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hotorcool.sharepoint.com/sites/HappyPlanetIndex/Freigegebene Dokumente/3 Content/HPI 2026/"/>
    </mc:Choice>
  </mc:AlternateContent>
  <xr:revisionPtr revIDLastSave="1043" documentId="8_{61010F7A-231D-4F35-BBC5-18852C116378}" xr6:coauthVersionLast="47" xr6:coauthVersionMax="47" xr10:uidLastSave="{7E759919-1DC2-4D19-9FA6-CC4A4F4ACE0E}"/>
  <workbookProtection workbookAlgorithmName="SHA-512" workbookHashValue="0p5pOoWAdVoNbyz/mwaPrQ5GxRNvB23CNPYZ0WLVjgDakFy/95iVT2SuWnTa55Ldoy5NEL85XhGzglWVqsP77w==" workbookSaltValue="h77YDpBzzfSjiqcmGUftiQ==" workbookSpinCount="100000" lockStructure="1"/>
  <bookViews>
    <workbookView xWindow="22932" yWindow="-108" windowWidth="23256" windowHeight="12456" tabRatio="571" xr2:uid="{86D97AA8-B1F0-4722-A0CA-C09FB8D06114}"/>
  </bookViews>
  <sheets>
    <sheet name="Intro" sheetId="23" r:id="rId1"/>
    <sheet name="1. All countries" sheetId="24" r:id="rId2"/>
    <sheet name="2. Country Grapher" sheetId="31" r:id="rId3"/>
    <sheet name="3. Regions Graph" sheetId="33" r:id="rId4"/>
    <sheet name="4. Gender differences" sheetId="32" r:id="rId5"/>
    <sheet name="5. Data Sources" sheetId="29" r:id="rId6"/>
    <sheet name="Cont data" sheetId="26" state="hidden" r:id="rId7"/>
    <sheet name="All Data" sheetId="1" state="hidden" r:id="rId8"/>
    <sheet name="country codes" sheetId="12" state="hidden" r:id="rId9"/>
    <sheet name="Lookups" sheetId="15" state="hidden" r:id="rId10"/>
  </sheets>
  <externalReferences>
    <externalReference r:id="rId11"/>
  </externalReferences>
  <definedNames>
    <definedName name="\I">#REF!</definedName>
    <definedName name="\P">#REF!</definedName>
    <definedName name="_xlnm._FilterDatabase" localSheetId="1" hidden="1">'1. All countries'!$A$9:$L$164</definedName>
    <definedName name="_xlnm._FilterDatabase" localSheetId="7" hidden="1">'All Data'!$A$2:$T$3126</definedName>
    <definedName name="_xlnm._FilterDatabase" localSheetId="6" hidden="1">'Cont data'!$A$3:$P$3</definedName>
    <definedName name="aa">'[1]Oil Consumption - Barrels'!#REF!</definedName>
    <definedName name="Alpha" localSheetId="2">Lookups!$E$3</definedName>
    <definedName name="alpha">#REF!</definedName>
    <definedName name="Beta" localSheetId="2">Lookups!$E$4</definedName>
    <definedName name="beta">#REF!</definedName>
    <definedName name="Epsilon">Lookups!$E$6</definedName>
    <definedName name="Gamma">Lookups!$E$5</definedName>
    <definedName name="INIT">#REF!</definedName>
    <definedName name="LEAP">#REF!</definedName>
    <definedName name="NONLEAP">#REF!</definedName>
    <definedName name="phi">#REF!</definedName>
    <definedName name="pi">#REF!</definedName>
    <definedName name="Print1">#REF!</definedName>
    <definedName name="solver_adj" localSheetId="7" hidden="1">'All Data'!$P$2433</definedName>
    <definedName name="solver_cvg" localSheetId="7" hidden="1">0.0001</definedName>
    <definedName name="solver_drv" localSheetId="7" hidden="1">2</definedName>
    <definedName name="solver_eng" localSheetId="7" hidden="1">1</definedName>
    <definedName name="solver_est" localSheetId="7" hidden="1">1</definedName>
    <definedName name="solver_itr" localSheetId="7" hidden="1">2147483647</definedName>
    <definedName name="solver_mip" localSheetId="7" hidden="1">2147483647</definedName>
    <definedName name="solver_mni" localSheetId="7" hidden="1">30</definedName>
    <definedName name="solver_mrt" localSheetId="7" hidden="1">0.075</definedName>
    <definedName name="solver_msl" localSheetId="7" hidden="1">2</definedName>
    <definedName name="solver_neg" localSheetId="7" hidden="1">1</definedName>
    <definedName name="solver_nod" localSheetId="7" hidden="1">2147483647</definedName>
    <definedName name="solver_num" localSheetId="7" hidden="1">0</definedName>
    <definedName name="solver_nwt" localSheetId="7" hidden="1">1</definedName>
    <definedName name="solver_opt" localSheetId="7" hidden="1">'All Data'!$O$2462</definedName>
    <definedName name="solver_pre" localSheetId="7" hidden="1">0.000001</definedName>
    <definedName name="solver_rbv" localSheetId="7" hidden="1">2</definedName>
    <definedName name="solver_rlx" localSheetId="7" hidden="1">2</definedName>
    <definedName name="solver_rsd" localSheetId="7" hidden="1">0</definedName>
    <definedName name="solver_scl" localSheetId="7" hidden="1">2</definedName>
    <definedName name="solver_sho" localSheetId="7" hidden="1">2</definedName>
    <definedName name="solver_ssz" localSheetId="7" hidden="1">100</definedName>
    <definedName name="solver_tim" localSheetId="7" hidden="1">2147483647</definedName>
    <definedName name="solver_tol" localSheetId="7" hidden="1">0.01</definedName>
    <definedName name="solver_typ" localSheetId="7" hidden="1">3</definedName>
    <definedName name="solver_val" localSheetId="7" hidden="1">-1</definedName>
    <definedName name="solver_ver" localSheetId="7" hidden="1">3</definedName>
    <definedName name="years">Lookups!$A$2:$A$21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32" l="1"/>
  <c r="C18" i="32"/>
  <c r="L18" i="32"/>
  <c r="K18" i="32"/>
  <c r="J18" i="32"/>
  <c r="I18" i="32"/>
  <c r="H18" i="32"/>
  <c r="G18" i="32"/>
  <c r="F18" i="32"/>
  <c r="E18" i="32"/>
  <c r="D18" i="32"/>
  <c r="E5" i="31"/>
  <c r="E27" i="31" s="1"/>
  <c r="E34" i="31" s="1"/>
  <c r="F6" i="12"/>
  <c r="T3126" i="1"/>
  <c r="Q3126" i="1"/>
  <c r="A3126" i="1"/>
  <c r="T3125" i="1"/>
  <c r="Q3125" i="1"/>
  <c r="A3125" i="1"/>
  <c r="T3124" i="1"/>
  <c r="Q3124" i="1"/>
  <c r="A3124" i="1"/>
  <c r="T3123" i="1"/>
  <c r="Q3123" i="1"/>
  <c r="A3123" i="1"/>
  <c r="T3122" i="1"/>
  <c r="Q3122" i="1"/>
  <c r="A3122" i="1"/>
  <c r="T3121" i="1"/>
  <c r="Q3121" i="1"/>
  <c r="A3121" i="1"/>
  <c r="T3120" i="1"/>
  <c r="Q3120" i="1"/>
  <c r="A3120" i="1"/>
  <c r="T3119" i="1"/>
  <c r="Q3119" i="1"/>
  <c r="A3119" i="1"/>
  <c r="T3118" i="1"/>
  <c r="Q3118" i="1"/>
  <c r="A3118" i="1"/>
  <c r="T3117" i="1"/>
  <c r="Q3117" i="1"/>
  <c r="A3117" i="1"/>
  <c r="T3116" i="1"/>
  <c r="Q3116" i="1"/>
  <c r="A3116" i="1"/>
  <c r="T3115" i="1"/>
  <c r="Q3115" i="1"/>
  <c r="A3115" i="1"/>
  <c r="T3114" i="1"/>
  <c r="Q3114" i="1"/>
  <c r="A3114" i="1"/>
  <c r="T3113" i="1"/>
  <c r="Q3113" i="1"/>
  <c r="A3113" i="1"/>
  <c r="T3112" i="1"/>
  <c r="Q3112" i="1"/>
  <c r="A3112" i="1"/>
  <c r="T3111" i="1"/>
  <c r="Q3111" i="1"/>
  <c r="A3111" i="1"/>
  <c r="T3110" i="1"/>
  <c r="Q3110" i="1"/>
  <c r="A3110" i="1"/>
  <c r="T3109" i="1"/>
  <c r="Q3109" i="1"/>
  <c r="A3109" i="1"/>
  <c r="T3108" i="1"/>
  <c r="Q3108" i="1"/>
  <c r="A3108" i="1"/>
  <c r="T3107" i="1"/>
  <c r="Q3107" i="1"/>
  <c r="A3107" i="1"/>
  <c r="T3106" i="1"/>
  <c r="Q3106" i="1"/>
  <c r="A3106" i="1"/>
  <c r="T3105" i="1"/>
  <c r="Q3105" i="1"/>
  <c r="A3105" i="1"/>
  <c r="T3104" i="1"/>
  <c r="Q3104" i="1"/>
  <c r="A3104" i="1"/>
  <c r="T3103" i="1"/>
  <c r="Q3103" i="1"/>
  <c r="A3103" i="1"/>
  <c r="T3102" i="1"/>
  <c r="Q3102" i="1"/>
  <c r="A3102" i="1"/>
  <c r="T3101" i="1"/>
  <c r="Q3101" i="1"/>
  <c r="A3101" i="1"/>
  <c r="T3100" i="1"/>
  <c r="Q3100" i="1"/>
  <c r="A3100" i="1"/>
  <c r="T3099" i="1"/>
  <c r="Q3099" i="1"/>
  <c r="A3099" i="1"/>
  <c r="T3098" i="1"/>
  <c r="Q3098" i="1"/>
  <c r="A3098" i="1"/>
  <c r="T3097" i="1"/>
  <c r="Q3097" i="1"/>
  <c r="A3097" i="1"/>
  <c r="T3096" i="1"/>
  <c r="Q3096" i="1"/>
  <c r="A3096" i="1"/>
  <c r="T3095" i="1"/>
  <c r="Q3095" i="1"/>
  <c r="A3095" i="1"/>
  <c r="T3094" i="1"/>
  <c r="Q3094" i="1"/>
  <c r="A3094" i="1"/>
  <c r="T3093" i="1"/>
  <c r="Q3093" i="1"/>
  <c r="A3093" i="1"/>
  <c r="T3092" i="1"/>
  <c r="Q3092" i="1"/>
  <c r="A3092" i="1"/>
  <c r="T3091" i="1"/>
  <c r="Q3091" i="1"/>
  <c r="A3091" i="1"/>
  <c r="T3090" i="1"/>
  <c r="Q3090" i="1"/>
  <c r="A3090" i="1"/>
  <c r="T3089" i="1"/>
  <c r="Q3089" i="1"/>
  <c r="A3089" i="1"/>
  <c r="T3088" i="1"/>
  <c r="Q3088" i="1"/>
  <c r="A3088" i="1"/>
  <c r="T3087" i="1"/>
  <c r="Q3087" i="1"/>
  <c r="A3087" i="1"/>
  <c r="T3086" i="1"/>
  <c r="Q3086" i="1"/>
  <c r="A3086" i="1"/>
  <c r="T3085" i="1"/>
  <c r="Q3085" i="1"/>
  <c r="A3085" i="1"/>
  <c r="T3084" i="1"/>
  <c r="Q3084" i="1"/>
  <c r="A3084" i="1"/>
  <c r="T3083" i="1"/>
  <c r="Q3083" i="1"/>
  <c r="A3083" i="1"/>
  <c r="T3082" i="1"/>
  <c r="Q3082" i="1"/>
  <c r="A3082" i="1"/>
  <c r="T3081" i="1"/>
  <c r="Q3081" i="1"/>
  <c r="A3081" i="1"/>
  <c r="T3080" i="1"/>
  <c r="Q3080" i="1"/>
  <c r="A3080" i="1"/>
  <c r="T3079" i="1"/>
  <c r="Q3079" i="1"/>
  <c r="A3079" i="1"/>
  <c r="T3078" i="1"/>
  <c r="Q3078" i="1"/>
  <c r="A3078" i="1"/>
  <c r="T3077" i="1"/>
  <c r="Q3077" i="1"/>
  <c r="A3077" i="1"/>
  <c r="T3076" i="1"/>
  <c r="Q3076" i="1"/>
  <c r="A3076" i="1"/>
  <c r="T3075" i="1"/>
  <c r="Q3075" i="1"/>
  <c r="A3075" i="1"/>
  <c r="T3074" i="1"/>
  <c r="Q3074" i="1"/>
  <c r="A3074" i="1"/>
  <c r="T3073" i="1"/>
  <c r="Q3073" i="1"/>
  <c r="A3073" i="1"/>
  <c r="T3072" i="1"/>
  <c r="Q3072" i="1"/>
  <c r="A3072" i="1"/>
  <c r="T3071" i="1"/>
  <c r="Q3071" i="1"/>
  <c r="A3071" i="1"/>
  <c r="T3070" i="1"/>
  <c r="Q3070" i="1"/>
  <c r="A3070" i="1"/>
  <c r="T3069" i="1"/>
  <c r="Q3069" i="1"/>
  <c r="A3069" i="1"/>
  <c r="T3068" i="1"/>
  <c r="Q3068" i="1"/>
  <c r="A3068" i="1"/>
  <c r="T3067" i="1"/>
  <c r="Q3067" i="1"/>
  <c r="A3067" i="1"/>
  <c r="T3066" i="1"/>
  <c r="Q3066" i="1"/>
  <c r="A3066" i="1"/>
  <c r="T3065" i="1"/>
  <c r="Q3065" i="1"/>
  <c r="A3065" i="1"/>
  <c r="T3064" i="1"/>
  <c r="Q3064" i="1"/>
  <c r="A3064" i="1"/>
  <c r="T3063" i="1"/>
  <c r="Q3063" i="1"/>
  <c r="A3063" i="1"/>
  <c r="T3062" i="1"/>
  <c r="Q3062" i="1"/>
  <c r="A3062" i="1"/>
  <c r="T3061" i="1"/>
  <c r="Q3061" i="1"/>
  <c r="A3061" i="1"/>
  <c r="T3060" i="1"/>
  <c r="Q3060" i="1"/>
  <c r="A3060" i="1"/>
  <c r="T3059" i="1"/>
  <c r="Q3059" i="1"/>
  <c r="A3059" i="1"/>
  <c r="T3058" i="1"/>
  <c r="Q3058" i="1"/>
  <c r="A3058" i="1"/>
  <c r="T3057" i="1"/>
  <c r="Q3057" i="1"/>
  <c r="A3057" i="1"/>
  <c r="T3056" i="1"/>
  <c r="Q3056" i="1"/>
  <c r="A3056" i="1"/>
  <c r="T3055" i="1"/>
  <c r="Q3055" i="1"/>
  <c r="A3055" i="1"/>
  <c r="T3054" i="1"/>
  <c r="Q3054" i="1"/>
  <c r="A3054" i="1"/>
  <c r="T3053" i="1"/>
  <c r="Q3053" i="1"/>
  <c r="A3053" i="1"/>
  <c r="T3052" i="1"/>
  <c r="Q3052" i="1"/>
  <c r="A3052" i="1"/>
  <c r="T3051" i="1"/>
  <c r="Q3051" i="1"/>
  <c r="A3051" i="1"/>
  <c r="T3050" i="1"/>
  <c r="Q3050" i="1"/>
  <c r="A3050" i="1"/>
  <c r="T3049" i="1"/>
  <c r="Q3049" i="1"/>
  <c r="A3049" i="1"/>
  <c r="T3048" i="1"/>
  <c r="Q3048" i="1"/>
  <c r="A3048" i="1"/>
  <c r="T3047" i="1"/>
  <c r="Q3047" i="1"/>
  <c r="A3047" i="1"/>
  <c r="T3046" i="1"/>
  <c r="Q3046" i="1"/>
  <c r="A3046" i="1"/>
  <c r="T3045" i="1"/>
  <c r="Q3045" i="1"/>
  <c r="A3045" i="1"/>
  <c r="T3044" i="1"/>
  <c r="Q3044" i="1"/>
  <c r="A3044" i="1"/>
  <c r="T3043" i="1"/>
  <c r="Q3043" i="1"/>
  <c r="A3043" i="1"/>
  <c r="T3042" i="1"/>
  <c r="Q3042" i="1"/>
  <c r="A3042" i="1"/>
  <c r="T3041" i="1"/>
  <c r="Q3041" i="1"/>
  <c r="A3041" i="1"/>
  <c r="T3040" i="1"/>
  <c r="Q3040" i="1"/>
  <c r="A3040" i="1"/>
  <c r="T3039" i="1"/>
  <c r="Q3039" i="1"/>
  <c r="A3039" i="1"/>
  <c r="T3038" i="1"/>
  <c r="Q3038" i="1"/>
  <c r="A3038" i="1"/>
  <c r="T3037" i="1"/>
  <c r="Q3037" i="1"/>
  <c r="A3037" i="1"/>
  <c r="T3036" i="1"/>
  <c r="Q3036" i="1"/>
  <c r="A3036" i="1"/>
  <c r="T3035" i="1"/>
  <c r="Q3035" i="1"/>
  <c r="A3035" i="1"/>
  <c r="T3034" i="1"/>
  <c r="Q3034" i="1"/>
  <c r="A3034" i="1"/>
  <c r="T3033" i="1"/>
  <c r="Q3033" i="1"/>
  <c r="A3033" i="1"/>
  <c r="T3032" i="1"/>
  <c r="Q3032" i="1"/>
  <c r="A3032" i="1"/>
  <c r="T3031" i="1"/>
  <c r="Q3031" i="1"/>
  <c r="A3031" i="1"/>
  <c r="T3030" i="1"/>
  <c r="Q3030" i="1"/>
  <c r="A3030" i="1"/>
  <c r="T3029" i="1"/>
  <c r="Q3029" i="1"/>
  <c r="A3029" i="1"/>
  <c r="T3028" i="1"/>
  <c r="Q3028" i="1"/>
  <c r="A3028" i="1"/>
  <c r="T3027" i="1"/>
  <c r="Q3027" i="1"/>
  <c r="A3027" i="1"/>
  <c r="T3026" i="1"/>
  <c r="Q3026" i="1"/>
  <c r="A3026" i="1"/>
  <c r="T3025" i="1"/>
  <c r="Q3025" i="1"/>
  <c r="A3025" i="1"/>
  <c r="T3024" i="1"/>
  <c r="Q3024" i="1"/>
  <c r="A3024" i="1"/>
  <c r="T3023" i="1"/>
  <c r="Q3023" i="1"/>
  <c r="A3023" i="1"/>
  <c r="T3022" i="1"/>
  <c r="Q3022" i="1"/>
  <c r="A3022" i="1"/>
  <c r="T3021" i="1"/>
  <c r="Q3021" i="1"/>
  <c r="A3021" i="1"/>
  <c r="T3020" i="1"/>
  <c r="Q3020" i="1"/>
  <c r="A3020" i="1"/>
  <c r="T3019" i="1"/>
  <c r="Q3019" i="1"/>
  <c r="A3019" i="1"/>
  <c r="T3018" i="1"/>
  <c r="Q3018" i="1"/>
  <c r="A3018" i="1"/>
  <c r="T3017" i="1"/>
  <c r="Q3017" i="1"/>
  <c r="A3017" i="1"/>
  <c r="T3016" i="1"/>
  <c r="Q3016" i="1"/>
  <c r="A3016" i="1"/>
  <c r="T3015" i="1"/>
  <c r="Q3015" i="1"/>
  <c r="A3015" i="1"/>
  <c r="T3014" i="1"/>
  <c r="Q3014" i="1"/>
  <c r="A3014" i="1"/>
  <c r="T3013" i="1"/>
  <c r="Q3013" i="1"/>
  <c r="A3013" i="1"/>
  <c r="T3012" i="1"/>
  <c r="Q3012" i="1"/>
  <c r="A3012" i="1"/>
  <c r="T3011" i="1"/>
  <c r="Q3011" i="1"/>
  <c r="A3011" i="1"/>
  <c r="T3010" i="1"/>
  <c r="Q3010" i="1"/>
  <c r="A3010" i="1"/>
  <c r="T3009" i="1"/>
  <c r="Q3009" i="1"/>
  <c r="A3009" i="1"/>
  <c r="T3008" i="1"/>
  <c r="Q3008" i="1"/>
  <c r="A3008" i="1"/>
  <c r="T3007" i="1"/>
  <c r="Q3007" i="1"/>
  <c r="A3007" i="1"/>
  <c r="T3006" i="1"/>
  <c r="Q3006" i="1"/>
  <c r="A3006" i="1"/>
  <c r="T3005" i="1"/>
  <c r="Q3005" i="1"/>
  <c r="A3005" i="1"/>
  <c r="T3004" i="1"/>
  <c r="Q3004" i="1"/>
  <c r="A3004" i="1"/>
  <c r="T3003" i="1"/>
  <c r="Q3003" i="1"/>
  <c r="A3003" i="1"/>
  <c r="T3002" i="1"/>
  <c r="Q3002" i="1"/>
  <c r="A3002" i="1"/>
  <c r="T3001" i="1"/>
  <c r="Q3001" i="1"/>
  <c r="A3001" i="1"/>
  <c r="T3000" i="1"/>
  <c r="Q3000" i="1"/>
  <c r="A3000" i="1"/>
  <c r="T2999" i="1"/>
  <c r="Q2999" i="1"/>
  <c r="A2999" i="1"/>
  <c r="T2998" i="1"/>
  <c r="Q2998" i="1"/>
  <c r="A2998" i="1"/>
  <c r="T2997" i="1"/>
  <c r="Q2997" i="1"/>
  <c r="A2997" i="1"/>
  <c r="T2996" i="1"/>
  <c r="Q2996" i="1"/>
  <c r="A2996" i="1"/>
  <c r="T2995" i="1"/>
  <c r="Q2995" i="1"/>
  <c r="A2995" i="1"/>
  <c r="T2994" i="1"/>
  <c r="Q2994" i="1"/>
  <c r="A2994" i="1"/>
  <c r="T2993" i="1"/>
  <c r="Q2993" i="1"/>
  <c r="A2993" i="1"/>
  <c r="T2992" i="1"/>
  <c r="Q2992" i="1"/>
  <c r="A2992" i="1"/>
  <c r="T2991" i="1"/>
  <c r="Q2991" i="1"/>
  <c r="A2991" i="1"/>
  <c r="T2990" i="1"/>
  <c r="Q2990" i="1"/>
  <c r="A2990" i="1"/>
  <c r="T2989" i="1"/>
  <c r="Q2989" i="1"/>
  <c r="A2989" i="1"/>
  <c r="T2988" i="1"/>
  <c r="Q2988" i="1"/>
  <c r="A2988" i="1"/>
  <c r="T2987" i="1"/>
  <c r="Q2987" i="1"/>
  <c r="A2987" i="1"/>
  <c r="T2986" i="1"/>
  <c r="Q2986" i="1"/>
  <c r="A2986" i="1"/>
  <c r="T2985" i="1"/>
  <c r="Q2985" i="1"/>
  <c r="A2985" i="1"/>
  <c r="T2984" i="1"/>
  <c r="Q2984" i="1"/>
  <c r="A2984" i="1"/>
  <c r="T2983" i="1"/>
  <c r="Q2983" i="1"/>
  <c r="A2983" i="1"/>
  <c r="T2982" i="1"/>
  <c r="Q2982" i="1"/>
  <c r="A2982" i="1"/>
  <c r="T2981" i="1"/>
  <c r="Q2981" i="1"/>
  <c r="A2981" i="1"/>
  <c r="T2980" i="1"/>
  <c r="Q2980" i="1"/>
  <c r="A2980" i="1"/>
  <c r="T2979" i="1"/>
  <c r="Q2979" i="1"/>
  <c r="A2979" i="1"/>
  <c r="T2978" i="1"/>
  <c r="Q2978" i="1"/>
  <c r="A2978" i="1"/>
  <c r="T2977" i="1"/>
  <c r="Q2977" i="1"/>
  <c r="A2977" i="1"/>
  <c r="T2976" i="1"/>
  <c r="Q2976" i="1"/>
  <c r="A2976" i="1"/>
  <c r="T2975" i="1"/>
  <c r="Q2975" i="1"/>
  <c r="A2975" i="1"/>
  <c r="T2974" i="1"/>
  <c r="Q2974" i="1"/>
  <c r="A2974" i="1"/>
  <c r="T2973" i="1"/>
  <c r="Q2973" i="1"/>
  <c r="A2973" i="1"/>
  <c r="T2972" i="1"/>
  <c r="Q2972" i="1"/>
  <c r="A2972" i="1"/>
  <c r="T2971" i="1"/>
  <c r="Q2971" i="1"/>
  <c r="A2971" i="1"/>
  <c r="T2970" i="1"/>
  <c r="Q2970" i="1"/>
  <c r="A2970" i="1"/>
  <c r="T2969" i="1"/>
  <c r="Q2969" i="1"/>
  <c r="A2969" i="1"/>
  <c r="T2968" i="1"/>
  <c r="Q2968" i="1"/>
  <c r="A2968" i="1"/>
  <c r="T2967" i="1"/>
  <c r="Q2967" i="1"/>
  <c r="A2967" i="1"/>
  <c r="T2966" i="1"/>
  <c r="Q2966" i="1"/>
  <c r="A2966" i="1"/>
  <c r="T2965" i="1"/>
  <c r="Q2965" i="1"/>
  <c r="A2965" i="1"/>
  <c r="T2964" i="1"/>
  <c r="Q2964" i="1"/>
  <c r="A2964" i="1"/>
  <c r="T2963" i="1"/>
  <c r="Q2963" i="1"/>
  <c r="A2963" i="1"/>
  <c r="T2962" i="1"/>
  <c r="Q2962" i="1"/>
  <c r="A2962" i="1"/>
  <c r="T2961" i="1"/>
  <c r="Q2961" i="1"/>
  <c r="A2961" i="1"/>
  <c r="T2960" i="1"/>
  <c r="Q2960" i="1"/>
  <c r="A2960" i="1"/>
  <c r="T2959" i="1"/>
  <c r="Q2959" i="1"/>
  <c r="A2959" i="1"/>
  <c r="T2958" i="1"/>
  <c r="Q2958" i="1"/>
  <c r="A2958" i="1"/>
  <c r="T2957" i="1"/>
  <c r="Q2957" i="1"/>
  <c r="A2957" i="1"/>
  <c r="T2956" i="1"/>
  <c r="Q2956" i="1"/>
  <c r="A2956" i="1"/>
  <c r="T2955" i="1"/>
  <c r="Q2955" i="1"/>
  <c r="A2955" i="1"/>
  <c r="T2954" i="1"/>
  <c r="Q2954" i="1"/>
  <c r="A2954" i="1"/>
  <c r="T2953" i="1"/>
  <c r="Q2953" i="1"/>
  <c r="A2953" i="1"/>
  <c r="T2952" i="1"/>
  <c r="Q2952" i="1"/>
  <c r="A2952" i="1"/>
  <c r="T2951" i="1"/>
  <c r="Q2951" i="1"/>
  <c r="A2951" i="1"/>
  <c r="T2950" i="1"/>
  <c r="Q2950" i="1"/>
  <c r="A2950" i="1"/>
  <c r="T2949" i="1"/>
  <c r="Q2949" i="1"/>
  <c r="A2949" i="1"/>
  <c r="T2948" i="1"/>
  <c r="Q2948" i="1"/>
  <c r="A2948" i="1"/>
  <c r="T2947" i="1"/>
  <c r="Q2947" i="1"/>
  <c r="A2947" i="1"/>
  <c r="T2946" i="1"/>
  <c r="Q2946" i="1"/>
  <c r="A2946" i="1"/>
  <c r="T2945" i="1"/>
  <c r="Q2945" i="1"/>
  <c r="A2945" i="1"/>
  <c r="T2944" i="1"/>
  <c r="Q2944" i="1"/>
  <c r="A2944" i="1"/>
  <c r="T2943" i="1"/>
  <c r="Q2943" i="1"/>
  <c r="A2943" i="1"/>
  <c r="T2942" i="1"/>
  <c r="Q2942" i="1"/>
  <c r="A2942" i="1"/>
  <c r="T2941" i="1"/>
  <c r="Q2941" i="1"/>
  <c r="A2941" i="1"/>
  <c r="T2940" i="1"/>
  <c r="Q2940" i="1"/>
  <c r="A2940" i="1"/>
  <c r="T2939" i="1"/>
  <c r="Q2939" i="1"/>
  <c r="A2939" i="1"/>
  <c r="T2938" i="1"/>
  <c r="Q2938" i="1"/>
  <c r="A2938" i="1"/>
  <c r="T2937" i="1"/>
  <c r="Q2937" i="1"/>
  <c r="A2937" i="1"/>
  <c r="T2936" i="1"/>
  <c r="Q2936" i="1"/>
  <c r="A2936" i="1"/>
  <c r="T2935" i="1"/>
  <c r="Q2935" i="1"/>
  <c r="A2935" i="1"/>
  <c r="T2934" i="1"/>
  <c r="Q2934" i="1"/>
  <c r="A2934" i="1"/>
  <c r="T2933" i="1"/>
  <c r="Q2933" i="1"/>
  <c r="A2933" i="1"/>
  <c r="T2932" i="1"/>
  <c r="Q2932" i="1"/>
  <c r="A2932" i="1"/>
  <c r="T2931" i="1"/>
  <c r="Q2931" i="1"/>
  <c r="A2931" i="1"/>
  <c r="T2930" i="1"/>
  <c r="Q2930" i="1"/>
  <c r="A2930" i="1"/>
  <c r="T2929" i="1"/>
  <c r="Q2929" i="1"/>
  <c r="A2929" i="1"/>
  <c r="T2928" i="1"/>
  <c r="Q2928" i="1"/>
  <c r="A2928" i="1"/>
  <c r="T2927" i="1"/>
  <c r="Q2927" i="1"/>
  <c r="A2927" i="1"/>
  <c r="T2926" i="1"/>
  <c r="Q2926" i="1"/>
  <c r="A2926" i="1"/>
  <c r="T2925" i="1"/>
  <c r="Q2925" i="1"/>
  <c r="A2925" i="1"/>
  <c r="T2924" i="1"/>
  <c r="Q2924" i="1"/>
  <c r="A2924" i="1"/>
  <c r="T2923" i="1"/>
  <c r="Q2923" i="1"/>
  <c r="A2923" i="1"/>
  <c r="T2922" i="1"/>
  <c r="Q2922" i="1"/>
  <c r="A2922" i="1"/>
  <c r="T2921" i="1"/>
  <c r="Q2921" i="1"/>
  <c r="A2921" i="1"/>
  <c r="T2920" i="1"/>
  <c r="Q2920" i="1"/>
  <c r="A2920" i="1"/>
  <c r="T2919" i="1"/>
  <c r="Q2919" i="1"/>
  <c r="A2919" i="1"/>
  <c r="T2918" i="1"/>
  <c r="Q2918" i="1"/>
  <c r="A2918" i="1"/>
  <c r="T2917" i="1"/>
  <c r="Q2917" i="1"/>
  <c r="A2917" i="1"/>
  <c r="T2916" i="1"/>
  <c r="Q2916" i="1"/>
  <c r="A2916" i="1"/>
  <c r="T2915" i="1"/>
  <c r="Q2915" i="1"/>
  <c r="A2915" i="1"/>
  <c r="T2914" i="1"/>
  <c r="Q2914" i="1"/>
  <c r="A2914" i="1"/>
  <c r="T2913" i="1"/>
  <c r="Q2913" i="1"/>
  <c r="A2913" i="1"/>
  <c r="T2912" i="1"/>
  <c r="Q2912" i="1"/>
  <c r="A2912" i="1"/>
  <c r="T2911" i="1"/>
  <c r="Q2911" i="1"/>
  <c r="A2911" i="1"/>
  <c r="T2910" i="1"/>
  <c r="Q2910" i="1"/>
  <c r="A2910" i="1"/>
  <c r="T2909" i="1"/>
  <c r="Q2909" i="1"/>
  <c r="A2909" i="1"/>
  <c r="T2908" i="1"/>
  <c r="Q2908" i="1"/>
  <c r="A2908" i="1"/>
  <c r="T2907" i="1"/>
  <c r="Q2907" i="1"/>
  <c r="A2907" i="1"/>
  <c r="T2906" i="1"/>
  <c r="Q2906" i="1"/>
  <c r="A2906" i="1"/>
  <c r="T2905" i="1"/>
  <c r="Q2905" i="1"/>
  <c r="A2905" i="1"/>
  <c r="T2904" i="1"/>
  <c r="Q2904" i="1"/>
  <c r="A2904" i="1"/>
  <c r="T2903" i="1"/>
  <c r="Q2903" i="1"/>
  <c r="A2903" i="1"/>
  <c r="T2902" i="1"/>
  <c r="Q2902" i="1"/>
  <c r="A2902" i="1"/>
  <c r="T2901" i="1"/>
  <c r="Q2901" i="1"/>
  <c r="A2901" i="1"/>
  <c r="T2900" i="1"/>
  <c r="Q2900" i="1"/>
  <c r="A2900" i="1"/>
  <c r="T2899" i="1"/>
  <c r="Q2899" i="1"/>
  <c r="A2899" i="1"/>
  <c r="T2898" i="1"/>
  <c r="Q2898" i="1"/>
  <c r="A2898" i="1"/>
  <c r="T2897" i="1"/>
  <c r="Q2897" i="1"/>
  <c r="A2897" i="1"/>
  <c r="T2896" i="1"/>
  <c r="Q2896" i="1"/>
  <c r="A2896" i="1"/>
  <c r="T2895" i="1"/>
  <c r="Q2895" i="1"/>
  <c r="A2895" i="1"/>
  <c r="T2894" i="1"/>
  <c r="Q2894" i="1"/>
  <c r="A2894" i="1"/>
  <c r="T2893" i="1"/>
  <c r="Q2893" i="1"/>
  <c r="A2893" i="1"/>
  <c r="T2892" i="1"/>
  <c r="Q2892" i="1"/>
  <c r="A2892" i="1"/>
  <c r="T2891" i="1"/>
  <c r="Q2891" i="1"/>
  <c r="A2891" i="1"/>
  <c r="T2890" i="1"/>
  <c r="Q2890" i="1"/>
  <c r="A2890" i="1"/>
  <c r="T2889" i="1"/>
  <c r="Q2889" i="1"/>
  <c r="A2889" i="1"/>
  <c r="T2888" i="1"/>
  <c r="Q2888" i="1"/>
  <c r="A2888" i="1"/>
  <c r="T2887" i="1"/>
  <c r="Q2887" i="1"/>
  <c r="A2887" i="1"/>
  <c r="T2886" i="1"/>
  <c r="Q2886" i="1"/>
  <c r="A2886" i="1"/>
  <c r="T2885" i="1"/>
  <c r="Q2885" i="1"/>
  <c r="A2885" i="1"/>
  <c r="T2884" i="1"/>
  <c r="Q2884" i="1"/>
  <c r="A2884" i="1"/>
  <c r="T2883" i="1"/>
  <c r="Q2883" i="1"/>
  <c r="A2883" i="1"/>
  <c r="T2882" i="1"/>
  <c r="Q2882" i="1"/>
  <c r="A2882" i="1"/>
  <c r="T2881" i="1"/>
  <c r="Q2881" i="1"/>
  <c r="A2881" i="1"/>
  <c r="T2880" i="1"/>
  <c r="Q2880" i="1"/>
  <c r="A2880" i="1"/>
  <c r="T2879" i="1"/>
  <c r="Q2879" i="1"/>
  <c r="A2879" i="1"/>
  <c r="T2878" i="1"/>
  <c r="Q2878" i="1"/>
  <c r="A2878" i="1"/>
  <c r="T2877" i="1"/>
  <c r="Q2877" i="1"/>
  <c r="A2877" i="1"/>
  <c r="T2876" i="1"/>
  <c r="Q2876" i="1"/>
  <c r="A2876" i="1"/>
  <c r="T2875" i="1"/>
  <c r="Q2875" i="1"/>
  <c r="A2875" i="1"/>
  <c r="T2874" i="1"/>
  <c r="Q2874" i="1"/>
  <c r="A2874" i="1"/>
  <c r="T2873" i="1"/>
  <c r="Q2873" i="1"/>
  <c r="A2873" i="1"/>
  <c r="T2872" i="1"/>
  <c r="Q2872" i="1"/>
  <c r="A2872" i="1"/>
  <c r="T2871" i="1"/>
  <c r="Q2871" i="1"/>
  <c r="A2871" i="1"/>
  <c r="T2870" i="1"/>
  <c r="Q2870" i="1"/>
  <c r="A2870" i="1"/>
  <c r="T2869" i="1"/>
  <c r="Q2869" i="1"/>
  <c r="A2869" i="1"/>
  <c r="T2868" i="1"/>
  <c r="Q2868" i="1"/>
  <c r="A2868" i="1"/>
  <c r="T2867" i="1"/>
  <c r="Q2867" i="1"/>
  <c r="A2867" i="1"/>
  <c r="T2866" i="1"/>
  <c r="Q2866" i="1"/>
  <c r="A2866" i="1"/>
  <c r="T2865" i="1"/>
  <c r="Q2865" i="1"/>
  <c r="A2865" i="1"/>
  <c r="T2864" i="1"/>
  <c r="Q2864" i="1"/>
  <c r="A2864" i="1"/>
  <c r="T2863" i="1"/>
  <c r="Q2863" i="1"/>
  <c r="A2863" i="1"/>
  <c r="T2862" i="1"/>
  <c r="Q2862" i="1"/>
  <c r="A2862" i="1"/>
  <c r="T2861" i="1"/>
  <c r="Q2861" i="1"/>
  <c r="A2861" i="1"/>
  <c r="T2860" i="1"/>
  <c r="Q2860" i="1"/>
  <c r="A2860" i="1"/>
  <c r="T2859" i="1"/>
  <c r="Q2859" i="1"/>
  <c r="A2859" i="1"/>
  <c r="T2858" i="1"/>
  <c r="Q2858" i="1"/>
  <c r="A2858" i="1"/>
  <c r="T2857" i="1"/>
  <c r="Q2857" i="1"/>
  <c r="A2857" i="1"/>
  <c r="T2856" i="1"/>
  <c r="Q2856" i="1"/>
  <c r="A2856" i="1"/>
  <c r="T2855" i="1"/>
  <c r="Q2855" i="1"/>
  <c r="A2855" i="1"/>
  <c r="T2854" i="1"/>
  <c r="Q2854" i="1"/>
  <c r="A2854" i="1"/>
  <c r="T2853" i="1"/>
  <c r="Q2853" i="1"/>
  <c r="A2853" i="1"/>
  <c r="T2852" i="1"/>
  <c r="Q2852" i="1"/>
  <c r="A2852" i="1"/>
  <c r="T2851" i="1"/>
  <c r="Q2851" i="1"/>
  <c r="A2851" i="1"/>
  <c r="T2850" i="1"/>
  <c r="Q2850" i="1"/>
  <c r="A2850" i="1"/>
  <c r="T2849" i="1"/>
  <c r="Q2849" i="1"/>
  <c r="A2849" i="1"/>
  <c r="T2848" i="1"/>
  <c r="Q2848" i="1"/>
  <c r="A2848" i="1"/>
  <c r="T2847" i="1"/>
  <c r="Q2847" i="1"/>
  <c r="A2847" i="1"/>
  <c r="T2846" i="1"/>
  <c r="Q2846" i="1"/>
  <c r="A2846" i="1"/>
  <c r="T2845" i="1"/>
  <c r="Q2845" i="1"/>
  <c r="A2845" i="1"/>
  <c r="T2844" i="1"/>
  <c r="Q2844" i="1"/>
  <c r="A2844" i="1"/>
  <c r="T2843" i="1"/>
  <c r="Q2843" i="1"/>
  <c r="A2843" i="1"/>
  <c r="T2842" i="1"/>
  <c r="Q2842" i="1"/>
  <c r="A2842" i="1"/>
  <c r="T2841" i="1"/>
  <c r="Q2841" i="1"/>
  <c r="A2841" i="1"/>
  <c r="T2840" i="1"/>
  <c r="Q2840" i="1"/>
  <c r="A2840" i="1"/>
  <c r="T2839" i="1"/>
  <c r="Q2839" i="1"/>
  <c r="A2839" i="1"/>
  <c r="T2838" i="1"/>
  <c r="Q2838" i="1"/>
  <c r="A2838" i="1"/>
  <c r="T2837" i="1"/>
  <c r="Q2837" i="1"/>
  <c r="A2837" i="1"/>
  <c r="T2836" i="1"/>
  <c r="Q2836" i="1"/>
  <c r="A2836" i="1"/>
  <c r="T2835" i="1"/>
  <c r="Q2835" i="1"/>
  <c r="A2835" i="1"/>
  <c r="T2834" i="1"/>
  <c r="Q2834" i="1"/>
  <c r="A2834" i="1"/>
  <c r="T2833" i="1"/>
  <c r="Q2833" i="1"/>
  <c r="A2833" i="1"/>
  <c r="T2832" i="1"/>
  <c r="Q2832" i="1"/>
  <c r="A2832" i="1"/>
  <c r="T2831" i="1"/>
  <c r="Q2831" i="1"/>
  <c r="A2831" i="1"/>
  <c r="T2830" i="1"/>
  <c r="Q2830" i="1"/>
  <c r="A2830" i="1"/>
  <c r="T2829" i="1"/>
  <c r="Q2829" i="1"/>
  <c r="A2829" i="1"/>
  <c r="T2828" i="1"/>
  <c r="Q2828" i="1"/>
  <c r="A2828" i="1"/>
  <c r="T2827" i="1"/>
  <c r="Q2827" i="1"/>
  <c r="A2827" i="1"/>
  <c r="T2826" i="1"/>
  <c r="Q2826" i="1"/>
  <c r="A2826" i="1"/>
  <c r="T2825" i="1"/>
  <c r="Q2825" i="1"/>
  <c r="A2825" i="1"/>
  <c r="T2824" i="1"/>
  <c r="Q2824" i="1"/>
  <c r="A2824" i="1"/>
  <c r="T2823" i="1"/>
  <c r="Q2823" i="1"/>
  <c r="A2823" i="1"/>
  <c r="T2822" i="1"/>
  <c r="Q2822" i="1"/>
  <c r="A2822" i="1"/>
  <c r="T2821" i="1"/>
  <c r="Q2821" i="1"/>
  <c r="A2821" i="1"/>
  <c r="T2820" i="1"/>
  <c r="Q2820" i="1"/>
  <c r="A2820" i="1"/>
  <c r="T2819" i="1"/>
  <c r="Q2819" i="1"/>
  <c r="A2819" i="1"/>
  <c r="T2818" i="1"/>
  <c r="Q2818" i="1"/>
  <c r="A2818" i="1"/>
  <c r="T2817" i="1"/>
  <c r="Q2817" i="1"/>
  <c r="A2817" i="1"/>
  <c r="T2816" i="1"/>
  <c r="Q2816" i="1"/>
  <c r="A2816" i="1"/>
  <c r="T2815" i="1"/>
  <c r="Q2815" i="1"/>
  <c r="A2815" i="1"/>
  <c r="T2814" i="1"/>
  <c r="Q2814" i="1"/>
  <c r="A2814" i="1"/>
  <c r="T2813" i="1"/>
  <c r="Q2813" i="1"/>
  <c r="A2813" i="1"/>
  <c r="T2812" i="1"/>
  <c r="Q2812" i="1"/>
  <c r="A2812" i="1"/>
  <c r="T2811" i="1"/>
  <c r="Q2811" i="1"/>
  <c r="A2811" i="1"/>
  <c r="T2810" i="1"/>
  <c r="Q2810" i="1"/>
  <c r="A2810" i="1"/>
  <c r="T2809" i="1"/>
  <c r="Q2809" i="1"/>
  <c r="A2809" i="1"/>
  <c r="T2808" i="1"/>
  <c r="Q2808" i="1"/>
  <c r="A2808" i="1"/>
  <c r="T2807" i="1"/>
  <c r="Q2807" i="1"/>
  <c r="A2807" i="1"/>
  <c r="T2806" i="1"/>
  <c r="Q2806" i="1"/>
  <c r="A2806" i="1"/>
  <c r="T2805" i="1"/>
  <c r="Q2805" i="1"/>
  <c r="A2805" i="1"/>
  <c r="T2804" i="1"/>
  <c r="Q2804" i="1"/>
  <c r="A2804" i="1"/>
  <c r="T2803" i="1"/>
  <c r="Q2803" i="1"/>
  <c r="A2803" i="1"/>
  <c r="T2802" i="1"/>
  <c r="Q2802" i="1"/>
  <c r="A2802" i="1"/>
  <c r="T2801" i="1"/>
  <c r="Q2801" i="1"/>
  <c r="A2801" i="1"/>
  <c r="T2800" i="1"/>
  <c r="Q2800" i="1"/>
  <c r="A2800" i="1"/>
  <c r="T2799" i="1"/>
  <c r="Q2799" i="1"/>
  <c r="A2799" i="1"/>
  <c r="T2798" i="1"/>
  <c r="Q2798" i="1"/>
  <c r="A2798" i="1"/>
  <c r="T2797" i="1"/>
  <c r="Q2797" i="1"/>
  <c r="A2797" i="1"/>
  <c r="T2796" i="1"/>
  <c r="Q2796" i="1"/>
  <c r="A2796" i="1"/>
  <c r="T2795" i="1"/>
  <c r="Q2795" i="1"/>
  <c r="A2795" i="1"/>
  <c r="T2794" i="1"/>
  <c r="Q2794" i="1"/>
  <c r="A2794" i="1"/>
  <c r="T2793" i="1"/>
  <c r="Q2793" i="1"/>
  <c r="A2793" i="1"/>
  <c r="T2792" i="1"/>
  <c r="Q2792" i="1"/>
  <c r="A2792" i="1"/>
  <c r="T2791" i="1"/>
  <c r="Q2791" i="1"/>
  <c r="A2791" i="1"/>
  <c r="T2790" i="1"/>
  <c r="Q2790" i="1"/>
  <c r="A2790" i="1"/>
  <c r="T2789" i="1"/>
  <c r="Q2789" i="1"/>
  <c r="A2789" i="1"/>
  <c r="T2788" i="1"/>
  <c r="Q2788" i="1"/>
  <c r="A2788" i="1"/>
  <c r="T2787" i="1"/>
  <c r="Q2787" i="1"/>
  <c r="A2787" i="1"/>
  <c r="T2786" i="1"/>
  <c r="Q2786" i="1"/>
  <c r="A2786" i="1"/>
  <c r="T2785" i="1"/>
  <c r="Q2785" i="1"/>
  <c r="A2785" i="1"/>
  <c r="T2784" i="1"/>
  <c r="Q2784" i="1"/>
  <c r="A2784" i="1"/>
  <c r="T2783" i="1"/>
  <c r="Q2783" i="1"/>
  <c r="A2783" i="1"/>
  <c r="T2782" i="1"/>
  <c r="Q2782" i="1"/>
  <c r="A2782" i="1"/>
  <c r="T2781" i="1"/>
  <c r="Q2781" i="1"/>
  <c r="A2781" i="1"/>
  <c r="T2780" i="1"/>
  <c r="Q2780" i="1"/>
  <c r="A2780" i="1"/>
  <c r="T2779" i="1"/>
  <c r="Q2779" i="1"/>
  <c r="A2779" i="1"/>
  <c r="T2778" i="1"/>
  <c r="Q2778" i="1"/>
  <c r="A2778" i="1"/>
  <c r="T2777" i="1"/>
  <c r="Q2777" i="1"/>
  <c r="A2777" i="1"/>
  <c r="T2776" i="1"/>
  <c r="Q2776" i="1"/>
  <c r="A2776" i="1"/>
  <c r="T2775" i="1"/>
  <c r="Q2775" i="1"/>
  <c r="A2775" i="1"/>
  <c r="T2774" i="1"/>
  <c r="Q2774" i="1"/>
  <c r="A2774" i="1"/>
  <c r="T2773" i="1"/>
  <c r="Q2773" i="1"/>
  <c r="A2773" i="1"/>
  <c r="T2772" i="1"/>
  <c r="Q2772" i="1"/>
  <c r="A2772" i="1"/>
  <c r="T2771" i="1"/>
  <c r="Q2771" i="1"/>
  <c r="A2771" i="1"/>
  <c r="T2770" i="1"/>
  <c r="Q2770" i="1"/>
  <c r="A2770" i="1"/>
  <c r="T2769" i="1"/>
  <c r="Q2769" i="1"/>
  <c r="A2769" i="1"/>
  <c r="T2768" i="1"/>
  <c r="Q2768" i="1"/>
  <c r="A2768" i="1"/>
  <c r="T2767" i="1"/>
  <c r="Q2767" i="1"/>
  <c r="A2767" i="1"/>
  <c r="T2766" i="1"/>
  <c r="Q2766" i="1"/>
  <c r="A2766" i="1"/>
  <c r="T2765" i="1"/>
  <c r="Q2765" i="1"/>
  <c r="A2765" i="1"/>
  <c r="T2764" i="1"/>
  <c r="Q2764" i="1"/>
  <c r="A2764" i="1"/>
  <c r="T2763" i="1"/>
  <c r="Q2763" i="1"/>
  <c r="A2763" i="1"/>
  <c r="T2762" i="1"/>
  <c r="Q2762" i="1"/>
  <c r="A2762" i="1"/>
  <c r="T2761" i="1"/>
  <c r="Q2761" i="1"/>
  <c r="A2761" i="1"/>
  <c r="T2760" i="1"/>
  <c r="Q2760" i="1"/>
  <c r="A2760" i="1"/>
  <c r="T2759" i="1"/>
  <c r="Q2759" i="1"/>
  <c r="A2759" i="1"/>
  <c r="T2758" i="1"/>
  <c r="Q2758" i="1"/>
  <c r="A2758" i="1"/>
  <c r="T2757" i="1"/>
  <c r="Q2757" i="1"/>
  <c r="A2757" i="1"/>
  <c r="T2756" i="1"/>
  <c r="Q2756" i="1"/>
  <c r="A2756" i="1"/>
  <c r="T2755" i="1"/>
  <c r="Q2755" i="1"/>
  <c r="A2755" i="1"/>
  <c r="T2754" i="1"/>
  <c r="Q2754" i="1"/>
  <c r="A2754" i="1"/>
  <c r="T2753" i="1"/>
  <c r="Q2753" i="1"/>
  <c r="A2753" i="1"/>
  <c r="T2752" i="1"/>
  <c r="Q2752" i="1"/>
  <c r="A2752" i="1"/>
  <c r="T2751" i="1"/>
  <c r="Q2751" i="1"/>
  <c r="A2751" i="1"/>
  <c r="T2750" i="1"/>
  <c r="Q2750" i="1"/>
  <c r="A2750" i="1"/>
  <c r="T2749" i="1"/>
  <c r="Q2749" i="1"/>
  <c r="A2749" i="1"/>
  <c r="T2748" i="1"/>
  <c r="Q2748" i="1"/>
  <c r="A2748" i="1"/>
  <c r="T2747" i="1"/>
  <c r="Q2747" i="1"/>
  <c r="A2747" i="1"/>
  <c r="T2746" i="1"/>
  <c r="Q2746" i="1"/>
  <c r="A2746" i="1"/>
  <c r="T2745" i="1"/>
  <c r="Q2745" i="1"/>
  <c r="A2745" i="1"/>
  <c r="T2744" i="1"/>
  <c r="Q2744" i="1"/>
  <c r="A2744" i="1"/>
  <c r="T2743" i="1"/>
  <c r="Q2743" i="1"/>
  <c r="A2743" i="1"/>
  <c r="T2742" i="1"/>
  <c r="Q2742" i="1"/>
  <c r="A2742" i="1"/>
  <c r="T2741" i="1"/>
  <c r="Q2741" i="1"/>
  <c r="A2741" i="1"/>
  <c r="T2740" i="1"/>
  <c r="Q2740" i="1"/>
  <c r="A2740" i="1"/>
  <c r="T2739" i="1"/>
  <c r="Q2739" i="1"/>
  <c r="A2739" i="1"/>
  <c r="T2738" i="1"/>
  <c r="Q2738" i="1"/>
  <c r="A2738" i="1"/>
  <c r="T2737" i="1"/>
  <c r="Q2737" i="1"/>
  <c r="A2737" i="1"/>
  <c r="T2736" i="1"/>
  <c r="Q2736" i="1"/>
  <c r="A2736" i="1"/>
  <c r="T2735" i="1"/>
  <c r="Q2735" i="1"/>
  <c r="A2735" i="1"/>
  <c r="T2734" i="1"/>
  <c r="Q2734" i="1"/>
  <c r="A2734" i="1"/>
  <c r="T2733" i="1"/>
  <c r="Q2733" i="1"/>
  <c r="A2733" i="1"/>
  <c r="T2732" i="1"/>
  <c r="Q2732" i="1"/>
  <c r="A2732" i="1"/>
  <c r="T2731" i="1"/>
  <c r="Q2731" i="1"/>
  <c r="A2731" i="1"/>
  <c r="T2730" i="1"/>
  <c r="Q2730" i="1"/>
  <c r="A2730" i="1"/>
  <c r="T2729" i="1"/>
  <c r="Q2729" i="1"/>
  <c r="A2729" i="1"/>
  <c r="T2728" i="1"/>
  <c r="Q2728" i="1"/>
  <c r="A2728" i="1"/>
  <c r="T2727" i="1"/>
  <c r="Q2727" i="1"/>
  <c r="A2727" i="1"/>
  <c r="T2726" i="1"/>
  <c r="Q2726" i="1"/>
  <c r="A2726" i="1"/>
  <c r="T2725" i="1"/>
  <c r="Q2725" i="1"/>
  <c r="A2725" i="1"/>
  <c r="T2724" i="1"/>
  <c r="Q2724" i="1"/>
  <c r="A2724" i="1"/>
  <c r="T2723" i="1"/>
  <c r="Q2723" i="1"/>
  <c r="A2723" i="1"/>
  <c r="T2722" i="1"/>
  <c r="Q2722" i="1"/>
  <c r="A2722" i="1"/>
  <c r="T2721" i="1"/>
  <c r="Q2721" i="1"/>
  <c r="A2721" i="1"/>
  <c r="T2720" i="1"/>
  <c r="Q2720" i="1"/>
  <c r="A2720" i="1"/>
  <c r="T2719" i="1"/>
  <c r="Q2719" i="1"/>
  <c r="A2719" i="1"/>
  <c r="T2718" i="1"/>
  <c r="Q2718" i="1"/>
  <c r="A2718" i="1"/>
  <c r="T2717" i="1"/>
  <c r="Q2717" i="1"/>
  <c r="A2717" i="1"/>
  <c r="T2716" i="1"/>
  <c r="Q2716" i="1"/>
  <c r="A2716" i="1"/>
  <c r="T2715" i="1"/>
  <c r="Q2715" i="1"/>
  <c r="A2715" i="1"/>
  <c r="T2714" i="1"/>
  <c r="Q2714" i="1"/>
  <c r="A2714" i="1"/>
  <c r="T2713" i="1"/>
  <c r="Q2713" i="1"/>
  <c r="A2713" i="1"/>
  <c r="T2712" i="1"/>
  <c r="Q2712" i="1"/>
  <c r="A2712" i="1"/>
  <c r="T2711" i="1"/>
  <c r="Q2711" i="1"/>
  <c r="A2711" i="1"/>
  <c r="T2710" i="1"/>
  <c r="Q2710" i="1"/>
  <c r="A2710" i="1"/>
  <c r="T2709" i="1"/>
  <c r="Q2709" i="1"/>
  <c r="A2709" i="1"/>
  <c r="T2708" i="1"/>
  <c r="Q2708" i="1"/>
  <c r="A2708" i="1"/>
  <c r="T2707" i="1"/>
  <c r="Q2707" i="1"/>
  <c r="A2707" i="1"/>
  <c r="T2706" i="1"/>
  <c r="Q2706" i="1"/>
  <c r="A2706" i="1"/>
  <c r="T2705" i="1"/>
  <c r="Q2705" i="1"/>
  <c r="A2705" i="1"/>
  <c r="T2704" i="1"/>
  <c r="Q2704" i="1"/>
  <c r="A2704" i="1"/>
  <c r="T2703" i="1"/>
  <c r="Q2703" i="1"/>
  <c r="A2703" i="1"/>
  <c r="T2702" i="1"/>
  <c r="Q2702" i="1"/>
  <c r="A2702" i="1"/>
  <c r="T2701" i="1"/>
  <c r="Q2701" i="1"/>
  <c r="A2701" i="1"/>
  <c r="T2700" i="1"/>
  <c r="Q2700" i="1"/>
  <c r="A2700" i="1"/>
  <c r="T2699" i="1"/>
  <c r="Q2699" i="1"/>
  <c r="A2699" i="1"/>
  <c r="T2698" i="1"/>
  <c r="Q2698" i="1"/>
  <c r="A2698" i="1"/>
  <c r="T2697" i="1"/>
  <c r="Q2697" i="1"/>
  <c r="A2697" i="1"/>
  <c r="T2696" i="1"/>
  <c r="Q2696" i="1"/>
  <c r="A2696" i="1"/>
  <c r="T2695" i="1"/>
  <c r="Q2695" i="1"/>
  <c r="A2695" i="1"/>
  <c r="T2694" i="1"/>
  <c r="Q2694" i="1"/>
  <c r="A2694" i="1"/>
  <c r="T2693" i="1"/>
  <c r="Q2693" i="1"/>
  <c r="A2693" i="1"/>
  <c r="T2692" i="1"/>
  <c r="Q2692" i="1"/>
  <c r="A2692" i="1"/>
  <c r="T2691" i="1"/>
  <c r="Q2691" i="1"/>
  <c r="A2691" i="1"/>
  <c r="T2690" i="1"/>
  <c r="Q2690" i="1"/>
  <c r="A2690" i="1"/>
  <c r="T2689" i="1"/>
  <c r="Q2689" i="1"/>
  <c r="A2689" i="1"/>
  <c r="T2688" i="1"/>
  <c r="Q2688" i="1"/>
  <c r="A2688" i="1"/>
  <c r="T2687" i="1"/>
  <c r="Q2687" i="1"/>
  <c r="A2687" i="1"/>
  <c r="T2686" i="1"/>
  <c r="Q2686" i="1"/>
  <c r="A2686" i="1"/>
  <c r="T2685" i="1"/>
  <c r="Q2685" i="1"/>
  <c r="A2685" i="1"/>
  <c r="T2684" i="1"/>
  <c r="Q2684" i="1"/>
  <c r="A2684" i="1"/>
  <c r="T2683" i="1"/>
  <c r="Q2683" i="1"/>
  <c r="A2683" i="1"/>
  <c r="T2682" i="1"/>
  <c r="Q2682" i="1"/>
  <c r="A2682" i="1"/>
  <c r="T2681" i="1"/>
  <c r="Q2681" i="1"/>
  <c r="A2681" i="1"/>
  <c r="T2680" i="1"/>
  <c r="Q2680" i="1"/>
  <c r="A2680" i="1"/>
  <c r="T2679" i="1"/>
  <c r="Q2679" i="1"/>
  <c r="A2679" i="1"/>
  <c r="T2678" i="1"/>
  <c r="Q2678" i="1"/>
  <c r="A2678" i="1"/>
  <c r="T2677" i="1"/>
  <c r="Q2677" i="1"/>
  <c r="A2677" i="1"/>
  <c r="T2676" i="1"/>
  <c r="Q2676" i="1"/>
  <c r="A2676" i="1"/>
  <c r="T2675" i="1"/>
  <c r="Q2675" i="1"/>
  <c r="A2675" i="1"/>
  <c r="T2674" i="1"/>
  <c r="Q2674" i="1"/>
  <c r="A2674" i="1"/>
  <c r="T2673" i="1"/>
  <c r="Q2673" i="1"/>
  <c r="A2673" i="1"/>
  <c r="T2672" i="1"/>
  <c r="Q2672" i="1"/>
  <c r="A2672" i="1"/>
  <c r="T2671" i="1"/>
  <c r="Q2671" i="1"/>
  <c r="A2671" i="1"/>
  <c r="T2670" i="1"/>
  <c r="Q2670" i="1"/>
  <c r="A2670" i="1"/>
  <c r="T2669" i="1"/>
  <c r="Q2669" i="1"/>
  <c r="A2669" i="1"/>
  <c r="T2668" i="1"/>
  <c r="Q2668" i="1"/>
  <c r="A2668" i="1"/>
  <c r="T2667" i="1"/>
  <c r="Q2667" i="1"/>
  <c r="A2667" i="1"/>
  <c r="T2666" i="1"/>
  <c r="Q2666" i="1"/>
  <c r="A2666" i="1"/>
  <c r="T2665" i="1"/>
  <c r="Q2665" i="1"/>
  <c r="A2665" i="1"/>
  <c r="T2664" i="1"/>
  <c r="Q2664" i="1"/>
  <c r="A2664" i="1"/>
  <c r="T2663" i="1"/>
  <c r="Q2663" i="1"/>
  <c r="A2663" i="1"/>
  <c r="T2662" i="1"/>
  <c r="Q2662" i="1"/>
  <c r="A2662" i="1"/>
  <c r="T2661" i="1"/>
  <c r="Q2661" i="1"/>
  <c r="A2661" i="1"/>
  <c r="T2660" i="1"/>
  <c r="Q2660" i="1"/>
  <c r="A2660" i="1"/>
  <c r="T2659" i="1"/>
  <c r="Q2659" i="1"/>
  <c r="A2659" i="1"/>
  <c r="T2658" i="1"/>
  <c r="Q2658" i="1"/>
  <c r="A2658" i="1"/>
  <c r="T2657" i="1"/>
  <c r="Q2657" i="1"/>
  <c r="A2657" i="1"/>
  <c r="T2656" i="1"/>
  <c r="Q2656" i="1"/>
  <c r="A2656" i="1"/>
  <c r="T2655" i="1"/>
  <c r="Q2655" i="1"/>
  <c r="A2655" i="1"/>
  <c r="T2654" i="1"/>
  <c r="Q2654" i="1"/>
  <c r="A2654" i="1"/>
  <c r="T2653" i="1"/>
  <c r="Q2653" i="1"/>
  <c r="A2653" i="1"/>
  <c r="T2652" i="1"/>
  <c r="Q2652" i="1"/>
  <c r="A2652" i="1"/>
  <c r="T2651" i="1"/>
  <c r="Q2651" i="1"/>
  <c r="A2651" i="1"/>
  <c r="T2650" i="1"/>
  <c r="Q2650" i="1"/>
  <c r="A2650" i="1"/>
  <c r="T2649" i="1"/>
  <c r="Q2649" i="1"/>
  <c r="A2649" i="1"/>
  <c r="T2648" i="1"/>
  <c r="Q2648" i="1"/>
  <c r="A2648" i="1"/>
  <c r="T2647" i="1"/>
  <c r="Q2647" i="1"/>
  <c r="A2647" i="1"/>
  <c r="T2646" i="1"/>
  <c r="Q2646" i="1"/>
  <c r="A2646" i="1"/>
  <c r="T2645" i="1"/>
  <c r="Q2645" i="1"/>
  <c r="A2645" i="1"/>
  <c r="T2644" i="1"/>
  <c r="Q2644" i="1"/>
  <c r="A2644" i="1"/>
  <c r="T2643" i="1"/>
  <c r="Q2643" i="1"/>
  <c r="A2643" i="1"/>
  <c r="T2642" i="1"/>
  <c r="Q2642" i="1"/>
  <c r="A2642" i="1"/>
  <c r="T2641" i="1"/>
  <c r="Q2641" i="1"/>
  <c r="A2641" i="1"/>
  <c r="T2640" i="1"/>
  <c r="Q2640" i="1"/>
  <c r="A2640" i="1"/>
  <c r="T2639" i="1"/>
  <c r="Q2639" i="1"/>
  <c r="A2639" i="1"/>
  <c r="T2638" i="1"/>
  <c r="Q2638" i="1"/>
  <c r="A2638" i="1"/>
  <c r="T2637" i="1"/>
  <c r="Q2637" i="1"/>
  <c r="A2637" i="1"/>
  <c r="T2636" i="1"/>
  <c r="Q2636" i="1"/>
  <c r="A2636" i="1"/>
  <c r="T2635" i="1"/>
  <c r="Q2635" i="1"/>
  <c r="A2635" i="1"/>
  <c r="T2634" i="1"/>
  <c r="Q2634" i="1"/>
  <c r="A2634" i="1"/>
  <c r="T2633" i="1"/>
  <c r="Q2633" i="1"/>
  <c r="A2633" i="1"/>
  <c r="T2632" i="1"/>
  <c r="Q2632" i="1"/>
  <c r="A2632" i="1"/>
  <c r="T2631" i="1"/>
  <c r="Q2631" i="1"/>
  <c r="A2631" i="1"/>
  <c r="T2630" i="1"/>
  <c r="Q2630" i="1"/>
  <c r="A2630" i="1"/>
  <c r="T2629" i="1"/>
  <c r="Q2629" i="1"/>
  <c r="A2629" i="1"/>
  <c r="T2628" i="1"/>
  <c r="Q2628" i="1"/>
  <c r="A2628" i="1"/>
  <c r="T2627" i="1"/>
  <c r="Q2627" i="1"/>
  <c r="A2627" i="1"/>
  <c r="T2626" i="1"/>
  <c r="Q2626" i="1"/>
  <c r="A2626" i="1"/>
  <c r="T2625" i="1"/>
  <c r="Q2625" i="1"/>
  <c r="A2625" i="1"/>
  <c r="T2624" i="1"/>
  <c r="Q2624" i="1"/>
  <c r="A2624" i="1"/>
  <c r="T2623" i="1"/>
  <c r="Q2623" i="1"/>
  <c r="A2623" i="1"/>
  <c r="T2622" i="1"/>
  <c r="Q2622" i="1"/>
  <c r="A2622" i="1"/>
  <c r="T2621" i="1"/>
  <c r="Q2621" i="1"/>
  <c r="A2621" i="1"/>
  <c r="T2620" i="1"/>
  <c r="Q2620" i="1"/>
  <c r="A2620" i="1"/>
  <c r="T2619" i="1"/>
  <c r="Q2619" i="1"/>
  <c r="A2619" i="1"/>
  <c r="T2618" i="1"/>
  <c r="Q2618" i="1"/>
  <c r="A2618" i="1"/>
  <c r="T2617" i="1"/>
  <c r="Q2617" i="1"/>
  <c r="A2617" i="1"/>
  <c r="T2616" i="1"/>
  <c r="Q2616" i="1"/>
  <c r="A2616" i="1"/>
  <c r="T2615" i="1"/>
  <c r="Q2615" i="1"/>
  <c r="A2615" i="1"/>
  <c r="T2614" i="1"/>
  <c r="Q2614" i="1"/>
  <c r="A2614" i="1"/>
  <c r="T2613" i="1"/>
  <c r="Q2613" i="1"/>
  <c r="A2613" i="1"/>
  <c r="T2612" i="1"/>
  <c r="Q2612" i="1"/>
  <c r="A2612" i="1"/>
  <c r="T2611" i="1"/>
  <c r="Q2611" i="1"/>
  <c r="A2611" i="1"/>
  <c r="T2610" i="1"/>
  <c r="Q2610" i="1"/>
  <c r="A2610" i="1"/>
  <c r="T2609" i="1"/>
  <c r="Q2609" i="1"/>
  <c r="A2609" i="1"/>
  <c r="T2608" i="1"/>
  <c r="Q2608" i="1"/>
  <c r="A2608" i="1"/>
  <c r="T2607" i="1"/>
  <c r="Q2607" i="1"/>
  <c r="A2607" i="1"/>
  <c r="T2606" i="1"/>
  <c r="Q2606" i="1"/>
  <c r="A2606" i="1"/>
  <c r="T2605" i="1"/>
  <c r="Q2605" i="1"/>
  <c r="A2605" i="1"/>
  <c r="T2604" i="1"/>
  <c r="Q2604" i="1"/>
  <c r="A2604" i="1"/>
  <c r="T2603" i="1"/>
  <c r="Q2603" i="1"/>
  <c r="A2603" i="1"/>
  <c r="T2602" i="1"/>
  <c r="Q2602" i="1"/>
  <c r="A2602" i="1"/>
  <c r="T2601" i="1"/>
  <c r="Q2601" i="1"/>
  <c r="A2601" i="1"/>
  <c r="T2600" i="1"/>
  <c r="Q2600" i="1"/>
  <c r="A2600" i="1"/>
  <c r="T2599" i="1"/>
  <c r="Q2599" i="1"/>
  <c r="A2599" i="1"/>
  <c r="T2598" i="1"/>
  <c r="Q2598" i="1"/>
  <c r="A2598" i="1"/>
  <c r="T2597" i="1"/>
  <c r="Q2597" i="1"/>
  <c r="A2597" i="1"/>
  <c r="T2596" i="1"/>
  <c r="Q2596" i="1"/>
  <c r="A2596" i="1"/>
  <c r="T2595" i="1"/>
  <c r="Q2595" i="1"/>
  <c r="A2595" i="1"/>
  <c r="T2594" i="1"/>
  <c r="Q2594" i="1"/>
  <c r="A2594" i="1"/>
  <c r="T2593" i="1"/>
  <c r="Q2593" i="1"/>
  <c r="A2593" i="1"/>
  <c r="T2592" i="1"/>
  <c r="Q2592" i="1"/>
  <c r="A2592" i="1"/>
  <c r="T2591" i="1"/>
  <c r="Q2591" i="1"/>
  <c r="A2591" i="1"/>
  <c r="T2590" i="1"/>
  <c r="Q2590" i="1"/>
  <c r="A2590" i="1"/>
  <c r="T2589" i="1"/>
  <c r="Q2589" i="1"/>
  <c r="A2589" i="1"/>
  <c r="T2588" i="1"/>
  <c r="Q2588" i="1"/>
  <c r="A2588" i="1"/>
  <c r="T2587" i="1"/>
  <c r="Q2587" i="1"/>
  <c r="A2587" i="1"/>
  <c r="T2586" i="1"/>
  <c r="Q2586" i="1"/>
  <c r="A2586" i="1"/>
  <c r="T2585" i="1"/>
  <c r="Q2585" i="1"/>
  <c r="A2585" i="1"/>
  <c r="T2584" i="1"/>
  <c r="Q2584" i="1"/>
  <c r="A2584" i="1"/>
  <c r="T2583" i="1"/>
  <c r="Q2583" i="1"/>
  <c r="A2583" i="1"/>
  <c r="T2582" i="1"/>
  <c r="Q2582" i="1"/>
  <c r="A2582" i="1"/>
  <c r="T2581" i="1"/>
  <c r="Q2581" i="1"/>
  <c r="A2581" i="1"/>
  <c r="T2580" i="1"/>
  <c r="Q2580" i="1"/>
  <c r="A2580" i="1"/>
  <c r="T2579" i="1"/>
  <c r="Q2579" i="1"/>
  <c r="A2579" i="1"/>
  <c r="T2578" i="1"/>
  <c r="Q2578" i="1"/>
  <c r="A2578" i="1"/>
  <c r="T2577" i="1"/>
  <c r="Q2577" i="1"/>
  <c r="A2577" i="1"/>
  <c r="T2576" i="1"/>
  <c r="Q2576" i="1"/>
  <c r="A2576" i="1"/>
  <c r="T2575" i="1"/>
  <c r="Q2575" i="1"/>
  <c r="A2575" i="1"/>
  <c r="T2574" i="1"/>
  <c r="Q2574" i="1"/>
  <c r="A2574" i="1"/>
  <c r="T2573" i="1"/>
  <c r="Q2573" i="1"/>
  <c r="A2573" i="1"/>
  <c r="T2572" i="1"/>
  <c r="Q2572" i="1"/>
  <c r="A2572" i="1"/>
  <c r="T2571" i="1"/>
  <c r="Q2571" i="1"/>
  <c r="A2571" i="1"/>
  <c r="T2570" i="1"/>
  <c r="Q2570" i="1"/>
  <c r="A2570" i="1"/>
  <c r="T2569" i="1"/>
  <c r="Q2569" i="1"/>
  <c r="A2569" i="1"/>
  <c r="T2568" i="1"/>
  <c r="Q2568" i="1"/>
  <c r="A2568" i="1"/>
  <c r="T2567" i="1"/>
  <c r="Q2567" i="1"/>
  <c r="A2567" i="1"/>
  <c r="T2566" i="1"/>
  <c r="Q2566" i="1"/>
  <c r="A2566" i="1"/>
  <c r="T2565" i="1"/>
  <c r="Q2565" i="1"/>
  <c r="A2565" i="1"/>
  <c r="T2564" i="1"/>
  <c r="Q2564" i="1"/>
  <c r="A2564" i="1"/>
  <c r="T2563" i="1"/>
  <c r="Q2563" i="1"/>
  <c r="A2563" i="1"/>
  <c r="T2562" i="1"/>
  <c r="Q2562" i="1"/>
  <c r="A2562" i="1"/>
  <c r="T2561" i="1"/>
  <c r="Q2561" i="1"/>
  <c r="A2561" i="1"/>
  <c r="T2560" i="1"/>
  <c r="Q2560" i="1"/>
  <c r="A2560" i="1"/>
  <c r="T2559" i="1"/>
  <c r="Q2559" i="1"/>
  <c r="A2559" i="1"/>
  <c r="T2558" i="1"/>
  <c r="Q2558" i="1"/>
  <c r="A2558" i="1"/>
  <c r="T2557" i="1"/>
  <c r="Q2557" i="1"/>
  <c r="A2557" i="1"/>
  <c r="T2556" i="1"/>
  <c r="Q2556" i="1"/>
  <c r="A2556" i="1"/>
  <c r="T2555" i="1"/>
  <c r="Q2555" i="1"/>
  <c r="A2555" i="1"/>
  <c r="T2554" i="1"/>
  <c r="Q2554" i="1"/>
  <c r="A2554" i="1"/>
  <c r="T2553" i="1"/>
  <c r="Q2553" i="1"/>
  <c r="A2553" i="1"/>
  <c r="T2552" i="1"/>
  <c r="Q2552" i="1"/>
  <c r="A2552" i="1"/>
  <c r="T2551" i="1"/>
  <c r="Q2551" i="1"/>
  <c r="A2551" i="1"/>
  <c r="T2550" i="1"/>
  <c r="Q2550" i="1"/>
  <c r="A2550" i="1"/>
  <c r="T2549" i="1"/>
  <c r="Q2549" i="1"/>
  <c r="A2549" i="1"/>
  <c r="T2548" i="1"/>
  <c r="Q2548" i="1"/>
  <c r="A2548" i="1"/>
  <c r="T2547" i="1"/>
  <c r="Q2547" i="1"/>
  <c r="A2547" i="1"/>
  <c r="T2546" i="1"/>
  <c r="Q2546" i="1"/>
  <c r="A2546" i="1"/>
  <c r="T2545" i="1"/>
  <c r="Q2545" i="1"/>
  <c r="A2545" i="1"/>
  <c r="T2544" i="1"/>
  <c r="Q2544" i="1"/>
  <c r="A2544" i="1"/>
  <c r="T2543" i="1"/>
  <c r="Q2543" i="1"/>
  <c r="A2543" i="1"/>
  <c r="T2542" i="1"/>
  <c r="Q2542" i="1"/>
  <c r="A2542" i="1"/>
  <c r="T2541" i="1"/>
  <c r="Q2541" i="1"/>
  <c r="A2541" i="1"/>
  <c r="T2540" i="1"/>
  <c r="Q2540" i="1"/>
  <c r="A2540" i="1"/>
  <c r="T2539" i="1"/>
  <c r="Q2539" i="1"/>
  <c r="A2539" i="1"/>
  <c r="T2538" i="1"/>
  <c r="Q2538" i="1"/>
  <c r="A2538" i="1"/>
  <c r="T2537" i="1"/>
  <c r="Q2537" i="1"/>
  <c r="A2537" i="1"/>
  <c r="T2536" i="1"/>
  <c r="Q2536" i="1"/>
  <c r="A2536" i="1"/>
  <c r="T2535" i="1"/>
  <c r="Q2535" i="1"/>
  <c r="A2535" i="1"/>
  <c r="T2534" i="1"/>
  <c r="Q2534" i="1"/>
  <c r="A2534" i="1"/>
  <c r="T2533" i="1"/>
  <c r="Q2533" i="1"/>
  <c r="A2533" i="1"/>
  <c r="T2532" i="1"/>
  <c r="Q2532" i="1"/>
  <c r="A2532" i="1"/>
  <c r="T2531" i="1"/>
  <c r="Q2531" i="1"/>
  <c r="A2531" i="1"/>
  <c r="T2530" i="1"/>
  <c r="Q2530" i="1"/>
  <c r="A2530" i="1"/>
  <c r="T2529" i="1"/>
  <c r="Q2529" i="1"/>
  <c r="A2529" i="1"/>
  <c r="T2528" i="1"/>
  <c r="Q2528" i="1"/>
  <c r="A2528" i="1"/>
  <c r="T2527" i="1"/>
  <c r="Q2527" i="1"/>
  <c r="A2527" i="1"/>
  <c r="T2526" i="1"/>
  <c r="Q2526" i="1"/>
  <c r="A2526" i="1"/>
  <c r="T2525" i="1"/>
  <c r="Q2525" i="1"/>
  <c r="A2525" i="1"/>
  <c r="T2524" i="1"/>
  <c r="Q2524" i="1"/>
  <c r="A2524" i="1"/>
  <c r="T2523" i="1"/>
  <c r="Q2523" i="1"/>
  <c r="A2523" i="1"/>
  <c r="T2522" i="1"/>
  <c r="Q2522" i="1"/>
  <c r="A2522" i="1"/>
  <c r="T2521" i="1"/>
  <c r="Q2521" i="1"/>
  <c r="A2521" i="1"/>
  <c r="T2520" i="1"/>
  <c r="Q2520" i="1"/>
  <c r="A2520" i="1"/>
  <c r="T2519" i="1"/>
  <c r="Q2519" i="1"/>
  <c r="A2519" i="1"/>
  <c r="T2518" i="1"/>
  <c r="Q2518" i="1"/>
  <c r="A2518" i="1"/>
  <c r="T2517" i="1"/>
  <c r="Q2517" i="1"/>
  <c r="A2517" i="1"/>
  <c r="T2516" i="1"/>
  <c r="Q2516" i="1"/>
  <c r="A2516" i="1"/>
  <c r="T2515" i="1"/>
  <c r="Q2515" i="1"/>
  <c r="A2515" i="1"/>
  <c r="T2514" i="1"/>
  <c r="Q2514" i="1"/>
  <c r="A2514" i="1"/>
  <c r="T2513" i="1"/>
  <c r="Q2513" i="1"/>
  <c r="A2513" i="1"/>
  <c r="T2512" i="1"/>
  <c r="Q2512" i="1"/>
  <c r="A2512" i="1"/>
  <c r="T2511" i="1"/>
  <c r="Q2511" i="1"/>
  <c r="A2511" i="1"/>
  <c r="T2510" i="1"/>
  <c r="Q2510" i="1"/>
  <c r="A2510" i="1"/>
  <c r="T2509" i="1"/>
  <c r="Q2509" i="1"/>
  <c r="A2509" i="1"/>
  <c r="T2508" i="1"/>
  <c r="Q2508" i="1"/>
  <c r="A2508" i="1"/>
  <c r="T2507" i="1"/>
  <c r="Q2507" i="1"/>
  <c r="A2507" i="1"/>
  <c r="T2506" i="1"/>
  <c r="Q2506" i="1"/>
  <c r="A2506" i="1"/>
  <c r="T2505" i="1"/>
  <c r="Q2505" i="1"/>
  <c r="A2505" i="1"/>
  <c r="T2504" i="1"/>
  <c r="Q2504" i="1"/>
  <c r="A2504" i="1"/>
  <c r="T2503" i="1"/>
  <c r="Q2503" i="1"/>
  <c r="A2503" i="1"/>
  <c r="T2502" i="1"/>
  <c r="Q2502" i="1"/>
  <c r="A2502" i="1"/>
  <c r="T2501" i="1"/>
  <c r="Q2501" i="1"/>
  <c r="A2501" i="1"/>
  <c r="T2500" i="1"/>
  <c r="Q2500" i="1"/>
  <c r="A2500" i="1"/>
  <c r="T2499" i="1"/>
  <c r="Q2499" i="1"/>
  <c r="A2499" i="1"/>
  <c r="T2498" i="1"/>
  <c r="Q2498" i="1"/>
  <c r="A2498" i="1"/>
  <c r="T2497" i="1"/>
  <c r="Q2497" i="1"/>
  <c r="A2497" i="1"/>
  <c r="T2496" i="1"/>
  <c r="Q2496" i="1"/>
  <c r="A2496" i="1"/>
  <c r="T2495" i="1"/>
  <c r="Q2495" i="1"/>
  <c r="A2495" i="1"/>
  <c r="T2494" i="1"/>
  <c r="Q2494" i="1"/>
  <c r="A2494" i="1"/>
  <c r="T2493" i="1"/>
  <c r="Q2493" i="1"/>
  <c r="A2493" i="1"/>
  <c r="T2492" i="1"/>
  <c r="Q2492" i="1"/>
  <c r="A2492" i="1"/>
  <c r="T2491" i="1"/>
  <c r="Q2491" i="1"/>
  <c r="A2491" i="1"/>
  <c r="T2490" i="1"/>
  <c r="Q2490" i="1"/>
  <c r="A2490" i="1"/>
  <c r="T2489" i="1"/>
  <c r="Q2489" i="1"/>
  <c r="A2489" i="1"/>
  <c r="T2488" i="1"/>
  <c r="Q2488" i="1"/>
  <c r="A2488" i="1"/>
  <c r="T2487" i="1"/>
  <c r="Q2487" i="1"/>
  <c r="A2487" i="1"/>
  <c r="T2486" i="1"/>
  <c r="Q2486" i="1"/>
  <c r="A2486" i="1"/>
  <c r="T2485" i="1"/>
  <c r="Q2485" i="1"/>
  <c r="A2485" i="1"/>
  <c r="T2484" i="1"/>
  <c r="Q2484" i="1"/>
  <c r="A2484" i="1"/>
  <c r="T2483" i="1"/>
  <c r="Q2483" i="1"/>
  <c r="A2483" i="1"/>
  <c r="T2482" i="1"/>
  <c r="Q2482" i="1"/>
  <c r="A2482" i="1"/>
  <c r="T2481" i="1"/>
  <c r="Q2481" i="1"/>
  <c r="A2481" i="1"/>
  <c r="T2480" i="1"/>
  <c r="Q2480" i="1"/>
  <c r="A2480" i="1"/>
  <c r="T2479" i="1"/>
  <c r="Q2479" i="1"/>
  <c r="A2479" i="1"/>
  <c r="T2478" i="1"/>
  <c r="Q2478" i="1"/>
  <c r="A2478" i="1"/>
  <c r="T2477" i="1"/>
  <c r="Q2477" i="1"/>
  <c r="A2477" i="1"/>
  <c r="T2476" i="1"/>
  <c r="Q2476" i="1"/>
  <c r="A2476" i="1"/>
  <c r="T2475" i="1"/>
  <c r="Q2475" i="1"/>
  <c r="A2475" i="1"/>
  <c r="T2474" i="1"/>
  <c r="Q2474" i="1"/>
  <c r="A2474" i="1"/>
  <c r="T2473" i="1"/>
  <c r="Q2473" i="1"/>
  <c r="A2473" i="1"/>
  <c r="T2472" i="1"/>
  <c r="Q2472" i="1"/>
  <c r="A2472" i="1"/>
  <c r="T2471" i="1"/>
  <c r="Q2471" i="1"/>
  <c r="A2471" i="1"/>
  <c r="T2470" i="1"/>
  <c r="Q2470" i="1"/>
  <c r="A2470" i="1"/>
  <c r="T2469" i="1"/>
  <c r="Q2469" i="1"/>
  <c r="A2469" i="1"/>
  <c r="T2468" i="1"/>
  <c r="Q2468" i="1"/>
  <c r="A2468" i="1"/>
  <c r="T2467" i="1"/>
  <c r="Q2467" i="1"/>
  <c r="A2467" i="1"/>
  <c r="T2466" i="1"/>
  <c r="Q2466" i="1"/>
  <c r="A2466" i="1"/>
  <c r="T2465" i="1"/>
  <c r="Q2465" i="1"/>
  <c r="A2465" i="1"/>
  <c r="T2464" i="1"/>
  <c r="Q2464" i="1"/>
  <c r="A2464" i="1"/>
  <c r="T2463" i="1"/>
  <c r="Q2463" i="1"/>
  <c r="A2463" i="1"/>
  <c r="T2462" i="1"/>
  <c r="Q2462" i="1"/>
  <c r="A2462" i="1"/>
  <c r="T2461" i="1"/>
  <c r="Q2461" i="1"/>
  <c r="A2461" i="1"/>
  <c r="T2460" i="1"/>
  <c r="Q2460" i="1"/>
  <c r="A2460" i="1"/>
  <c r="T2459" i="1"/>
  <c r="Q2459" i="1"/>
  <c r="A2459" i="1"/>
  <c r="T2458" i="1"/>
  <c r="Q2458" i="1"/>
  <c r="A2458" i="1"/>
  <c r="T2457" i="1"/>
  <c r="Q2457" i="1"/>
  <c r="A2457" i="1"/>
  <c r="T2456" i="1"/>
  <c r="Q2456" i="1"/>
  <c r="A2456" i="1"/>
  <c r="T2455" i="1"/>
  <c r="Q2455" i="1"/>
  <c r="A2455" i="1"/>
  <c r="T2454" i="1"/>
  <c r="Q2454" i="1"/>
  <c r="A2454" i="1"/>
  <c r="T2453" i="1"/>
  <c r="Q2453" i="1"/>
  <c r="A2453" i="1"/>
  <c r="T2452" i="1"/>
  <c r="Q2452" i="1"/>
  <c r="A2452" i="1"/>
  <c r="T2451" i="1"/>
  <c r="Q2451" i="1"/>
  <c r="A2451" i="1"/>
  <c r="T2450" i="1"/>
  <c r="Q2450" i="1"/>
  <c r="A2450" i="1"/>
  <c r="T2449" i="1"/>
  <c r="Q2449" i="1"/>
  <c r="A2449" i="1"/>
  <c r="T2448" i="1"/>
  <c r="Q2448" i="1"/>
  <c r="A2448" i="1"/>
  <c r="T2447" i="1"/>
  <c r="Q2447" i="1"/>
  <c r="A2447" i="1"/>
  <c r="T2446" i="1"/>
  <c r="Q2446" i="1"/>
  <c r="A2446" i="1"/>
  <c r="T2445" i="1"/>
  <c r="Q2445" i="1"/>
  <c r="A2445" i="1"/>
  <c r="T2444" i="1"/>
  <c r="Q2444" i="1"/>
  <c r="A2444" i="1"/>
  <c r="T2443" i="1"/>
  <c r="Q2443" i="1"/>
  <c r="A2443" i="1"/>
  <c r="T2442" i="1"/>
  <c r="Q2442" i="1"/>
  <c r="A2442" i="1"/>
  <c r="T2441" i="1"/>
  <c r="Q2441" i="1"/>
  <c r="A2441" i="1"/>
  <c r="T2440" i="1"/>
  <c r="Q2440" i="1"/>
  <c r="A2440" i="1"/>
  <c r="T2439" i="1"/>
  <c r="Q2439" i="1"/>
  <c r="A2439" i="1"/>
  <c r="T2438" i="1"/>
  <c r="Q2438" i="1"/>
  <c r="A2438" i="1"/>
  <c r="T2437" i="1"/>
  <c r="Q2437" i="1"/>
  <c r="A2437" i="1"/>
  <c r="T2436" i="1"/>
  <c r="Q2436" i="1"/>
  <c r="A2436" i="1"/>
  <c r="T2435" i="1"/>
  <c r="Q2435" i="1"/>
  <c r="A2435" i="1"/>
  <c r="T2434" i="1"/>
  <c r="Q2434" i="1"/>
  <c r="A2434" i="1"/>
  <c r="T2433" i="1"/>
  <c r="Q2433" i="1"/>
  <c r="A2433" i="1"/>
  <c r="T2432" i="1"/>
  <c r="Q2432" i="1"/>
  <c r="A2432" i="1"/>
  <c r="T2431" i="1"/>
  <c r="Q2431" i="1"/>
  <c r="A2431" i="1"/>
  <c r="T2430" i="1"/>
  <c r="Q2430" i="1"/>
  <c r="A2430" i="1"/>
  <c r="T2429" i="1"/>
  <c r="Q2429" i="1"/>
  <c r="A2429" i="1"/>
  <c r="T2428" i="1"/>
  <c r="Q2428" i="1"/>
  <c r="A2428" i="1"/>
  <c r="T2427" i="1"/>
  <c r="Q2427" i="1"/>
  <c r="A2427" i="1"/>
  <c r="T2426" i="1"/>
  <c r="Q2426" i="1"/>
  <c r="A2426" i="1"/>
  <c r="T2425" i="1"/>
  <c r="Q2425" i="1"/>
  <c r="A2425" i="1"/>
  <c r="T2424" i="1"/>
  <c r="Q2424" i="1"/>
  <c r="A2424" i="1"/>
  <c r="T2423" i="1"/>
  <c r="Q2423" i="1"/>
  <c r="A2423" i="1"/>
  <c r="T2422" i="1"/>
  <c r="Q2422" i="1"/>
  <c r="A2422" i="1"/>
  <c r="T2421" i="1"/>
  <c r="Q2421" i="1"/>
  <c r="A2421" i="1"/>
  <c r="T2420" i="1"/>
  <c r="Q2420" i="1"/>
  <c r="A2420" i="1"/>
  <c r="T2419" i="1"/>
  <c r="Q2419" i="1"/>
  <c r="A2419" i="1"/>
  <c r="T2418" i="1"/>
  <c r="Q2418" i="1"/>
  <c r="A2418" i="1"/>
  <c r="T2417" i="1"/>
  <c r="Q2417" i="1"/>
  <c r="A2417" i="1"/>
  <c r="T2416" i="1"/>
  <c r="Q2416" i="1"/>
  <c r="A2416" i="1"/>
  <c r="T2415" i="1"/>
  <c r="Q2415" i="1"/>
  <c r="A2415" i="1"/>
  <c r="T2414" i="1"/>
  <c r="Q2414" i="1"/>
  <c r="A2414" i="1"/>
  <c r="T2413" i="1"/>
  <c r="Q2413" i="1"/>
  <c r="A2413" i="1"/>
  <c r="T2412" i="1"/>
  <c r="Q2412" i="1"/>
  <c r="A2412" i="1"/>
  <c r="T2411" i="1"/>
  <c r="Q2411" i="1"/>
  <c r="A2411" i="1"/>
  <c r="T2410" i="1"/>
  <c r="Q2410" i="1"/>
  <c r="A2410" i="1"/>
  <c r="T2409" i="1"/>
  <c r="Q2409" i="1"/>
  <c r="A2409" i="1"/>
  <c r="T2408" i="1"/>
  <c r="Q2408" i="1"/>
  <c r="A2408" i="1"/>
  <c r="T2407" i="1"/>
  <c r="Q2407" i="1"/>
  <c r="A2407" i="1"/>
  <c r="T2406" i="1"/>
  <c r="Q2406" i="1"/>
  <c r="A2406" i="1"/>
  <c r="T2405" i="1"/>
  <c r="Q2405" i="1"/>
  <c r="A2405" i="1"/>
  <c r="T2404" i="1"/>
  <c r="Q2404" i="1"/>
  <c r="A2404" i="1"/>
  <c r="T2403" i="1"/>
  <c r="Q2403" i="1"/>
  <c r="A2403" i="1"/>
  <c r="T2402" i="1"/>
  <c r="Q2402" i="1"/>
  <c r="A2402" i="1"/>
  <c r="T2401" i="1"/>
  <c r="Q2401" i="1"/>
  <c r="A2401" i="1"/>
  <c r="T2400" i="1"/>
  <c r="Q2400" i="1"/>
  <c r="A2400" i="1"/>
  <c r="T2399" i="1"/>
  <c r="Q2399" i="1"/>
  <c r="A2399" i="1"/>
  <c r="T2398" i="1"/>
  <c r="Q2398" i="1"/>
  <c r="A2398" i="1"/>
  <c r="T2397" i="1"/>
  <c r="Q2397" i="1"/>
  <c r="A2397" i="1"/>
  <c r="T2396" i="1"/>
  <c r="Q2396" i="1"/>
  <c r="A2396" i="1"/>
  <c r="T2395" i="1"/>
  <c r="Q2395" i="1"/>
  <c r="A2395" i="1"/>
  <c r="T2394" i="1"/>
  <c r="Q2394" i="1"/>
  <c r="A2394" i="1"/>
  <c r="T2393" i="1"/>
  <c r="Q2393" i="1"/>
  <c r="A2393" i="1"/>
  <c r="T2392" i="1"/>
  <c r="Q2392" i="1"/>
  <c r="A2392" i="1"/>
  <c r="T2391" i="1"/>
  <c r="Q2391" i="1"/>
  <c r="A2391" i="1"/>
  <c r="T2390" i="1"/>
  <c r="Q2390" i="1"/>
  <c r="A2390" i="1"/>
  <c r="T2389" i="1"/>
  <c r="Q2389" i="1"/>
  <c r="A2389" i="1"/>
  <c r="T2388" i="1"/>
  <c r="Q2388" i="1"/>
  <c r="A2388" i="1"/>
  <c r="T2387" i="1"/>
  <c r="Q2387" i="1"/>
  <c r="A2387" i="1"/>
  <c r="T2386" i="1"/>
  <c r="Q2386" i="1"/>
  <c r="A2386" i="1"/>
  <c r="T2385" i="1"/>
  <c r="Q2385" i="1"/>
  <c r="A2385" i="1"/>
  <c r="T2384" i="1"/>
  <c r="Q2384" i="1"/>
  <c r="A2384" i="1"/>
  <c r="T2383" i="1"/>
  <c r="Q2383" i="1"/>
  <c r="A2383" i="1"/>
  <c r="T2382" i="1"/>
  <c r="Q2382" i="1"/>
  <c r="A2382" i="1"/>
  <c r="T2381" i="1"/>
  <c r="Q2381" i="1"/>
  <c r="A2381" i="1"/>
  <c r="T2380" i="1"/>
  <c r="Q2380" i="1"/>
  <c r="A2380" i="1"/>
  <c r="T2379" i="1"/>
  <c r="Q2379" i="1"/>
  <c r="A2379" i="1"/>
  <c r="T2378" i="1"/>
  <c r="Q2378" i="1"/>
  <c r="A2378" i="1"/>
  <c r="T2377" i="1"/>
  <c r="Q2377" i="1"/>
  <c r="A2377" i="1"/>
  <c r="T2376" i="1"/>
  <c r="Q2376" i="1"/>
  <c r="A2376" i="1"/>
  <c r="T2375" i="1"/>
  <c r="Q2375" i="1"/>
  <c r="A2375" i="1"/>
  <c r="T2374" i="1"/>
  <c r="Q2374" i="1"/>
  <c r="A2374" i="1"/>
  <c r="T2373" i="1"/>
  <c r="Q2373" i="1"/>
  <c r="A2373" i="1"/>
  <c r="T2372" i="1"/>
  <c r="Q2372" i="1"/>
  <c r="A2372" i="1"/>
  <c r="T2371" i="1"/>
  <c r="Q2371" i="1"/>
  <c r="A2371" i="1"/>
  <c r="T2370" i="1"/>
  <c r="Q2370" i="1"/>
  <c r="A2370" i="1"/>
  <c r="T2369" i="1"/>
  <c r="Q2369" i="1"/>
  <c r="A2369" i="1"/>
  <c r="T2368" i="1"/>
  <c r="Q2368" i="1"/>
  <c r="A2368" i="1"/>
  <c r="T2367" i="1"/>
  <c r="Q2367" i="1"/>
  <c r="A2367" i="1"/>
  <c r="T2366" i="1"/>
  <c r="Q2366" i="1"/>
  <c r="A2366" i="1"/>
  <c r="T2365" i="1"/>
  <c r="Q2365" i="1"/>
  <c r="A2365" i="1"/>
  <c r="T2364" i="1"/>
  <c r="Q2364" i="1"/>
  <c r="A2364" i="1"/>
  <c r="T2363" i="1"/>
  <c r="Q2363" i="1"/>
  <c r="A2363" i="1"/>
  <c r="T2362" i="1"/>
  <c r="Q2362" i="1"/>
  <c r="A2362" i="1"/>
  <c r="T2361" i="1"/>
  <c r="Q2361" i="1"/>
  <c r="A2361" i="1"/>
  <c r="T2360" i="1"/>
  <c r="Q2360" i="1"/>
  <c r="A2360" i="1"/>
  <c r="T2359" i="1"/>
  <c r="Q2359" i="1"/>
  <c r="A2359" i="1"/>
  <c r="T2358" i="1"/>
  <c r="Q2358" i="1"/>
  <c r="A2358" i="1"/>
  <c r="T2357" i="1"/>
  <c r="Q2357" i="1"/>
  <c r="A2357" i="1"/>
  <c r="T2356" i="1"/>
  <c r="Q2356" i="1"/>
  <c r="A2356" i="1"/>
  <c r="T2355" i="1"/>
  <c r="Q2355" i="1"/>
  <c r="A2355" i="1"/>
  <c r="T2354" i="1"/>
  <c r="Q2354" i="1"/>
  <c r="A2354" i="1"/>
  <c r="T2353" i="1"/>
  <c r="Q2353" i="1"/>
  <c r="A2353" i="1"/>
  <c r="T2352" i="1"/>
  <c r="Q2352" i="1"/>
  <c r="A2352" i="1"/>
  <c r="T2351" i="1"/>
  <c r="Q2351" i="1"/>
  <c r="A2351" i="1"/>
  <c r="T2350" i="1"/>
  <c r="Q2350" i="1"/>
  <c r="A2350" i="1"/>
  <c r="T2349" i="1"/>
  <c r="Q2349" i="1"/>
  <c r="A2349" i="1"/>
  <c r="T2348" i="1"/>
  <c r="Q2348" i="1"/>
  <c r="A2348" i="1"/>
  <c r="T2347" i="1"/>
  <c r="Q2347" i="1"/>
  <c r="A2347" i="1"/>
  <c r="T2346" i="1"/>
  <c r="Q2346" i="1"/>
  <c r="A2346" i="1"/>
  <c r="T2345" i="1"/>
  <c r="Q2345" i="1"/>
  <c r="A2345" i="1"/>
  <c r="T2344" i="1"/>
  <c r="Q2344" i="1"/>
  <c r="A2344" i="1"/>
  <c r="T2343" i="1"/>
  <c r="Q2343" i="1"/>
  <c r="A2343" i="1"/>
  <c r="T2342" i="1"/>
  <c r="Q2342" i="1"/>
  <c r="A2342" i="1"/>
  <c r="T2341" i="1"/>
  <c r="Q2341" i="1"/>
  <c r="A2341" i="1"/>
  <c r="T2340" i="1"/>
  <c r="Q2340" i="1"/>
  <c r="A2340" i="1"/>
  <c r="T2339" i="1"/>
  <c r="Q2339" i="1"/>
  <c r="A2339" i="1"/>
  <c r="T2338" i="1"/>
  <c r="Q2338" i="1"/>
  <c r="A2338" i="1"/>
  <c r="T2337" i="1"/>
  <c r="Q2337" i="1"/>
  <c r="A2337" i="1"/>
  <c r="T2336" i="1"/>
  <c r="Q2336" i="1"/>
  <c r="A2336" i="1"/>
  <c r="T2335" i="1"/>
  <c r="Q2335" i="1"/>
  <c r="A2335" i="1"/>
  <c r="T2334" i="1"/>
  <c r="Q2334" i="1"/>
  <c r="A2334" i="1"/>
  <c r="T2333" i="1"/>
  <c r="Q2333" i="1"/>
  <c r="A2333" i="1"/>
  <c r="T2332" i="1"/>
  <c r="Q2332" i="1"/>
  <c r="A2332" i="1"/>
  <c r="T2331" i="1"/>
  <c r="Q2331" i="1"/>
  <c r="A2331" i="1"/>
  <c r="T2330" i="1"/>
  <c r="Q2330" i="1"/>
  <c r="A2330" i="1"/>
  <c r="T2329" i="1"/>
  <c r="Q2329" i="1"/>
  <c r="A2329" i="1"/>
  <c r="T2328" i="1"/>
  <c r="Q2328" i="1"/>
  <c r="A2328" i="1"/>
  <c r="T2327" i="1"/>
  <c r="Q2327" i="1"/>
  <c r="A2327" i="1"/>
  <c r="T2326" i="1"/>
  <c r="Q2326" i="1"/>
  <c r="A2326" i="1"/>
  <c r="T2325" i="1"/>
  <c r="Q2325" i="1"/>
  <c r="A2325" i="1"/>
  <c r="T2324" i="1"/>
  <c r="Q2324" i="1"/>
  <c r="A2324" i="1"/>
  <c r="T2323" i="1"/>
  <c r="Q2323" i="1"/>
  <c r="A2323" i="1"/>
  <c r="T2322" i="1"/>
  <c r="Q2322" i="1"/>
  <c r="A2322" i="1"/>
  <c r="T2321" i="1"/>
  <c r="Q2321" i="1"/>
  <c r="A2321" i="1"/>
  <c r="T2320" i="1"/>
  <c r="Q2320" i="1"/>
  <c r="A2320" i="1"/>
  <c r="T2319" i="1"/>
  <c r="Q2319" i="1"/>
  <c r="A2319" i="1"/>
  <c r="T2318" i="1"/>
  <c r="Q2318" i="1"/>
  <c r="A2318" i="1"/>
  <c r="T2317" i="1"/>
  <c r="Q2317" i="1"/>
  <c r="A2317" i="1"/>
  <c r="T2316" i="1"/>
  <c r="Q2316" i="1"/>
  <c r="A2316" i="1"/>
  <c r="T2315" i="1"/>
  <c r="Q2315" i="1"/>
  <c r="A2315" i="1"/>
  <c r="T2314" i="1"/>
  <c r="Q2314" i="1"/>
  <c r="A2314" i="1"/>
  <c r="T2313" i="1"/>
  <c r="Q2313" i="1"/>
  <c r="A2313" i="1"/>
  <c r="T2312" i="1"/>
  <c r="Q2312" i="1"/>
  <c r="A2312" i="1"/>
  <c r="T2311" i="1"/>
  <c r="Q2311" i="1"/>
  <c r="A2311" i="1"/>
  <c r="T2310" i="1"/>
  <c r="Q2310" i="1"/>
  <c r="A2310" i="1"/>
  <c r="T2309" i="1"/>
  <c r="Q2309" i="1"/>
  <c r="A2309" i="1"/>
  <c r="T2308" i="1"/>
  <c r="Q2308" i="1"/>
  <c r="A2308" i="1"/>
  <c r="T2307" i="1"/>
  <c r="Q2307" i="1"/>
  <c r="A2307" i="1"/>
  <c r="T2306" i="1"/>
  <c r="Q2306" i="1"/>
  <c r="A2306" i="1"/>
  <c r="T2305" i="1"/>
  <c r="Q2305" i="1"/>
  <c r="A2305" i="1"/>
  <c r="T2304" i="1"/>
  <c r="Q2304" i="1"/>
  <c r="A2304" i="1"/>
  <c r="T2303" i="1"/>
  <c r="Q2303" i="1"/>
  <c r="A2303" i="1"/>
  <c r="T2302" i="1"/>
  <c r="Q2302" i="1"/>
  <c r="A2302" i="1"/>
  <c r="T2301" i="1"/>
  <c r="Q2301" i="1"/>
  <c r="A2301" i="1"/>
  <c r="T2300" i="1"/>
  <c r="Q2300" i="1"/>
  <c r="A2300" i="1"/>
  <c r="T2299" i="1"/>
  <c r="Q2299" i="1"/>
  <c r="A2299" i="1"/>
  <c r="T2298" i="1"/>
  <c r="Q2298" i="1"/>
  <c r="A2298" i="1"/>
  <c r="T2297" i="1"/>
  <c r="Q2297" i="1"/>
  <c r="A2297" i="1"/>
  <c r="T2296" i="1"/>
  <c r="Q2296" i="1"/>
  <c r="A2296" i="1"/>
  <c r="T2295" i="1"/>
  <c r="Q2295" i="1"/>
  <c r="A2295" i="1"/>
  <c r="T2294" i="1"/>
  <c r="Q2294" i="1"/>
  <c r="A2294" i="1"/>
  <c r="T2293" i="1"/>
  <c r="Q2293" i="1"/>
  <c r="A2293" i="1"/>
  <c r="T2292" i="1"/>
  <c r="Q2292" i="1"/>
  <c r="A2292" i="1"/>
  <c r="T2291" i="1"/>
  <c r="Q2291" i="1"/>
  <c r="A2291" i="1"/>
  <c r="T2290" i="1"/>
  <c r="Q2290" i="1"/>
  <c r="A2290" i="1"/>
  <c r="T2289" i="1"/>
  <c r="Q2289" i="1"/>
  <c r="A2289" i="1"/>
  <c r="T2288" i="1"/>
  <c r="Q2288" i="1"/>
  <c r="A2288" i="1"/>
  <c r="T2287" i="1"/>
  <c r="Q2287" i="1"/>
  <c r="A2287" i="1"/>
  <c r="T2286" i="1"/>
  <c r="Q2286" i="1"/>
  <c r="A2286" i="1"/>
  <c r="T2285" i="1"/>
  <c r="Q2285" i="1"/>
  <c r="A2285" i="1"/>
  <c r="T2284" i="1"/>
  <c r="Q2284" i="1"/>
  <c r="A2284" i="1"/>
  <c r="T2283" i="1"/>
  <c r="Q2283" i="1"/>
  <c r="A2283" i="1"/>
  <c r="T2282" i="1"/>
  <c r="Q2282" i="1"/>
  <c r="A2282" i="1"/>
  <c r="T2281" i="1"/>
  <c r="Q2281" i="1"/>
  <c r="A2281" i="1"/>
  <c r="T2280" i="1"/>
  <c r="Q2280" i="1"/>
  <c r="A2280" i="1"/>
  <c r="T2279" i="1"/>
  <c r="Q2279" i="1"/>
  <c r="A2279" i="1"/>
  <c r="T2278" i="1"/>
  <c r="Q2278" i="1"/>
  <c r="A2278" i="1"/>
  <c r="T2277" i="1"/>
  <c r="Q2277" i="1"/>
  <c r="A2277" i="1"/>
  <c r="T2276" i="1"/>
  <c r="Q2276" i="1"/>
  <c r="A2276" i="1"/>
  <c r="T2275" i="1"/>
  <c r="Q2275" i="1"/>
  <c r="A2275" i="1"/>
  <c r="T2274" i="1"/>
  <c r="Q2274" i="1"/>
  <c r="A2274" i="1"/>
  <c r="T2273" i="1"/>
  <c r="Q2273" i="1"/>
  <c r="A2273" i="1"/>
  <c r="T2272" i="1"/>
  <c r="Q2272" i="1"/>
  <c r="A2272" i="1"/>
  <c r="T2271" i="1"/>
  <c r="Q2271" i="1"/>
  <c r="A2271" i="1"/>
  <c r="T2270" i="1"/>
  <c r="Q2270" i="1"/>
  <c r="A2270" i="1"/>
  <c r="T2269" i="1"/>
  <c r="Q2269" i="1"/>
  <c r="A2269" i="1"/>
  <c r="T2268" i="1"/>
  <c r="Q2268" i="1"/>
  <c r="A2268" i="1"/>
  <c r="T2267" i="1"/>
  <c r="Q2267" i="1"/>
  <c r="A2267" i="1"/>
  <c r="T2266" i="1"/>
  <c r="Q2266" i="1"/>
  <c r="A2266" i="1"/>
  <c r="T2265" i="1"/>
  <c r="Q2265" i="1"/>
  <c r="A2265" i="1"/>
  <c r="T2264" i="1"/>
  <c r="Q2264" i="1"/>
  <c r="A2264" i="1"/>
  <c r="T2263" i="1"/>
  <c r="Q2263" i="1"/>
  <c r="A2263" i="1"/>
  <c r="T2262" i="1"/>
  <c r="Q2262" i="1"/>
  <c r="A2262" i="1"/>
  <c r="T2261" i="1"/>
  <c r="Q2261" i="1"/>
  <c r="A2261" i="1"/>
  <c r="T2260" i="1"/>
  <c r="Q2260" i="1"/>
  <c r="A2260" i="1"/>
  <c r="T2259" i="1"/>
  <c r="Q2259" i="1"/>
  <c r="A2259" i="1"/>
  <c r="T2258" i="1"/>
  <c r="Q2258" i="1"/>
  <c r="A2258" i="1"/>
  <c r="T2257" i="1"/>
  <c r="Q2257" i="1"/>
  <c r="A2257" i="1"/>
  <c r="T2256" i="1"/>
  <c r="Q2256" i="1"/>
  <c r="A2256" i="1"/>
  <c r="T2255" i="1"/>
  <c r="Q2255" i="1"/>
  <c r="A2255" i="1"/>
  <c r="T2254" i="1"/>
  <c r="Q2254" i="1"/>
  <c r="A2254" i="1"/>
  <c r="T2253" i="1"/>
  <c r="Q2253" i="1"/>
  <c r="A2253" i="1"/>
  <c r="T2252" i="1"/>
  <c r="Q2252" i="1"/>
  <c r="A2252" i="1"/>
  <c r="T2251" i="1"/>
  <c r="Q2251" i="1"/>
  <c r="A2251" i="1"/>
  <c r="T2250" i="1"/>
  <c r="Q2250" i="1"/>
  <c r="A2250" i="1"/>
  <c r="T2249" i="1"/>
  <c r="Q2249" i="1"/>
  <c r="A2249" i="1"/>
  <c r="T2248" i="1"/>
  <c r="Q2248" i="1"/>
  <c r="A2248" i="1"/>
  <c r="T2247" i="1"/>
  <c r="Q2247" i="1"/>
  <c r="A2247" i="1"/>
  <c r="T2246" i="1"/>
  <c r="Q2246" i="1"/>
  <c r="A2246" i="1"/>
  <c r="T2245" i="1"/>
  <c r="Q2245" i="1"/>
  <c r="A2245" i="1"/>
  <c r="T2244" i="1"/>
  <c r="Q2244" i="1"/>
  <c r="A2244" i="1"/>
  <c r="T2243" i="1"/>
  <c r="Q2243" i="1"/>
  <c r="A2243" i="1"/>
  <c r="T2242" i="1"/>
  <c r="Q2242" i="1"/>
  <c r="A2242" i="1"/>
  <c r="T2241" i="1"/>
  <c r="Q2241" i="1"/>
  <c r="A2241" i="1"/>
  <c r="T2240" i="1"/>
  <c r="Q2240" i="1"/>
  <c r="A2240" i="1"/>
  <c r="T2239" i="1"/>
  <c r="Q2239" i="1"/>
  <c r="A2239" i="1"/>
  <c r="T2238" i="1"/>
  <c r="Q2238" i="1"/>
  <c r="A2238" i="1"/>
  <c r="T2237" i="1"/>
  <c r="Q2237" i="1"/>
  <c r="A2237" i="1"/>
  <c r="T2236" i="1"/>
  <c r="Q2236" i="1"/>
  <c r="A2236" i="1"/>
  <c r="T2235" i="1"/>
  <c r="Q2235" i="1"/>
  <c r="A2235" i="1"/>
  <c r="T2234" i="1"/>
  <c r="Q2234" i="1"/>
  <c r="A2234" i="1"/>
  <c r="T2233" i="1"/>
  <c r="Q2233" i="1"/>
  <c r="A2233" i="1"/>
  <c r="T2232" i="1"/>
  <c r="Q2232" i="1"/>
  <c r="A2232" i="1"/>
  <c r="T2231" i="1"/>
  <c r="Q2231" i="1"/>
  <c r="A2231" i="1"/>
  <c r="T2230" i="1"/>
  <c r="Q2230" i="1"/>
  <c r="A2230" i="1"/>
  <c r="T2229" i="1"/>
  <c r="Q2229" i="1"/>
  <c r="A2229" i="1"/>
  <c r="T2228" i="1"/>
  <c r="Q2228" i="1"/>
  <c r="A2228" i="1"/>
  <c r="T2227" i="1"/>
  <c r="Q2227" i="1"/>
  <c r="A2227" i="1"/>
  <c r="T2226" i="1"/>
  <c r="Q2226" i="1"/>
  <c r="A2226" i="1"/>
  <c r="T2225" i="1"/>
  <c r="Q2225" i="1"/>
  <c r="A2225" i="1"/>
  <c r="T2224" i="1"/>
  <c r="Q2224" i="1"/>
  <c r="A2224" i="1"/>
  <c r="T2223" i="1"/>
  <c r="Q2223" i="1"/>
  <c r="A2223" i="1"/>
  <c r="T2222" i="1"/>
  <c r="Q2222" i="1"/>
  <c r="A2222" i="1"/>
  <c r="T2221" i="1"/>
  <c r="Q2221" i="1"/>
  <c r="A2221" i="1"/>
  <c r="T2220" i="1"/>
  <c r="Q2220" i="1"/>
  <c r="A2220" i="1"/>
  <c r="T2219" i="1"/>
  <c r="Q2219" i="1"/>
  <c r="A2219" i="1"/>
  <c r="T2218" i="1"/>
  <c r="Q2218" i="1"/>
  <c r="A2218" i="1"/>
  <c r="T2217" i="1"/>
  <c r="Q2217" i="1"/>
  <c r="A2217" i="1"/>
  <c r="T2216" i="1"/>
  <c r="Q2216" i="1"/>
  <c r="A2216" i="1"/>
  <c r="T2215" i="1"/>
  <c r="Q2215" i="1"/>
  <c r="A2215" i="1"/>
  <c r="T2214" i="1"/>
  <c r="Q2214" i="1"/>
  <c r="A2214" i="1"/>
  <c r="T2213" i="1"/>
  <c r="Q2213" i="1"/>
  <c r="A2213" i="1"/>
  <c r="T2212" i="1"/>
  <c r="Q2212" i="1"/>
  <c r="A2212" i="1"/>
  <c r="T2211" i="1"/>
  <c r="Q2211" i="1"/>
  <c r="A2211" i="1"/>
  <c r="T2210" i="1"/>
  <c r="Q2210" i="1"/>
  <c r="A2210" i="1"/>
  <c r="T2209" i="1"/>
  <c r="Q2209" i="1"/>
  <c r="A2209" i="1"/>
  <c r="T2208" i="1"/>
  <c r="Q2208" i="1"/>
  <c r="A2208" i="1"/>
  <c r="T2207" i="1"/>
  <c r="Q2207" i="1"/>
  <c r="A2207" i="1"/>
  <c r="T2206" i="1"/>
  <c r="Q2206" i="1"/>
  <c r="A2206" i="1"/>
  <c r="T2205" i="1"/>
  <c r="Q2205" i="1"/>
  <c r="A2205" i="1"/>
  <c r="T2204" i="1"/>
  <c r="Q2204" i="1"/>
  <c r="A2204" i="1"/>
  <c r="T2203" i="1"/>
  <c r="Q2203" i="1"/>
  <c r="A2203" i="1"/>
  <c r="T2202" i="1"/>
  <c r="Q2202" i="1"/>
  <c r="A2202" i="1"/>
  <c r="T2201" i="1"/>
  <c r="Q2201" i="1"/>
  <c r="A2201" i="1"/>
  <c r="T2200" i="1"/>
  <c r="Q2200" i="1"/>
  <c r="A2200" i="1"/>
  <c r="T2199" i="1"/>
  <c r="Q2199" i="1"/>
  <c r="A2199" i="1"/>
  <c r="T2198" i="1"/>
  <c r="Q2198" i="1"/>
  <c r="A2198" i="1"/>
  <c r="T2197" i="1"/>
  <c r="Q2197" i="1"/>
  <c r="A2197" i="1"/>
  <c r="T2196" i="1"/>
  <c r="Q2196" i="1"/>
  <c r="A2196" i="1"/>
  <c r="T2195" i="1"/>
  <c r="Q2195" i="1"/>
  <c r="A2195" i="1"/>
  <c r="T2194" i="1"/>
  <c r="Q2194" i="1"/>
  <c r="A2194" i="1"/>
  <c r="T2193" i="1"/>
  <c r="Q2193" i="1"/>
  <c r="A2193" i="1"/>
  <c r="T2192" i="1"/>
  <c r="Q2192" i="1"/>
  <c r="A2192" i="1"/>
  <c r="T2191" i="1"/>
  <c r="Q2191" i="1"/>
  <c r="A2191" i="1"/>
  <c r="T2190" i="1"/>
  <c r="Q2190" i="1"/>
  <c r="A2190" i="1"/>
  <c r="T2189" i="1"/>
  <c r="Q2189" i="1"/>
  <c r="A2189" i="1"/>
  <c r="T2188" i="1"/>
  <c r="Q2188" i="1"/>
  <c r="A2188" i="1"/>
  <c r="T2187" i="1"/>
  <c r="Q2187" i="1"/>
  <c r="A2187" i="1"/>
  <c r="T2186" i="1"/>
  <c r="Q2186" i="1"/>
  <c r="A2186" i="1"/>
  <c r="T2185" i="1"/>
  <c r="Q2185" i="1"/>
  <c r="A2185" i="1"/>
  <c r="T2184" i="1"/>
  <c r="Q2184" i="1"/>
  <c r="A2184" i="1"/>
  <c r="T2183" i="1"/>
  <c r="Q2183" i="1"/>
  <c r="A2183" i="1"/>
  <c r="T2182" i="1"/>
  <c r="Q2182" i="1"/>
  <c r="A2182" i="1"/>
  <c r="T2181" i="1"/>
  <c r="Q2181" i="1"/>
  <c r="A2181" i="1"/>
  <c r="T2180" i="1"/>
  <c r="Q2180" i="1"/>
  <c r="A2180" i="1"/>
  <c r="T2179" i="1"/>
  <c r="Q2179" i="1"/>
  <c r="A2179" i="1"/>
  <c r="T2178" i="1"/>
  <c r="Q2178" i="1"/>
  <c r="A2178" i="1"/>
  <c r="T2177" i="1"/>
  <c r="Q2177" i="1"/>
  <c r="A2177" i="1"/>
  <c r="T2176" i="1"/>
  <c r="Q2176" i="1"/>
  <c r="A2176" i="1"/>
  <c r="T2175" i="1"/>
  <c r="Q2175" i="1"/>
  <c r="A2175" i="1"/>
  <c r="T2174" i="1"/>
  <c r="Q2174" i="1"/>
  <c r="A2174" i="1"/>
  <c r="T2173" i="1"/>
  <c r="Q2173" i="1"/>
  <c r="A2173" i="1"/>
  <c r="T2172" i="1"/>
  <c r="Q2172" i="1"/>
  <c r="A2172" i="1"/>
  <c r="T2171" i="1"/>
  <c r="Q2171" i="1"/>
  <c r="A2171" i="1"/>
  <c r="T2170" i="1"/>
  <c r="Q2170" i="1"/>
  <c r="A2170" i="1"/>
  <c r="T2169" i="1"/>
  <c r="Q2169" i="1"/>
  <c r="A2169" i="1"/>
  <c r="T2168" i="1"/>
  <c r="Q2168" i="1"/>
  <c r="A2168" i="1"/>
  <c r="T2167" i="1"/>
  <c r="Q2167" i="1"/>
  <c r="A2167" i="1"/>
  <c r="T2166" i="1"/>
  <c r="Q2166" i="1"/>
  <c r="A2166" i="1"/>
  <c r="T2165" i="1"/>
  <c r="Q2165" i="1"/>
  <c r="A2165" i="1"/>
  <c r="T2164" i="1"/>
  <c r="Q2164" i="1"/>
  <c r="A2164" i="1"/>
  <c r="T2163" i="1"/>
  <c r="Q2163" i="1"/>
  <c r="A2163" i="1"/>
  <c r="T2162" i="1"/>
  <c r="Q2162" i="1"/>
  <c r="A2162" i="1"/>
  <c r="T2161" i="1"/>
  <c r="Q2161" i="1"/>
  <c r="A2161" i="1"/>
  <c r="T2160" i="1"/>
  <c r="Q2160" i="1"/>
  <c r="A2160" i="1"/>
  <c r="T2159" i="1"/>
  <c r="Q2159" i="1"/>
  <c r="A2159" i="1"/>
  <c r="T2158" i="1"/>
  <c r="Q2158" i="1"/>
  <c r="A2158" i="1"/>
  <c r="T2157" i="1"/>
  <c r="Q2157" i="1"/>
  <c r="A2157" i="1"/>
  <c r="T2156" i="1"/>
  <c r="Q2156" i="1"/>
  <c r="A2156" i="1"/>
  <c r="T2155" i="1"/>
  <c r="Q2155" i="1"/>
  <c r="A2155" i="1"/>
  <c r="T2154" i="1"/>
  <c r="Q2154" i="1"/>
  <c r="A2154" i="1"/>
  <c r="T2153" i="1"/>
  <c r="Q2153" i="1"/>
  <c r="A2153" i="1"/>
  <c r="T2152" i="1"/>
  <c r="Q2152" i="1"/>
  <c r="A2152" i="1"/>
  <c r="T2151" i="1"/>
  <c r="Q2151" i="1"/>
  <c r="A2151" i="1"/>
  <c r="T2150" i="1"/>
  <c r="Q2150" i="1"/>
  <c r="A2150" i="1"/>
  <c r="T2149" i="1"/>
  <c r="Q2149" i="1"/>
  <c r="A2149" i="1"/>
  <c r="T2148" i="1"/>
  <c r="Q2148" i="1"/>
  <c r="A2148" i="1"/>
  <c r="T2147" i="1"/>
  <c r="Q2147" i="1"/>
  <c r="A2147" i="1"/>
  <c r="T2146" i="1"/>
  <c r="Q2146" i="1"/>
  <c r="A2146" i="1"/>
  <c r="T2145" i="1"/>
  <c r="Q2145" i="1"/>
  <c r="A2145" i="1"/>
  <c r="T2144" i="1"/>
  <c r="Q2144" i="1"/>
  <c r="A2144" i="1"/>
  <c r="T2143" i="1"/>
  <c r="Q2143" i="1"/>
  <c r="A2143" i="1"/>
  <c r="T2142" i="1"/>
  <c r="Q2142" i="1"/>
  <c r="A2142" i="1"/>
  <c r="T2141" i="1"/>
  <c r="Q2141" i="1"/>
  <c r="A2141" i="1"/>
  <c r="T2140" i="1"/>
  <c r="Q2140" i="1"/>
  <c r="A2140" i="1"/>
  <c r="T2139" i="1"/>
  <c r="Q2139" i="1"/>
  <c r="A2139" i="1"/>
  <c r="T2138" i="1"/>
  <c r="Q2138" i="1"/>
  <c r="A2138" i="1"/>
  <c r="T2137" i="1"/>
  <c r="Q2137" i="1"/>
  <c r="A2137" i="1"/>
  <c r="T2136" i="1"/>
  <c r="Q2136" i="1"/>
  <c r="A2136" i="1"/>
  <c r="T2135" i="1"/>
  <c r="Q2135" i="1"/>
  <c r="A2135" i="1"/>
  <c r="T2134" i="1"/>
  <c r="Q2134" i="1"/>
  <c r="A2134" i="1"/>
  <c r="T2133" i="1"/>
  <c r="Q2133" i="1"/>
  <c r="A2133" i="1"/>
  <c r="T2132" i="1"/>
  <c r="Q2132" i="1"/>
  <c r="A2132" i="1"/>
  <c r="T2131" i="1"/>
  <c r="Q2131" i="1"/>
  <c r="A2131" i="1"/>
  <c r="T2130" i="1"/>
  <c r="Q2130" i="1"/>
  <c r="A2130" i="1"/>
  <c r="T2129" i="1"/>
  <c r="Q2129" i="1"/>
  <c r="A2129" i="1"/>
  <c r="T2128" i="1"/>
  <c r="Q2128" i="1"/>
  <c r="A2128" i="1"/>
  <c r="T2127" i="1"/>
  <c r="Q2127" i="1"/>
  <c r="A2127" i="1"/>
  <c r="T2126" i="1"/>
  <c r="Q2126" i="1"/>
  <c r="A2126" i="1"/>
  <c r="T2125" i="1"/>
  <c r="Q2125" i="1"/>
  <c r="A2125" i="1"/>
  <c r="T2124" i="1"/>
  <c r="Q2124" i="1"/>
  <c r="A2124" i="1"/>
  <c r="T2123" i="1"/>
  <c r="Q2123" i="1"/>
  <c r="A2123" i="1"/>
  <c r="T2122" i="1"/>
  <c r="Q2122" i="1"/>
  <c r="A2122" i="1"/>
  <c r="T2121" i="1"/>
  <c r="Q2121" i="1"/>
  <c r="A2121" i="1"/>
  <c r="T2120" i="1"/>
  <c r="Q2120" i="1"/>
  <c r="A2120" i="1"/>
  <c r="T2119" i="1"/>
  <c r="Q2119" i="1"/>
  <c r="A2119" i="1"/>
  <c r="T2118" i="1"/>
  <c r="Q2118" i="1"/>
  <c r="A2118" i="1"/>
  <c r="T2117" i="1"/>
  <c r="Q2117" i="1"/>
  <c r="A2117" i="1"/>
  <c r="T2116" i="1"/>
  <c r="Q2116" i="1"/>
  <c r="A2116" i="1"/>
  <c r="T2115" i="1"/>
  <c r="Q2115" i="1"/>
  <c r="A2115" i="1"/>
  <c r="T2114" i="1"/>
  <c r="Q2114" i="1"/>
  <c r="A2114" i="1"/>
  <c r="T2113" i="1"/>
  <c r="Q2113" i="1"/>
  <c r="A2113" i="1"/>
  <c r="T2112" i="1"/>
  <c r="Q2112" i="1"/>
  <c r="A2112" i="1"/>
  <c r="T2111" i="1"/>
  <c r="Q2111" i="1"/>
  <c r="A2111" i="1"/>
  <c r="T2110" i="1"/>
  <c r="Q2110" i="1"/>
  <c r="A2110" i="1"/>
  <c r="T2109" i="1"/>
  <c r="Q2109" i="1"/>
  <c r="A2109" i="1"/>
  <c r="T2108" i="1"/>
  <c r="Q2108" i="1"/>
  <c r="A2108" i="1"/>
  <c r="T2107" i="1"/>
  <c r="Q2107" i="1"/>
  <c r="A2107" i="1"/>
  <c r="T2106" i="1"/>
  <c r="Q2106" i="1"/>
  <c r="A2106" i="1"/>
  <c r="T2105" i="1"/>
  <c r="Q2105" i="1"/>
  <c r="A2105" i="1"/>
  <c r="T2104" i="1"/>
  <c r="Q2104" i="1"/>
  <c r="A2104" i="1"/>
  <c r="T2103" i="1"/>
  <c r="Q2103" i="1"/>
  <c r="A2103" i="1"/>
  <c r="T2102" i="1"/>
  <c r="Q2102" i="1"/>
  <c r="A2102" i="1"/>
  <c r="T2101" i="1"/>
  <c r="Q2101" i="1"/>
  <c r="A2101" i="1"/>
  <c r="T2100" i="1"/>
  <c r="Q2100" i="1"/>
  <c r="A2100" i="1"/>
  <c r="T2099" i="1"/>
  <c r="Q2099" i="1"/>
  <c r="A2099" i="1"/>
  <c r="T2098" i="1"/>
  <c r="Q2098" i="1"/>
  <c r="A2098" i="1"/>
  <c r="T2097" i="1"/>
  <c r="Q2097" i="1"/>
  <c r="A2097" i="1"/>
  <c r="T2096" i="1"/>
  <c r="Q2096" i="1"/>
  <c r="A2096" i="1"/>
  <c r="T2095" i="1"/>
  <c r="Q2095" i="1"/>
  <c r="A2095" i="1"/>
  <c r="T2094" i="1"/>
  <c r="Q2094" i="1"/>
  <c r="A2094" i="1"/>
  <c r="T2093" i="1"/>
  <c r="Q2093" i="1"/>
  <c r="A2093" i="1"/>
  <c r="T2092" i="1"/>
  <c r="Q2092" i="1"/>
  <c r="A2092" i="1"/>
  <c r="T2091" i="1"/>
  <c r="Q2091" i="1"/>
  <c r="A2091" i="1"/>
  <c r="T2090" i="1"/>
  <c r="Q2090" i="1"/>
  <c r="A2090" i="1"/>
  <c r="T2089" i="1"/>
  <c r="Q2089" i="1"/>
  <c r="A2089" i="1"/>
  <c r="T2088" i="1"/>
  <c r="Q2088" i="1"/>
  <c r="A2088" i="1"/>
  <c r="T2087" i="1"/>
  <c r="Q2087" i="1"/>
  <c r="A2087" i="1"/>
  <c r="T2086" i="1"/>
  <c r="Q2086" i="1"/>
  <c r="A2086" i="1"/>
  <c r="T2085" i="1"/>
  <c r="Q2085" i="1"/>
  <c r="A2085" i="1"/>
  <c r="T2084" i="1"/>
  <c r="Q2084" i="1"/>
  <c r="A2084" i="1"/>
  <c r="T2083" i="1"/>
  <c r="Q2083" i="1"/>
  <c r="A2083" i="1"/>
  <c r="T2082" i="1"/>
  <c r="Q2082" i="1"/>
  <c r="A2082" i="1"/>
  <c r="T2081" i="1"/>
  <c r="Q2081" i="1"/>
  <c r="A2081" i="1"/>
  <c r="T2080" i="1"/>
  <c r="Q2080" i="1"/>
  <c r="A2080" i="1"/>
  <c r="T2079" i="1"/>
  <c r="Q2079" i="1"/>
  <c r="A2079" i="1"/>
  <c r="T2078" i="1"/>
  <c r="Q2078" i="1"/>
  <c r="A2078" i="1"/>
  <c r="T2077" i="1"/>
  <c r="Q2077" i="1"/>
  <c r="A2077" i="1"/>
  <c r="T2076" i="1"/>
  <c r="Q2076" i="1"/>
  <c r="A2076" i="1"/>
  <c r="T2075" i="1"/>
  <c r="Q2075" i="1"/>
  <c r="A2075" i="1"/>
  <c r="T2074" i="1"/>
  <c r="Q2074" i="1"/>
  <c r="A2074" i="1"/>
  <c r="T2073" i="1"/>
  <c r="Q2073" i="1"/>
  <c r="A2073" i="1"/>
  <c r="T2072" i="1"/>
  <c r="Q2072" i="1"/>
  <c r="A2072" i="1"/>
  <c r="T2071" i="1"/>
  <c r="Q2071" i="1"/>
  <c r="A2071" i="1"/>
  <c r="T2070" i="1"/>
  <c r="Q2070" i="1"/>
  <c r="A2070" i="1"/>
  <c r="T2069" i="1"/>
  <c r="Q2069" i="1"/>
  <c r="A2069" i="1"/>
  <c r="T2068" i="1"/>
  <c r="Q2068" i="1"/>
  <c r="A2068" i="1"/>
  <c r="T2067" i="1"/>
  <c r="Q2067" i="1"/>
  <c r="A2067" i="1"/>
  <c r="T2066" i="1"/>
  <c r="Q2066" i="1"/>
  <c r="A2066" i="1"/>
  <c r="T2065" i="1"/>
  <c r="Q2065" i="1"/>
  <c r="A2065" i="1"/>
  <c r="T2064" i="1"/>
  <c r="Q2064" i="1"/>
  <c r="A2064" i="1"/>
  <c r="T2063" i="1"/>
  <c r="Q2063" i="1"/>
  <c r="A2063" i="1"/>
  <c r="T2062" i="1"/>
  <c r="Q2062" i="1"/>
  <c r="A2062" i="1"/>
  <c r="T2061" i="1"/>
  <c r="Q2061" i="1"/>
  <c r="A2061" i="1"/>
  <c r="T2060" i="1"/>
  <c r="Q2060" i="1"/>
  <c r="A2060" i="1"/>
  <c r="T2059" i="1"/>
  <c r="Q2059" i="1"/>
  <c r="A2059" i="1"/>
  <c r="T2058" i="1"/>
  <c r="Q2058" i="1"/>
  <c r="A2058" i="1"/>
  <c r="T2057" i="1"/>
  <c r="Q2057" i="1"/>
  <c r="A2057" i="1"/>
  <c r="T2056" i="1"/>
  <c r="Q2056" i="1"/>
  <c r="A2056" i="1"/>
  <c r="T2055" i="1"/>
  <c r="Q2055" i="1"/>
  <c r="A2055" i="1"/>
  <c r="T2054" i="1"/>
  <c r="Q2054" i="1"/>
  <c r="A2054" i="1"/>
  <c r="T2053" i="1"/>
  <c r="Q2053" i="1"/>
  <c r="A2053" i="1"/>
  <c r="T2052" i="1"/>
  <c r="Q2052" i="1"/>
  <c r="A2052" i="1"/>
  <c r="T2051" i="1"/>
  <c r="Q2051" i="1"/>
  <c r="A2051" i="1"/>
  <c r="T2050" i="1"/>
  <c r="Q2050" i="1"/>
  <c r="A2050" i="1"/>
  <c r="T2049" i="1"/>
  <c r="Q2049" i="1"/>
  <c r="A2049" i="1"/>
  <c r="T2048" i="1"/>
  <c r="Q2048" i="1"/>
  <c r="A2048" i="1"/>
  <c r="T2047" i="1"/>
  <c r="Q2047" i="1"/>
  <c r="A2047" i="1"/>
  <c r="T2046" i="1"/>
  <c r="Q2046" i="1"/>
  <c r="A2046" i="1"/>
  <c r="T2045" i="1"/>
  <c r="Q2045" i="1"/>
  <c r="A2045" i="1"/>
  <c r="T2044" i="1"/>
  <c r="Q2044" i="1"/>
  <c r="A2044" i="1"/>
  <c r="T2043" i="1"/>
  <c r="Q2043" i="1"/>
  <c r="A2043" i="1"/>
  <c r="T2042" i="1"/>
  <c r="Q2042" i="1"/>
  <c r="A2042" i="1"/>
  <c r="T2041" i="1"/>
  <c r="Q2041" i="1"/>
  <c r="A2041" i="1"/>
  <c r="T2040" i="1"/>
  <c r="Q2040" i="1"/>
  <c r="A2040" i="1"/>
  <c r="T2039" i="1"/>
  <c r="Q2039" i="1"/>
  <c r="A2039" i="1"/>
  <c r="T2038" i="1"/>
  <c r="Q2038" i="1"/>
  <c r="A2038" i="1"/>
  <c r="T2037" i="1"/>
  <c r="Q2037" i="1"/>
  <c r="A2037" i="1"/>
  <c r="T2036" i="1"/>
  <c r="Q2036" i="1"/>
  <c r="A2036" i="1"/>
  <c r="T2035" i="1"/>
  <c r="Q2035" i="1"/>
  <c r="A2035" i="1"/>
  <c r="T2034" i="1"/>
  <c r="Q2034" i="1"/>
  <c r="A2034" i="1"/>
  <c r="T2033" i="1"/>
  <c r="Q2033" i="1"/>
  <c r="A2033" i="1"/>
  <c r="T2032" i="1"/>
  <c r="Q2032" i="1"/>
  <c r="A2032" i="1"/>
  <c r="T2031" i="1"/>
  <c r="Q2031" i="1"/>
  <c r="A2031" i="1"/>
  <c r="T2030" i="1"/>
  <c r="Q2030" i="1"/>
  <c r="A2030" i="1"/>
  <c r="T2029" i="1"/>
  <c r="Q2029" i="1"/>
  <c r="A2029" i="1"/>
  <c r="T2028" i="1"/>
  <c r="Q2028" i="1"/>
  <c r="A2028" i="1"/>
  <c r="T2027" i="1"/>
  <c r="Q2027" i="1"/>
  <c r="A2027" i="1"/>
  <c r="T2026" i="1"/>
  <c r="Q2026" i="1"/>
  <c r="A2026" i="1"/>
  <c r="T2025" i="1"/>
  <c r="Q2025" i="1"/>
  <c r="A2025" i="1"/>
  <c r="T2024" i="1"/>
  <c r="Q2024" i="1"/>
  <c r="A2024" i="1"/>
  <c r="T2023" i="1"/>
  <c r="Q2023" i="1"/>
  <c r="A2023" i="1"/>
  <c r="T2022" i="1"/>
  <c r="Q2022" i="1"/>
  <c r="A2022" i="1"/>
  <c r="T2021" i="1"/>
  <c r="Q2021" i="1"/>
  <c r="A2021" i="1"/>
  <c r="T2020" i="1"/>
  <c r="Q2020" i="1"/>
  <c r="A2020" i="1"/>
  <c r="T2019" i="1"/>
  <c r="Q2019" i="1"/>
  <c r="A2019" i="1"/>
  <c r="T2018" i="1"/>
  <c r="Q2018" i="1"/>
  <c r="A2018" i="1"/>
  <c r="T2017" i="1"/>
  <c r="Q2017" i="1"/>
  <c r="A2017" i="1"/>
  <c r="T2016" i="1"/>
  <c r="Q2016" i="1"/>
  <c r="A2016" i="1"/>
  <c r="T2015" i="1"/>
  <c r="Q2015" i="1"/>
  <c r="A2015" i="1"/>
  <c r="T2014" i="1"/>
  <c r="Q2014" i="1"/>
  <c r="A2014" i="1"/>
  <c r="T2013" i="1"/>
  <c r="Q2013" i="1"/>
  <c r="A2013" i="1"/>
  <c r="T2012" i="1"/>
  <c r="Q2012" i="1"/>
  <c r="A2012" i="1"/>
  <c r="T2011" i="1"/>
  <c r="Q2011" i="1"/>
  <c r="A2011" i="1"/>
  <c r="T2010" i="1"/>
  <c r="Q2010" i="1"/>
  <c r="A2010" i="1"/>
  <c r="T2009" i="1"/>
  <c r="Q2009" i="1"/>
  <c r="A2009" i="1"/>
  <c r="T2008" i="1"/>
  <c r="Q2008" i="1"/>
  <c r="A2008" i="1"/>
  <c r="T2007" i="1"/>
  <c r="Q2007" i="1"/>
  <c r="A2007" i="1"/>
  <c r="T2006" i="1"/>
  <c r="Q2006" i="1"/>
  <c r="A2006" i="1"/>
  <c r="T2005" i="1"/>
  <c r="Q2005" i="1"/>
  <c r="A2005" i="1"/>
  <c r="T2004" i="1"/>
  <c r="Q2004" i="1"/>
  <c r="A2004" i="1"/>
  <c r="T2003" i="1"/>
  <c r="Q2003" i="1"/>
  <c r="A2003" i="1"/>
  <c r="T2002" i="1"/>
  <c r="Q2002" i="1"/>
  <c r="A2002" i="1"/>
  <c r="T2001" i="1"/>
  <c r="Q2001" i="1"/>
  <c r="A2001" i="1"/>
  <c r="T2000" i="1"/>
  <c r="Q2000" i="1"/>
  <c r="A2000" i="1"/>
  <c r="T1999" i="1"/>
  <c r="Q1999" i="1"/>
  <c r="A1999" i="1"/>
  <c r="T1998" i="1"/>
  <c r="Q1998" i="1"/>
  <c r="A1998" i="1"/>
  <c r="T1997" i="1"/>
  <c r="Q1997" i="1"/>
  <c r="A1997" i="1"/>
  <c r="T1996" i="1"/>
  <c r="Q1996" i="1"/>
  <c r="A1996" i="1"/>
  <c r="T1995" i="1"/>
  <c r="Q1995" i="1"/>
  <c r="A1995" i="1"/>
  <c r="T1994" i="1"/>
  <c r="Q1994" i="1"/>
  <c r="A1994" i="1"/>
  <c r="T1993" i="1"/>
  <c r="Q1993" i="1"/>
  <c r="A1993" i="1"/>
  <c r="T1992" i="1"/>
  <c r="Q1992" i="1"/>
  <c r="A1992" i="1"/>
  <c r="T1991" i="1"/>
  <c r="Q1991" i="1"/>
  <c r="A1991" i="1"/>
  <c r="T1990" i="1"/>
  <c r="Q1990" i="1"/>
  <c r="A1990" i="1"/>
  <c r="T1989" i="1"/>
  <c r="Q1989" i="1"/>
  <c r="A1989" i="1"/>
  <c r="T1988" i="1"/>
  <c r="Q1988" i="1"/>
  <c r="A1988" i="1"/>
  <c r="T1987" i="1"/>
  <c r="Q1987" i="1"/>
  <c r="A1987" i="1"/>
  <c r="T1986" i="1"/>
  <c r="Q1986" i="1"/>
  <c r="A1986" i="1"/>
  <c r="T1985" i="1"/>
  <c r="Q1985" i="1"/>
  <c r="A1985" i="1"/>
  <c r="T1984" i="1"/>
  <c r="Q1984" i="1"/>
  <c r="A1984" i="1"/>
  <c r="T1983" i="1"/>
  <c r="Q1983" i="1"/>
  <c r="A1983" i="1"/>
  <c r="T1982" i="1"/>
  <c r="Q1982" i="1"/>
  <c r="A1982" i="1"/>
  <c r="T1981" i="1"/>
  <c r="Q1981" i="1"/>
  <c r="A1981" i="1"/>
  <c r="T1980" i="1"/>
  <c r="Q1980" i="1"/>
  <c r="A1980" i="1"/>
  <c r="T1979" i="1"/>
  <c r="Q1979" i="1"/>
  <c r="A1979" i="1"/>
  <c r="T1978" i="1"/>
  <c r="Q1978" i="1"/>
  <c r="A1978" i="1"/>
  <c r="T1977" i="1"/>
  <c r="Q1977" i="1"/>
  <c r="A1977" i="1"/>
  <c r="T1976" i="1"/>
  <c r="Q1976" i="1"/>
  <c r="A1976" i="1"/>
  <c r="T1975" i="1"/>
  <c r="Q1975" i="1"/>
  <c r="A1975" i="1"/>
  <c r="T1974" i="1"/>
  <c r="Q1974" i="1"/>
  <c r="A1974" i="1"/>
  <c r="T1973" i="1"/>
  <c r="Q1973" i="1"/>
  <c r="A1973" i="1"/>
  <c r="T1972" i="1"/>
  <c r="Q1972" i="1"/>
  <c r="A1972" i="1"/>
  <c r="T1971" i="1"/>
  <c r="Q1971" i="1"/>
  <c r="A1971" i="1"/>
  <c r="T1970" i="1"/>
  <c r="Q1970" i="1"/>
  <c r="A1970" i="1"/>
  <c r="T1969" i="1"/>
  <c r="Q1969" i="1"/>
  <c r="A1969" i="1"/>
  <c r="T1968" i="1"/>
  <c r="Q1968" i="1"/>
  <c r="A1968" i="1"/>
  <c r="T1967" i="1"/>
  <c r="Q1967" i="1"/>
  <c r="A1967" i="1"/>
  <c r="T1966" i="1"/>
  <c r="Q1966" i="1"/>
  <c r="A1966" i="1"/>
  <c r="T1965" i="1"/>
  <c r="Q1965" i="1"/>
  <c r="A1965" i="1"/>
  <c r="T1964" i="1"/>
  <c r="Q1964" i="1"/>
  <c r="A1964" i="1"/>
  <c r="T1963" i="1"/>
  <c r="Q1963" i="1"/>
  <c r="A1963" i="1"/>
  <c r="T1962" i="1"/>
  <c r="Q1962" i="1"/>
  <c r="A1962" i="1"/>
  <c r="T1961" i="1"/>
  <c r="Q1961" i="1"/>
  <c r="A1961" i="1"/>
  <c r="T1960" i="1"/>
  <c r="Q1960" i="1"/>
  <c r="A1960" i="1"/>
  <c r="T1959" i="1"/>
  <c r="Q1959" i="1"/>
  <c r="A1959" i="1"/>
  <c r="T1958" i="1"/>
  <c r="Q1958" i="1"/>
  <c r="A1958" i="1"/>
  <c r="T1957" i="1"/>
  <c r="Q1957" i="1"/>
  <c r="A1957" i="1"/>
  <c r="T1956" i="1"/>
  <c r="Q1956" i="1"/>
  <c r="A1956" i="1"/>
  <c r="T1955" i="1"/>
  <c r="Q1955" i="1"/>
  <c r="A1955" i="1"/>
  <c r="T1954" i="1"/>
  <c r="Q1954" i="1"/>
  <c r="A1954" i="1"/>
  <c r="T1953" i="1"/>
  <c r="Q1953" i="1"/>
  <c r="A1953" i="1"/>
  <c r="T1952" i="1"/>
  <c r="Q1952" i="1"/>
  <c r="A1952" i="1"/>
  <c r="T1951" i="1"/>
  <c r="Q1951" i="1"/>
  <c r="A1951" i="1"/>
  <c r="T1950" i="1"/>
  <c r="Q1950" i="1"/>
  <c r="A1950" i="1"/>
  <c r="T1949" i="1"/>
  <c r="Q1949" i="1"/>
  <c r="A1949" i="1"/>
  <c r="T1948" i="1"/>
  <c r="Q1948" i="1"/>
  <c r="A1948" i="1"/>
  <c r="T1947" i="1"/>
  <c r="Q1947" i="1"/>
  <c r="A1947" i="1"/>
  <c r="T1946" i="1"/>
  <c r="Q1946" i="1"/>
  <c r="A1946" i="1"/>
  <c r="T1945" i="1"/>
  <c r="Q1945" i="1"/>
  <c r="A1945" i="1"/>
  <c r="T1944" i="1"/>
  <c r="Q1944" i="1"/>
  <c r="A1944" i="1"/>
  <c r="T1943" i="1"/>
  <c r="Q1943" i="1"/>
  <c r="A1943" i="1"/>
  <c r="T1942" i="1"/>
  <c r="Q1942" i="1"/>
  <c r="A1942" i="1"/>
  <c r="T1941" i="1"/>
  <c r="Q1941" i="1"/>
  <c r="A1941" i="1"/>
  <c r="T1940" i="1"/>
  <c r="Q1940" i="1"/>
  <c r="A1940" i="1"/>
  <c r="T1939" i="1"/>
  <c r="Q1939" i="1"/>
  <c r="A1939" i="1"/>
  <c r="T1938" i="1"/>
  <c r="Q1938" i="1"/>
  <c r="A1938" i="1"/>
  <c r="T1937" i="1"/>
  <c r="Q1937" i="1"/>
  <c r="A1937" i="1"/>
  <c r="T1936" i="1"/>
  <c r="Q1936" i="1"/>
  <c r="A1936" i="1"/>
  <c r="T1935" i="1"/>
  <c r="Q1935" i="1"/>
  <c r="A1935" i="1"/>
  <c r="T1934" i="1"/>
  <c r="Q1934" i="1"/>
  <c r="A1934" i="1"/>
  <c r="T1933" i="1"/>
  <c r="Q1933" i="1"/>
  <c r="A1933" i="1"/>
  <c r="T1932" i="1"/>
  <c r="Q1932" i="1"/>
  <c r="A1932" i="1"/>
  <c r="T1931" i="1"/>
  <c r="Q1931" i="1"/>
  <c r="A1931" i="1"/>
  <c r="T1930" i="1"/>
  <c r="Q1930" i="1"/>
  <c r="A1930" i="1"/>
  <c r="T1929" i="1"/>
  <c r="Q1929" i="1"/>
  <c r="A1929" i="1"/>
  <c r="T1928" i="1"/>
  <c r="Q1928" i="1"/>
  <c r="A1928" i="1"/>
  <c r="T1927" i="1"/>
  <c r="Q1927" i="1"/>
  <c r="A1927" i="1"/>
  <c r="T1926" i="1"/>
  <c r="Q1926" i="1"/>
  <c r="A1926" i="1"/>
  <c r="T1925" i="1"/>
  <c r="Q1925" i="1"/>
  <c r="A1925" i="1"/>
  <c r="T1924" i="1"/>
  <c r="Q1924" i="1"/>
  <c r="A1924" i="1"/>
  <c r="T1923" i="1"/>
  <c r="Q1923" i="1"/>
  <c r="A1923" i="1"/>
  <c r="T1922" i="1"/>
  <c r="Q1922" i="1"/>
  <c r="A1922" i="1"/>
  <c r="T1921" i="1"/>
  <c r="Q1921" i="1"/>
  <c r="A1921" i="1"/>
  <c r="T1920" i="1"/>
  <c r="Q1920" i="1"/>
  <c r="A1920" i="1"/>
  <c r="T1919" i="1"/>
  <c r="Q1919" i="1"/>
  <c r="A1919" i="1"/>
  <c r="T1918" i="1"/>
  <c r="Q1918" i="1"/>
  <c r="A1918" i="1"/>
  <c r="T1917" i="1"/>
  <c r="Q1917" i="1"/>
  <c r="A1917" i="1"/>
  <c r="T1916" i="1"/>
  <c r="Q1916" i="1"/>
  <c r="A1916" i="1"/>
  <c r="T1915" i="1"/>
  <c r="Q1915" i="1"/>
  <c r="A1915" i="1"/>
  <c r="T1914" i="1"/>
  <c r="Q1914" i="1"/>
  <c r="A1914" i="1"/>
  <c r="T1913" i="1"/>
  <c r="Q1913" i="1"/>
  <c r="A1913" i="1"/>
  <c r="T1912" i="1"/>
  <c r="Q1912" i="1"/>
  <c r="A1912" i="1"/>
  <c r="T1911" i="1"/>
  <c r="Q1911" i="1"/>
  <c r="A1911" i="1"/>
  <c r="T1910" i="1"/>
  <c r="Q1910" i="1"/>
  <c r="A1910" i="1"/>
  <c r="T1909" i="1"/>
  <c r="Q1909" i="1"/>
  <c r="A1909" i="1"/>
  <c r="T1908" i="1"/>
  <c r="Q1908" i="1"/>
  <c r="A1908" i="1"/>
  <c r="T1907" i="1"/>
  <c r="Q1907" i="1"/>
  <c r="A1907" i="1"/>
  <c r="T1906" i="1"/>
  <c r="Q1906" i="1"/>
  <c r="A1906" i="1"/>
  <c r="T1905" i="1"/>
  <c r="Q1905" i="1"/>
  <c r="A1905" i="1"/>
  <c r="T1904" i="1"/>
  <c r="Q1904" i="1"/>
  <c r="A1904" i="1"/>
  <c r="T1903" i="1"/>
  <c r="Q1903" i="1"/>
  <c r="A1903" i="1"/>
  <c r="T1902" i="1"/>
  <c r="Q1902" i="1"/>
  <c r="A1902" i="1"/>
  <c r="T1901" i="1"/>
  <c r="Q1901" i="1"/>
  <c r="A1901" i="1"/>
  <c r="T1900" i="1"/>
  <c r="Q1900" i="1"/>
  <c r="A1900" i="1"/>
  <c r="T1899" i="1"/>
  <c r="Q1899" i="1"/>
  <c r="A1899" i="1"/>
  <c r="T1898" i="1"/>
  <c r="Q1898" i="1"/>
  <c r="A1898" i="1"/>
  <c r="T1897" i="1"/>
  <c r="Q1897" i="1"/>
  <c r="A1897" i="1"/>
  <c r="T1896" i="1"/>
  <c r="Q1896" i="1"/>
  <c r="A1896" i="1"/>
  <c r="T1895" i="1"/>
  <c r="Q1895" i="1"/>
  <c r="A1895" i="1"/>
  <c r="T1894" i="1"/>
  <c r="Q1894" i="1"/>
  <c r="A1894" i="1"/>
  <c r="T1893" i="1"/>
  <c r="Q1893" i="1"/>
  <c r="A1893" i="1"/>
  <c r="T1892" i="1"/>
  <c r="Q1892" i="1"/>
  <c r="A1892" i="1"/>
  <c r="T1891" i="1"/>
  <c r="Q1891" i="1"/>
  <c r="A1891" i="1"/>
  <c r="T1890" i="1"/>
  <c r="Q1890" i="1"/>
  <c r="A1890" i="1"/>
  <c r="T1889" i="1"/>
  <c r="Q1889" i="1"/>
  <c r="A1889" i="1"/>
  <c r="T1888" i="1"/>
  <c r="Q1888" i="1"/>
  <c r="A1888" i="1"/>
  <c r="T1887" i="1"/>
  <c r="Q1887" i="1"/>
  <c r="A1887" i="1"/>
  <c r="T1886" i="1"/>
  <c r="Q1886" i="1"/>
  <c r="A1886" i="1"/>
  <c r="T1885" i="1"/>
  <c r="Q1885" i="1"/>
  <c r="A1885" i="1"/>
  <c r="T1884" i="1"/>
  <c r="Q1884" i="1"/>
  <c r="A1884" i="1"/>
  <c r="T1883" i="1"/>
  <c r="Q1883" i="1"/>
  <c r="A1883" i="1"/>
  <c r="T1882" i="1"/>
  <c r="Q1882" i="1"/>
  <c r="A1882" i="1"/>
  <c r="T1881" i="1"/>
  <c r="Q1881" i="1"/>
  <c r="A1881" i="1"/>
  <c r="T1880" i="1"/>
  <c r="Q1880" i="1"/>
  <c r="A1880" i="1"/>
  <c r="T1879" i="1"/>
  <c r="Q1879" i="1"/>
  <c r="A1879" i="1"/>
  <c r="T1878" i="1"/>
  <c r="Q1878" i="1"/>
  <c r="A1878" i="1"/>
  <c r="T1877" i="1"/>
  <c r="Q1877" i="1"/>
  <c r="A1877" i="1"/>
  <c r="T1876" i="1"/>
  <c r="Q1876" i="1"/>
  <c r="A1876" i="1"/>
  <c r="T1875" i="1"/>
  <c r="Q1875" i="1"/>
  <c r="A1875" i="1"/>
  <c r="T1874" i="1"/>
  <c r="Q1874" i="1"/>
  <c r="A1874" i="1"/>
  <c r="T1873" i="1"/>
  <c r="Q1873" i="1"/>
  <c r="A1873" i="1"/>
  <c r="T1872" i="1"/>
  <c r="Q1872" i="1"/>
  <c r="A1872" i="1"/>
  <c r="T1871" i="1"/>
  <c r="Q1871" i="1"/>
  <c r="A1871" i="1"/>
  <c r="T1870" i="1"/>
  <c r="Q1870" i="1"/>
  <c r="A1870" i="1"/>
  <c r="T1869" i="1"/>
  <c r="Q1869" i="1"/>
  <c r="A1869" i="1"/>
  <c r="T1868" i="1"/>
  <c r="Q1868" i="1"/>
  <c r="A1868" i="1"/>
  <c r="T1867" i="1"/>
  <c r="Q1867" i="1"/>
  <c r="A1867" i="1"/>
  <c r="T1866" i="1"/>
  <c r="Q1866" i="1"/>
  <c r="A1866" i="1"/>
  <c r="T1865" i="1"/>
  <c r="Q1865" i="1"/>
  <c r="A1865" i="1"/>
  <c r="T1864" i="1"/>
  <c r="Q1864" i="1"/>
  <c r="A1864" i="1"/>
  <c r="T1863" i="1"/>
  <c r="Q1863" i="1"/>
  <c r="A1863" i="1"/>
  <c r="T1862" i="1"/>
  <c r="Q1862" i="1"/>
  <c r="A1862" i="1"/>
  <c r="T1861" i="1"/>
  <c r="Q1861" i="1"/>
  <c r="A1861" i="1"/>
  <c r="T1860" i="1"/>
  <c r="Q1860" i="1"/>
  <c r="A1860" i="1"/>
  <c r="T1859" i="1"/>
  <c r="Q1859" i="1"/>
  <c r="A1859" i="1"/>
  <c r="T1858" i="1"/>
  <c r="Q1858" i="1"/>
  <c r="A1858" i="1"/>
  <c r="T1857" i="1"/>
  <c r="Q1857" i="1"/>
  <c r="A1857" i="1"/>
  <c r="T1856" i="1"/>
  <c r="Q1856" i="1"/>
  <c r="A1856" i="1"/>
  <c r="T1855" i="1"/>
  <c r="Q1855" i="1"/>
  <c r="A1855" i="1"/>
  <c r="T1854" i="1"/>
  <c r="Q1854" i="1"/>
  <c r="A1854" i="1"/>
  <c r="T1853" i="1"/>
  <c r="Q1853" i="1"/>
  <c r="A1853" i="1"/>
  <c r="T1852" i="1"/>
  <c r="Q1852" i="1"/>
  <c r="A1852" i="1"/>
  <c r="T1851" i="1"/>
  <c r="Q1851" i="1"/>
  <c r="A1851" i="1"/>
  <c r="T1850" i="1"/>
  <c r="Q1850" i="1"/>
  <c r="A1850" i="1"/>
  <c r="T1849" i="1"/>
  <c r="Q1849" i="1"/>
  <c r="A1849" i="1"/>
  <c r="T1848" i="1"/>
  <c r="Q1848" i="1"/>
  <c r="A1848" i="1"/>
  <c r="T1847" i="1"/>
  <c r="Q1847" i="1"/>
  <c r="A1847" i="1"/>
  <c r="T1846" i="1"/>
  <c r="Q1846" i="1"/>
  <c r="A1846" i="1"/>
  <c r="T1845" i="1"/>
  <c r="Q1845" i="1"/>
  <c r="A1845" i="1"/>
  <c r="T1844" i="1"/>
  <c r="Q1844" i="1"/>
  <c r="A1844" i="1"/>
  <c r="T1843" i="1"/>
  <c r="Q1843" i="1"/>
  <c r="A1843" i="1"/>
  <c r="T1842" i="1"/>
  <c r="Q1842" i="1"/>
  <c r="A1842" i="1"/>
  <c r="T1841" i="1"/>
  <c r="Q1841" i="1"/>
  <c r="A1841" i="1"/>
  <c r="T1840" i="1"/>
  <c r="Q1840" i="1"/>
  <c r="A1840" i="1"/>
  <c r="T1839" i="1"/>
  <c r="Q1839" i="1"/>
  <c r="A1839" i="1"/>
  <c r="T1838" i="1"/>
  <c r="Q1838" i="1"/>
  <c r="A1838" i="1"/>
  <c r="T1837" i="1"/>
  <c r="Q1837" i="1"/>
  <c r="A1837" i="1"/>
  <c r="T1836" i="1"/>
  <c r="Q1836" i="1"/>
  <c r="A1836" i="1"/>
  <c r="T1835" i="1"/>
  <c r="Q1835" i="1"/>
  <c r="A1835" i="1"/>
  <c r="T1834" i="1"/>
  <c r="Q1834" i="1"/>
  <c r="A1834" i="1"/>
  <c r="T1833" i="1"/>
  <c r="Q1833" i="1"/>
  <c r="A1833" i="1"/>
  <c r="T1832" i="1"/>
  <c r="Q1832" i="1"/>
  <c r="A1832" i="1"/>
  <c r="T1831" i="1"/>
  <c r="Q1831" i="1"/>
  <c r="A1831" i="1"/>
  <c r="T1830" i="1"/>
  <c r="Q1830" i="1"/>
  <c r="A1830" i="1"/>
  <c r="T1829" i="1"/>
  <c r="Q1829" i="1"/>
  <c r="A1829" i="1"/>
  <c r="T1828" i="1"/>
  <c r="Q1828" i="1"/>
  <c r="A1828" i="1"/>
  <c r="T1827" i="1"/>
  <c r="Q1827" i="1"/>
  <c r="A1827" i="1"/>
  <c r="T1826" i="1"/>
  <c r="Q1826" i="1"/>
  <c r="A1826" i="1"/>
  <c r="T1825" i="1"/>
  <c r="Q1825" i="1"/>
  <c r="A1825" i="1"/>
  <c r="T1824" i="1"/>
  <c r="Q1824" i="1"/>
  <c r="A1824" i="1"/>
  <c r="T1823" i="1"/>
  <c r="Q1823" i="1"/>
  <c r="A1823" i="1"/>
  <c r="T1822" i="1"/>
  <c r="Q1822" i="1"/>
  <c r="A1822" i="1"/>
  <c r="T1821" i="1"/>
  <c r="Q1821" i="1"/>
  <c r="A1821" i="1"/>
  <c r="T1820" i="1"/>
  <c r="Q1820" i="1"/>
  <c r="A1820" i="1"/>
  <c r="T1819" i="1"/>
  <c r="Q1819" i="1"/>
  <c r="A1819" i="1"/>
  <c r="T1818" i="1"/>
  <c r="Q1818" i="1"/>
  <c r="A1818" i="1"/>
  <c r="T1817" i="1"/>
  <c r="Q1817" i="1"/>
  <c r="A1817" i="1"/>
  <c r="T1816" i="1"/>
  <c r="Q1816" i="1"/>
  <c r="A1816" i="1"/>
  <c r="T1815" i="1"/>
  <c r="Q1815" i="1"/>
  <c r="A1815" i="1"/>
  <c r="T1814" i="1"/>
  <c r="Q1814" i="1"/>
  <c r="A1814" i="1"/>
  <c r="T1813" i="1"/>
  <c r="Q1813" i="1"/>
  <c r="A1813" i="1"/>
  <c r="T1812" i="1"/>
  <c r="Q1812" i="1"/>
  <c r="A1812" i="1"/>
  <c r="T1811" i="1"/>
  <c r="Q1811" i="1"/>
  <c r="A1811" i="1"/>
  <c r="T1810" i="1"/>
  <c r="Q1810" i="1"/>
  <c r="A1810" i="1"/>
  <c r="T1809" i="1"/>
  <c r="Q1809" i="1"/>
  <c r="A1809" i="1"/>
  <c r="T1808" i="1"/>
  <c r="Q1808" i="1"/>
  <c r="A1808" i="1"/>
  <c r="T1807" i="1"/>
  <c r="Q1807" i="1"/>
  <c r="A1807" i="1"/>
  <c r="T1806" i="1"/>
  <c r="Q1806" i="1"/>
  <c r="A1806" i="1"/>
  <c r="T1805" i="1"/>
  <c r="Q1805" i="1"/>
  <c r="A1805" i="1"/>
  <c r="T1804" i="1"/>
  <c r="Q1804" i="1"/>
  <c r="A1804" i="1"/>
  <c r="T1803" i="1"/>
  <c r="Q1803" i="1"/>
  <c r="A1803" i="1"/>
  <c r="T1802" i="1"/>
  <c r="Q1802" i="1"/>
  <c r="A1802" i="1"/>
  <c r="T1801" i="1"/>
  <c r="Q1801" i="1"/>
  <c r="A1801" i="1"/>
  <c r="T1800" i="1"/>
  <c r="Q1800" i="1"/>
  <c r="A1800" i="1"/>
  <c r="T1799" i="1"/>
  <c r="Q1799" i="1"/>
  <c r="A1799" i="1"/>
  <c r="T1798" i="1"/>
  <c r="Q1798" i="1"/>
  <c r="A1798" i="1"/>
  <c r="T1797" i="1"/>
  <c r="Q1797" i="1"/>
  <c r="A1797" i="1"/>
  <c r="T1796" i="1"/>
  <c r="Q1796" i="1"/>
  <c r="A1796" i="1"/>
  <c r="T1795" i="1"/>
  <c r="Q1795" i="1"/>
  <c r="A1795" i="1"/>
  <c r="T1794" i="1"/>
  <c r="Q1794" i="1"/>
  <c r="A1794" i="1"/>
  <c r="T1793" i="1"/>
  <c r="Q1793" i="1"/>
  <c r="A1793" i="1"/>
  <c r="T1792" i="1"/>
  <c r="Q1792" i="1"/>
  <c r="A1792" i="1"/>
  <c r="T1791" i="1"/>
  <c r="Q1791" i="1"/>
  <c r="A1791" i="1"/>
  <c r="T1790" i="1"/>
  <c r="Q1790" i="1"/>
  <c r="A1790" i="1"/>
  <c r="T1789" i="1"/>
  <c r="Q1789" i="1"/>
  <c r="A1789" i="1"/>
  <c r="T1788" i="1"/>
  <c r="Q1788" i="1"/>
  <c r="A1788" i="1"/>
  <c r="T1787" i="1"/>
  <c r="Q1787" i="1"/>
  <c r="A1787" i="1"/>
  <c r="T1786" i="1"/>
  <c r="Q1786" i="1"/>
  <c r="A1786" i="1"/>
  <c r="T1785" i="1"/>
  <c r="Q1785" i="1"/>
  <c r="A1785" i="1"/>
  <c r="T1784" i="1"/>
  <c r="Q1784" i="1"/>
  <c r="A1784" i="1"/>
  <c r="T1783" i="1"/>
  <c r="Q1783" i="1"/>
  <c r="A1783" i="1"/>
  <c r="T1782" i="1"/>
  <c r="Q1782" i="1"/>
  <c r="A1782" i="1"/>
  <c r="T1781" i="1"/>
  <c r="Q1781" i="1"/>
  <c r="A1781" i="1"/>
  <c r="T1780" i="1"/>
  <c r="Q1780" i="1"/>
  <c r="A1780" i="1"/>
  <c r="T1779" i="1"/>
  <c r="Q1779" i="1"/>
  <c r="A1779" i="1"/>
  <c r="T1778" i="1"/>
  <c r="Q1778" i="1"/>
  <c r="A1778" i="1"/>
  <c r="T1777" i="1"/>
  <c r="Q1777" i="1"/>
  <c r="A1777" i="1"/>
  <c r="T1776" i="1"/>
  <c r="Q1776" i="1"/>
  <c r="A1776" i="1"/>
  <c r="T1775" i="1"/>
  <c r="Q1775" i="1"/>
  <c r="A1775" i="1"/>
  <c r="T1774" i="1"/>
  <c r="Q1774" i="1"/>
  <c r="A1774" i="1"/>
  <c r="T1773" i="1"/>
  <c r="Q1773" i="1"/>
  <c r="A1773" i="1"/>
  <c r="T1772" i="1"/>
  <c r="Q1772" i="1"/>
  <c r="A1772" i="1"/>
  <c r="T1771" i="1"/>
  <c r="Q1771" i="1"/>
  <c r="A1771" i="1"/>
  <c r="T1770" i="1"/>
  <c r="Q1770" i="1"/>
  <c r="A1770" i="1"/>
  <c r="T1769" i="1"/>
  <c r="Q1769" i="1"/>
  <c r="A1769" i="1"/>
  <c r="T1768" i="1"/>
  <c r="Q1768" i="1"/>
  <c r="A1768" i="1"/>
  <c r="T1767" i="1"/>
  <c r="Q1767" i="1"/>
  <c r="A1767" i="1"/>
  <c r="T1766" i="1"/>
  <c r="Q1766" i="1"/>
  <c r="A1766" i="1"/>
  <c r="T1765" i="1"/>
  <c r="Q1765" i="1"/>
  <c r="A1765" i="1"/>
  <c r="T1764" i="1"/>
  <c r="Q1764" i="1"/>
  <c r="A1764" i="1"/>
  <c r="T1763" i="1"/>
  <c r="Q1763" i="1"/>
  <c r="A1763" i="1"/>
  <c r="T1762" i="1"/>
  <c r="Q1762" i="1"/>
  <c r="A1762" i="1"/>
  <c r="T1761" i="1"/>
  <c r="Q1761" i="1"/>
  <c r="A1761" i="1"/>
  <c r="T1760" i="1"/>
  <c r="Q1760" i="1"/>
  <c r="A1760" i="1"/>
  <c r="T1759" i="1"/>
  <c r="Q1759" i="1"/>
  <c r="A1759" i="1"/>
  <c r="T1758" i="1"/>
  <c r="Q1758" i="1"/>
  <c r="A1758" i="1"/>
  <c r="T1757" i="1"/>
  <c r="Q1757" i="1"/>
  <c r="A1757" i="1"/>
  <c r="T1756" i="1"/>
  <c r="Q1756" i="1"/>
  <c r="A1756" i="1"/>
  <c r="T1755" i="1"/>
  <c r="Q1755" i="1"/>
  <c r="A1755" i="1"/>
  <c r="T1754" i="1"/>
  <c r="Q1754" i="1"/>
  <c r="A1754" i="1"/>
  <c r="T1753" i="1"/>
  <c r="Q1753" i="1"/>
  <c r="A1753" i="1"/>
  <c r="T1752" i="1"/>
  <c r="Q1752" i="1"/>
  <c r="A1752" i="1"/>
  <c r="T1751" i="1"/>
  <c r="Q1751" i="1"/>
  <c r="A1751" i="1"/>
  <c r="T1750" i="1"/>
  <c r="Q1750" i="1"/>
  <c r="A1750" i="1"/>
  <c r="T1749" i="1"/>
  <c r="Q1749" i="1"/>
  <c r="A1749" i="1"/>
  <c r="T1748" i="1"/>
  <c r="Q1748" i="1"/>
  <c r="A1748" i="1"/>
  <c r="T1747" i="1"/>
  <c r="Q1747" i="1"/>
  <c r="A1747" i="1"/>
  <c r="T1746" i="1"/>
  <c r="Q1746" i="1"/>
  <c r="A1746" i="1"/>
  <c r="T1745" i="1"/>
  <c r="Q1745" i="1"/>
  <c r="A1745" i="1"/>
  <c r="T1744" i="1"/>
  <c r="Q1744" i="1"/>
  <c r="A1744" i="1"/>
  <c r="T1743" i="1"/>
  <c r="Q1743" i="1"/>
  <c r="A1743" i="1"/>
  <c r="T1742" i="1"/>
  <c r="Q1742" i="1"/>
  <c r="A1742" i="1"/>
  <c r="T1741" i="1"/>
  <c r="Q1741" i="1"/>
  <c r="A1741" i="1"/>
  <c r="T1740" i="1"/>
  <c r="Q1740" i="1"/>
  <c r="A1740" i="1"/>
  <c r="T1739" i="1"/>
  <c r="Q1739" i="1"/>
  <c r="A1739" i="1"/>
  <c r="T1738" i="1"/>
  <c r="Q1738" i="1"/>
  <c r="A1738" i="1"/>
  <c r="T1737" i="1"/>
  <c r="Q1737" i="1"/>
  <c r="A1737" i="1"/>
  <c r="T1736" i="1"/>
  <c r="Q1736" i="1"/>
  <c r="A1736" i="1"/>
  <c r="T1735" i="1"/>
  <c r="Q1735" i="1"/>
  <c r="A1735" i="1"/>
  <c r="T1734" i="1"/>
  <c r="Q1734" i="1"/>
  <c r="A1734" i="1"/>
  <c r="T1733" i="1"/>
  <c r="Q1733" i="1"/>
  <c r="A1733" i="1"/>
  <c r="T1732" i="1"/>
  <c r="Q1732" i="1"/>
  <c r="A1732" i="1"/>
  <c r="T1731" i="1"/>
  <c r="Q1731" i="1"/>
  <c r="A1731" i="1"/>
  <c r="T1730" i="1"/>
  <c r="Q1730" i="1"/>
  <c r="A1730" i="1"/>
  <c r="T1729" i="1"/>
  <c r="Q1729" i="1"/>
  <c r="A1729" i="1"/>
  <c r="T1728" i="1"/>
  <c r="Q1728" i="1"/>
  <c r="A1728" i="1"/>
  <c r="T1727" i="1"/>
  <c r="Q1727" i="1"/>
  <c r="A1727" i="1"/>
  <c r="T1726" i="1"/>
  <c r="Q1726" i="1"/>
  <c r="A1726" i="1"/>
  <c r="T1725" i="1"/>
  <c r="Q1725" i="1"/>
  <c r="A1725" i="1"/>
  <c r="T1724" i="1"/>
  <c r="Q1724" i="1"/>
  <c r="A1724" i="1"/>
  <c r="T1723" i="1"/>
  <c r="Q1723" i="1"/>
  <c r="A1723" i="1"/>
  <c r="T1722" i="1"/>
  <c r="Q1722" i="1"/>
  <c r="A1722" i="1"/>
  <c r="T1721" i="1"/>
  <c r="Q1721" i="1"/>
  <c r="A1721" i="1"/>
  <c r="T1720" i="1"/>
  <c r="Q1720" i="1"/>
  <c r="A1720" i="1"/>
  <c r="T1719" i="1"/>
  <c r="Q1719" i="1"/>
  <c r="A1719" i="1"/>
  <c r="T1718" i="1"/>
  <c r="Q1718" i="1"/>
  <c r="A1718" i="1"/>
  <c r="T1717" i="1"/>
  <c r="Q1717" i="1"/>
  <c r="A1717" i="1"/>
  <c r="T1716" i="1"/>
  <c r="Q1716" i="1"/>
  <c r="A1716" i="1"/>
  <c r="T1715" i="1"/>
  <c r="Q1715" i="1"/>
  <c r="A1715" i="1"/>
  <c r="T1714" i="1"/>
  <c r="Q1714" i="1"/>
  <c r="A1714" i="1"/>
  <c r="T1713" i="1"/>
  <c r="Q1713" i="1"/>
  <c r="A1713" i="1"/>
  <c r="T1712" i="1"/>
  <c r="Q1712" i="1"/>
  <c r="A1712" i="1"/>
  <c r="T1711" i="1"/>
  <c r="Q1711" i="1"/>
  <c r="A1711" i="1"/>
  <c r="T1710" i="1"/>
  <c r="Q1710" i="1"/>
  <c r="A1710" i="1"/>
  <c r="T1709" i="1"/>
  <c r="Q1709" i="1"/>
  <c r="A1709" i="1"/>
  <c r="T1708" i="1"/>
  <c r="Q1708" i="1"/>
  <c r="A1708" i="1"/>
  <c r="T1707" i="1"/>
  <c r="Q1707" i="1"/>
  <c r="A1707" i="1"/>
  <c r="T1706" i="1"/>
  <c r="Q1706" i="1"/>
  <c r="A1706" i="1"/>
  <c r="T1705" i="1"/>
  <c r="Q1705" i="1"/>
  <c r="A1705" i="1"/>
  <c r="T1704" i="1"/>
  <c r="Q1704" i="1"/>
  <c r="A1704" i="1"/>
  <c r="T1703" i="1"/>
  <c r="Q1703" i="1"/>
  <c r="A1703" i="1"/>
  <c r="T1702" i="1"/>
  <c r="Q1702" i="1"/>
  <c r="A1702" i="1"/>
  <c r="T1701" i="1"/>
  <c r="Q1701" i="1"/>
  <c r="A1701" i="1"/>
  <c r="T1700" i="1"/>
  <c r="Q1700" i="1"/>
  <c r="A1700" i="1"/>
  <c r="T1699" i="1"/>
  <c r="Q1699" i="1"/>
  <c r="A1699" i="1"/>
  <c r="T1698" i="1"/>
  <c r="Q1698" i="1"/>
  <c r="A1698" i="1"/>
  <c r="T1697" i="1"/>
  <c r="Q1697" i="1"/>
  <c r="A1697" i="1"/>
  <c r="T1696" i="1"/>
  <c r="Q1696" i="1"/>
  <c r="A1696" i="1"/>
  <c r="T1695" i="1"/>
  <c r="Q1695" i="1"/>
  <c r="A1695" i="1"/>
  <c r="T1694" i="1"/>
  <c r="Q1694" i="1"/>
  <c r="A1694" i="1"/>
  <c r="T1693" i="1"/>
  <c r="Q1693" i="1"/>
  <c r="A1693" i="1"/>
  <c r="T1692" i="1"/>
  <c r="Q1692" i="1"/>
  <c r="A1692" i="1"/>
  <c r="T1691" i="1"/>
  <c r="Q1691" i="1"/>
  <c r="A1691" i="1"/>
  <c r="T1690" i="1"/>
  <c r="Q1690" i="1"/>
  <c r="A1690" i="1"/>
  <c r="T1689" i="1"/>
  <c r="Q1689" i="1"/>
  <c r="A1689" i="1"/>
  <c r="T1688" i="1"/>
  <c r="Q1688" i="1"/>
  <c r="A1688" i="1"/>
  <c r="T1687" i="1"/>
  <c r="Q1687" i="1"/>
  <c r="A1687" i="1"/>
  <c r="T1686" i="1"/>
  <c r="Q1686" i="1"/>
  <c r="A1686" i="1"/>
  <c r="T1685" i="1"/>
  <c r="Q1685" i="1"/>
  <c r="A1685" i="1"/>
  <c r="T1684" i="1"/>
  <c r="Q1684" i="1"/>
  <c r="A1684" i="1"/>
  <c r="T1683" i="1"/>
  <c r="Q1683" i="1"/>
  <c r="A1683" i="1"/>
  <c r="T1682" i="1"/>
  <c r="Q1682" i="1"/>
  <c r="A1682" i="1"/>
  <c r="T1681" i="1"/>
  <c r="Q1681" i="1"/>
  <c r="A1681" i="1"/>
  <c r="T1680" i="1"/>
  <c r="Q1680" i="1"/>
  <c r="A1680" i="1"/>
  <c r="T1679" i="1"/>
  <c r="Q1679" i="1"/>
  <c r="A1679" i="1"/>
  <c r="T1678" i="1"/>
  <c r="Q1678" i="1"/>
  <c r="A1678" i="1"/>
  <c r="T1677" i="1"/>
  <c r="Q1677" i="1"/>
  <c r="A1677" i="1"/>
  <c r="T1676" i="1"/>
  <c r="Q1676" i="1"/>
  <c r="A1676" i="1"/>
  <c r="T1675" i="1"/>
  <c r="Q1675" i="1"/>
  <c r="A1675" i="1"/>
  <c r="T1674" i="1"/>
  <c r="Q1674" i="1"/>
  <c r="A1674" i="1"/>
  <c r="T1673" i="1"/>
  <c r="Q1673" i="1"/>
  <c r="A1673" i="1"/>
  <c r="T1672" i="1"/>
  <c r="Q1672" i="1"/>
  <c r="A1672" i="1"/>
  <c r="T1671" i="1"/>
  <c r="Q1671" i="1"/>
  <c r="A1671" i="1"/>
  <c r="T1670" i="1"/>
  <c r="Q1670" i="1"/>
  <c r="A1670" i="1"/>
  <c r="T1669" i="1"/>
  <c r="Q1669" i="1"/>
  <c r="A1669" i="1"/>
  <c r="T1668" i="1"/>
  <c r="Q1668" i="1"/>
  <c r="A1668" i="1"/>
  <c r="T1667" i="1"/>
  <c r="Q1667" i="1"/>
  <c r="A1667" i="1"/>
  <c r="T1666" i="1"/>
  <c r="Q1666" i="1"/>
  <c r="A1666" i="1"/>
  <c r="T1665" i="1"/>
  <c r="Q1665" i="1"/>
  <c r="A1665" i="1"/>
  <c r="T1664" i="1"/>
  <c r="Q1664" i="1"/>
  <c r="A1664" i="1"/>
  <c r="T1663" i="1"/>
  <c r="Q1663" i="1"/>
  <c r="A1663" i="1"/>
  <c r="T1662" i="1"/>
  <c r="Q1662" i="1"/>
  <c r="A1662" i="1"/>
  <c r="T1661" i="1"/>
  <c r="Q1661" i="1"/>
  <c r="A1661" i="1"/>
  <c r="T1660" i="1"/>
  <c r="Q1660" i="1"/>
  <c r="A1660" i="1"/>
  <c r="T1659" i="1"/>
  <c r="Q1659" i="1"/>
  <c r="A1659" i="1"/>
  <c r="T1658" i="1"/>
  <c r="Q1658" i="1"/>
  <c r="A1658" i="1"/>
  <c r="T1657" i="1"/>
  <c r="Q1657" i="1"/>
  <c r="A1657" i="1"/>
  <c r="T1656" i="1"/>
  <c r="Q1656" i="1"/>
  <c r="A1656" i="1"/>
  <c r="T1655" i="1"/>
  <c r="Q1655" i="1"/>
  <c r="A1655" i="1"/>
  <c r="T1654" i="1"/>
  <c r="Q1654" i="1"/>
  <c r="A1654" i="1"/>
  <c r="T1653" i="1"/>
  <c r="Q1653" i="1"/>
  <c r="A1653" i="1"/>
  <c r="T1652" i="1"/>
  <c r="Q1652" i="1"/>
  <c r="A1652" i="1"/>
  <c r="T1651" i="1"/>
  <c r="Q1651" i="1"/>
  <c r="A1651" i="1"/>
  <c r="T1650" i="1"/>
  <c r="Q1650" i="1"/>
  <c r="A1650" i="1"/>
  <c r="T1649" i="1"/>
  <c r="Q1649" i="1"/>
  <c r="A1649" i="1"/>
  <c r="T1648" i="1"/>
  <c r="Q1648" i="1"/>
  <c r="A1648" i="1"/>
  <c r="T1647" i="1"/>
  <c r="Q1647" i="1"/>
  <c r="A1647" i="1"/>
  <c r="T1646" i="1"/>
  <c r="Q1646" i="1"/>
  <c r="A1646" i="1"/>
  <c r="T1645" i="1"/>
  <c r="Q1645" i="1"/>
  <c r="A1645" i="1"/>
  <c r="T1644" i="1"/>
  <c r="Q1644" i="1"/>
  <c r="A1644" i="1"/>
  <c r="T1643" i="1"/>
  <c r="Q1643" i="1"/>
  <c r="A1643" i="1"/>
  <c r="T1642" i="1"/>
  <c r="Q1642" i="1"/>
  <c r="A1642" i="1"/>
  <c r="T1641" i="1"/>
  <c r="Q1641" i="1"/>
  <c r="A1641" i="1"/>
  <c r="T1640" i="1"/>
  <c r="Q1640" i="1"/>
  <c r="A1640" i="1"/>
  <c r="T1639" i="1"/>
  <c r="Q1639" i="1"/>
  <c r="A1639" i="1"/>
  <c r="T1638" i="1"/>
  <c r="Q1638" i="1"/>
  <c r="A1638" i="1"/>
  <c r="T1637" i="1"/>
  <c r="Q1637" i="1"/>
  <c r="A1637" i="1"/>
  <c r="T1636" i="1"/>
  <c r="Q1636" i="1"/>
  <c r="A1636" i="1"/>
  <c r="T1635" i="1"/>
  <c r="Q1635" i="1"/>
  <c r="A1635" i="1"/>
  <c r="T1634" i="1"/>
  <c r="Q1634" i="1"/>
  <c r="A1634" i="1"/>
  <c r="T1633" i="1"/>
  <c r="Q1633" i="1"/>
  <c r="A1633" i="1"/>
  <c r="T1632" i="1"/>
  <c r="Q1632" i="1"/>
  <c r="A1632" i="1"/>
  <c r="T1631" i="1"/>
  <c r="Q1631" i="1"/>
  <c r="A1631" i="1"/>
  <c r="T1630" i="1"/>
  <c r="Q1630" i="1"/>
  <c r="A1630" i="1"/>
  <c r="T1629" i="1"/>
  <c r="Q1629" i="1"/>
  <c r="A1629" i="1"/>
  <c r="T1628" i="1"/>
  <c r="Q1628" i="1"/>
  <c r="A1628" i="1"/>
  <c r="T1627" i="1"/>
  <c r="Q1627" i="1"/>
  <c r="A1627" i="1"/>
  <c r="T1626" i="1"/>
  <c r="Q1626" i="1"/>
  <c r="A1626" i="1"/>
  <c r="T1625" i="1"/>
  <c r="Q1625" i="1"/>
  <c r="A1625" i="1"/>
  <c r="T1624" i="1"/>
  <c r="Q1624" i="1"/>
  <c r="A1624" i="1"/>
  <c r="T1623" i="1"/>
  <c r="Q1623" i="1"/>
  <c r="A1623" i="1"/>
  <c r="T1622" i="1"/>
  <c r="Q1622" i="1"/>
  <c r="A1622" i="1"/>
  <c r="T1621" i="1"/>
  <c r="Q1621" i="1"/>
  <c r="A1621" i="1"/>
  <c r="T1620" i="1"/>
  <c r="Q1620" i="1"/>
  <c r="A1620" i="1"/>
  <c r="T1619" i="1"/>
  <c r="Q1619" i="1"/>
  <c r="A1619" i="1"/>
  <c r="T1618" i="1"/>
  <c r="Q1618" i="1"/>
  <c r="A1618" i="1"/>
  <c r="T1617" i="1"/>
  <c r="Q1617" i="1"/>
  <c r="A1617" i="1"/>
  <c r="T1616" i="1"/>
  <c r="Q1616" i="1"/>
  <c r="A1616" i="1"/>
  <c r="T1615" i="1"/>
  <c r="Q1615" i="1"/>
  <c r="A1615" i="1"/>
  <c r="T1614" i="1"/>
  <c r="Q1614" i="1"/>
  <c r="A1614" i="1"/>
  <c r="T1613" i="1"/>
  <c r="Q1613" i="1"/>
  <c r="A1613" i="1"/>
  <c r="T1612" i="1"/>
  <c r="Q1612" i="1"/>
  <c r="A1612" i="1"/>
  <c r="T1611" i="1"/>
  <c r="Q1611" i="1"/>
  <c r="A1611" i="1"/>
  <c r="T1610" i="1"/>
  <c r="Q1610" i="1"/>
  <c r="A1610" i="1"/>
  <c r="T1609" i="1"/>
  <c r="Q1609" i="1"/>
  <c r="A1609" i="1"/>
  <c r="T1608" i="1"/>
  <c r="Q1608" i="1"/>
  <c r="A1608" i="1"/>
  <c r="T1607" i="1"/>
  <c r="Q1607" i="1"/>
  <c r="A1607" i="1"/>
  <c r="T1606" i="1"/>
  <c r="Q1606" i="1"/>
  <c r="A1606" i="1"/>
  <c r="T1605" i="1"/>
  <c r="Q1605" i="1"/>
  <c r="A1605" i="1"/>
  <c r="T1604" i="1"/>
  <c r="Q1604" i="1"/>
  <c r="A1604" i="1"/>
  <c r="T1603" i="1"/>
  <c r="Q1603" i="1"/>
  <c r="A1603" i="1"/>
  <c r="T1602" i="1"/>
  <c r="Q1602" i="1"/>
  <c r="A1602" i="1"/>
  <c r="T1601" i="1"/>
  <c r="Q1601" i="1"/>
  <c r="A1601" i="1"/>
  <c r="T1600" i="1"/>
  <c r="Q1600" i="1"/>
  <c r="A1600" i="1"/>
  <c r="T1599" i="1"/>
  <c r="Q1599" i="1"/>
  <c r="A1599" i="1"/>
  <c r="T1598" i="1"/>
  <c r="Q1598" i="1"/>
  <c r="A1598" i="1"/>
  <c r="T1597" i="1"/>
  <c r="Q1597" i="1"/>
  <c r="A1597" i="1"/>
  <c r="T1596" i="1"/>
  <c r="Q1596" i="1"/>
  <c r="A1596" i="1"/>
  <c r="T1595" i="1"/>
  <c r="Q1595" i="1"/>
  <c r="A1595" i="1"/>
  <c r="T1594" i="1"/>
  <c r="Q1594" i="1"/>
  <c r="A1594" i="1"/>
  <c r="T1593" i="1"/>
  <c r="Q1593" i="1"/>
  <c r="A1593" i="1"/>
  <c r="T1592" i="1"/>
  <c r="Q1592" i="1"/>
  <c r="A1592" i="1"/>
  <c r="T1591" i="1"/>
  <c r="Q1591" i="1"/>
  <c r="A1591" i="1"/>
  <c r="T1590" i="1"/>
  <c r="Q1590" i="1"/>
  <c r="A1590" i="1"/>
  <c r="T1589" i="1"/>
  <c r="Q1589" i="1"/>
  <c r="A1589" i="1"/>
  <c r="T1588" i="1"/>
  <c r="Q1588" i="1"/>
  <c r="A1588" i="1"/>
  <c r="T1587" i="1"/>
  <c r="Q1587" i="1"/>
  <c r="A1587" i="1"/>
  <c r="T1586" i="1"/>
  <c r="Q1586" i="1"/>
  <c r="A1586" i="1"/>
  <c r="T1585" i="1"/>
  <c r="Q1585" i="1"/>
  <c r="A1585" i="1"/>
  <c r="T1584" i="1"/>
  <c r="Q1584" i="1"/>
  <c r="A1584" i="1"/>
  <c r="T1583" i="1"/>
  <c r="Q1583" i="1"/>
  <c r="A1583" i="1"/>
  <c r="T1582" i="1"/>
  <c r="Q1582" i="1"/>
  <c r="A1582" i="1"/>
  <c r="T1581" i="1"/>
  <c r="Q1581" i="1"/>
  <c r="A1581" i="1"/>
  <c r="T1580" i="1"/>
  <c r="Q1580" i="1"/>
  <c r="A1580" i="1"/>
  <c r="T1579" i="1"/>
  <c r="Q1579" i="1"/>
  <c r="A1579" i="1"/>
  <c r="T1578" i="1"/>
  <c r="Q1578" i="1"/>
  <c r="A1578" i="1"/>
  <c r="T1577" i="1"/>
  <c r="Q1577" i="1"/>
  <c r="A1577" i="1"/>
  <c r="T1576" i="1"/>
  <c r="Q1576" i="1"/>
  <c r="A1576" i="1"/>
  <c r="T1575" i="1"/>
  <c r="Q1575" i="1"/>
  <c r="A1575" i="1"/>
  <c r="T1574" i="1"/>
  <c r="Q1574" i="1"/>
  <c r="A1574" i="1"/>
  <c r="T1573" i="1"/>
  <c r="Q1573" i="1"/>
  <c r="A1573" i="1"/>
  <c r="T1572" i="1"/>
  <c r="Q1572" i="1"/>
  <c r="A1572" i="1"/>
  <c r="T1571" i="1"/>
  <c r="Q1571" i="1"/>
  <c r="A1571" i="1"/>
  <c r="T1570" i="1"/>
  <c r="Q1570" i="1"/>
  <c r="A1570" i="1"/>
  <c r="T1569" i="1"/>
  <c r="Q1569" i="1"/>
  <c r="A1569" i="1"/>
  <c r="T1568" i="1"/>
  <c r="Q1568" i="1"/>
  <c r="A1568" i="1"/>
  <c r="T1567" i="1"/>
  <c r="Q1567" i="1"/>
  <c r="A1567" i="1"/>
  <c r="T1566" i="1"/>
  <c r="Q1566" i="1"/>
  <c r="A1566" i="1"/>
  <c r="T1565" i="1"/>
  <c r="Q1565" i="1"/>
  <c r="A1565" i="1"/>
  <c r="T1564" i="1"/>
  <c r="Q1564" i="1"/>
  <c r="A1564" i="1"/>
  <c r="T1563" i="1"/>
  <c r="Q1563" i="1"/>
  <c r="A1563" i="1"/>
  <c r="T1562" i="1"/>
  <c r="Q1562" i="1"/>
  <c r="A1562" i="1"/>
  <c r="T1561" i="1"/>
  <c r="Q1561" i="1"/>
  <c r="A1561" i="1"/>
  <c r="T1560" i="1"/>
  <c r="Q1560" i="1"/>
  <c r="A1560" i="1"/>
  <c r="T1559" i="1"/>
  <c r="Q1559" i="1"/>
  <c r="A1559" i="1"/>
  <c r="T1558" i="1"/>
  <c r="Q1558" i="1"/>
  <c r="A1558" i="1"/>
  <c r="T1557" i="1"/>
  <c r="Q1557" i="1"/>
  <c r="A1557" i="1"/>
  <c r="T1556" i="1"/>
  <c r="Q1556" i="1"/>
  <c r="A1556" i="1"/>
  <c r="T1555" i="1"/>
  <c r="Q1555" i="1"/>
  <c r="A1555" i="1"/>
  <c r="T1554" i="1"/>
  <c r="Q1554" i="1"/>
  <c r="A1554" i="1"/>
  <c r="T1553" i="1"/>
  <c r="Q1553" i="1"/>
  <c r="A1553" i="1"/>
  <c r="T1552" i="1"/>
  <c r="Q1552" i="1"/>
  <c r="A1552" i="1"/>
  <c r="T1551" i="1"/>
  <c r="Q1551" i="1"/>
  <c r="A1551" i="1"/>
  <c r="T1550" i="1"/>
  <c r="Q1550" i="1"/>
  <c r="A1550" i="1"/>
  <c r="T1549" i="1"/>
  <c r="Q1549" i="1"/>
  <c r="A1549" i="1"/>
  <c r="T1548" i="1"/>
  <c r="Q1548" i="1"/>
  <c r="A1548" i="1"/>
  <c r="T1547" i="1"/>
  <c r="Q1547" i="1"/>
  <c r="A1547" i="1"/>
  <c r="T1546" i="1"/>
  <c r="Q1546" i="1"/>
  <c r="A1546" i="1"/>
  <c r="T1545" i="1"/>
  <c r="Q1545" i="1"/>
  <c r="A1545" i="1"/>
  <c r="T1544" i="1"/>
  <c r="Q1544" i="1"/>
  <c r="A1544" i="1"/>
  <c r="T1543" i="1"/>
  <c r="Q1543" i="1"/>
  <c r="A1543" i="1"/>
  <c r="T1542" i="1"/>
  <c r="Q1542" i="1"/>
  <c r="A1542" i="1"/>
  <c r="T1541" i="1"/>
  <c r="Q1541" i="1"/>
  <c r="A1541" i="1"/>
  <c r="T1540" i="1"/>
  <c r="Q1540" i="1"/>
  <c r="A1540" i="1"/>
  <c r="T1539" i="1"/>
  <c r="Q1539" i="1"/>
  <c r="A1539" i="1"/>
  <c r="T1538" i="1"/>
  <c r="Q1538" i="1"/>
  <c r="A1538" i="1"/>
  <c r="T1537" i="1"/>
  <c r="Q1537" i="1"/>
  <c r="A1537" i="1"/>
  <c r="T1536" i="1"/>
  <c r="Q1536" i="1"/>
  <c r="A1536" i="1"/>
  <c r="T1535" i="1"/>
  <c r="Q1535" i="1"/>
  <c r="A1535" i="1"/>
  <c r="T1534" i="1"/>
  <c r="Q1534" i="1"/>
  <c r="A1534" i="1"/>
  <c r="T1533" i="1"/>
  <c r="Q1533" i="1"/>
  <c r="A1533" i="1"/>
  <c r="T1532" i="1"/>
  <c r="Q1532" i="1"/>
  <c r="A1532" i="1"/>
  <c r="T1531" i="1"/>
  <c r="Q1531" i="1"/>
  <c r="A1531" i="1"/>
  <c r="T1530" i="1"/>
  <c r="Q1530" i="1"/>
  <c r="A1530" i="1"/>
  <c r="T1529" i="1"/>
  <c r="Q1529" i="1"/>
  <c r="A1529" i="1"/>
  <c r="T1528" i="1"/>
  <c r="Q1528" i="1"/>
  <c r="A1528" i="1"/>
  <c r="T1527" i="1"/>
  <c r="Q1527" i="1"/>
  <c r="A1527" i="1"/>
  <c r="T1526" i="1"/>
  <c r="Q1526" i="1"/>
  <c r="A1526" i="1"/>
  <c r="T1525" i="1"/>
  <c r="Q1525" i="1"/>
  <c r="A1525" i="1"/>
  <c r="T1524" i="1"/>
  <c r="Q1524" i="1"/>
  <c r="A1524" i="1"/>
  <c r="T1523" i="1"/>
  <c r="Q1523" i="1"/>
  <c r="A1523" i="1"/>
  <c r="T1522" i="1"/>
  <c r="Q1522" i="1"/>
  <c r="A1522" i="1"/>
  <c r="T1521" i="1"/>
  <c r="Q1521" i="1"/>
  <c r="A1521" i="1"/>
  <c r="T1520" i="1"/>
  <c r="Q1520" i="1"/>
  <c r="A1520" i="1"/>
  <c r="T1519" i="1"/>
  <c r="Q1519" i="1"/>
  <c r="A1519" i="1"/>
  <c r="T1518" i="1"/>
  <c r="Q1518" i="1"/>
  <c r="A1518" i="1"/>
  <c r="T1517" i="1"/>
  <c r="Q1517" i="1"/>
  <c r="A1517" i="1"/>
  <c r="T1516" i="1"/>
  <c r="Q1516" i="1"/>
  <c r="A1516" i="1"/>
  <c r="T1515" i="1"/>
  <c r="Q1515" i="1"/>
  <c r="A1515" i="1"/>
  <c r="T1514" i="1"/>
  <c r="Q1514" i="1"/>
  <c r="A1514" i="1"/>
  <c r="T1513" i="1"/>
  <c r="Q1513" i="1"/>
  <c r="A1513" i="1"/>
  <c r="T1512" i="1"/>
  <c r="Q1512" i="1"/>
  <c r="A1512" i="1"/>
  <c r="T1511" i="1"/>
  <c r="Q1511" i="1"/>
  <c r="A1511" i="1"/>
  <c r="T1510" i="1"/>
  <c r="Q1510" i="1"/>
  <c r="A1510" i="1"/>
  <c r="T1509" i="1"/>
  <c r="Q1509" i="1"/>
  <c r="A1509" i="1"/>
  <c r="T1508" i="1"/>
  <c r="Q1508" i="1"/>
  <c r="A1508" i="1"/>
  <c r="T1507" i="1"/>
  <c r="Q1507" i="1"/>
  <c r="A1507" i="1"/>
  <c r="T1506" i="1"/>
  <c r="Q1506" i="1"/>
  <c r="A1506" i="1"/>
  <c r="T1505" i="1"/>
  <c r="Q1505" i="1"/>
  <c r="A1505" i="1"/>
  <c r="T1504" i="1"/>
  <c r="Q1504" i="1"/>
  <c r="A1504" i="1"/>
  <c r="T1503" i="1"/>
  <c r="Q1503" i="1"/>
  <c r="A1503" i="1"/>
  <c r="T1502" i="1"/>
  <c r="Q1502" i="1"/>
  <c r="A1502" i="1"/>
  <c r="T1501" i="1"/>
  <c r="Q1501" i="1"/>
  <c r="A1501" i="1"/>
  <c r="T1500" i="1"/>
  <c r="Q1500" i="1"/>
  <c r="A1500" i="1"/>
  <c r="T1499" i="1"/>
  <c r="Q1499" i="1"/>
  <c r="A1499" i="1"/>
  <c r="T1498" i="1"/>
  <c r="Q1498" i="1"/>
  <c r="A1498" i="1"/>
  <c r="T1497" i="1"/>
  <c r="Q1497" i="1"/>
  <c r="A1497" i="1"/>
  <c r="T1496" i="1"/>
  <c r="Q1496" i="1"/>
  <c r="A1496" i="1"/>
  <c r="T1495" i="1"/>
  <c r="Q1495" i="1"/>
  <c r="A1495" i="1"/>
  <c r="T1494" i="1"/>
  <c r="Q1494" i="1"/>
  <c r="A1494" i="1"/>
  <c r="T1493" i="1"/>
  <c r="Q1493" i="1"/>
  <c r="A1493" i="1"/>
  <c r="T1492" i="1"/>
  <c r="Q1492" i="1"/>
  <c r="A1492" i="1"/>
  <c r="T1491" i="1"/>
  <c r="Q1491" i="1"/>
  <c r="A1491" i="1"/>
  <c r="T1490" i="1"/>
  <c r="Q1490" i="1"/>
  <c r="A1490" i="1"/>
  <c r="T1489" i="1"/>
  <c r="Q1489" i="1"/>
  <c r="A1489" i="1"/>
  <c r="T1488" i="1"/>
  <c r="Q1488" i="1"/>
  <c r="A1488" i="1"/>
  <c r="T1487" i="1"/>
  <c r="Q1487" i="1"/>
  <c r="A1487" i="1"/>
  <c r="T1486" i="1"/>
  <c r="Q1486" i="1"/>
  <c r="A1486" i="1"/>
  <c r="T1485" i="1"/>
  <c r="Q1485" i="1"/>
  <c r="A1485" i="1"/>
  <c r="T1484" i="1"/>
  <c r="Q1484" i="1"/>
  <c r="A1484" i="1"/>
  <c r="T1483" i="1"/>
  <c r="Q1483" i="1"/>
  <c r="A1483" i="1"/>
  <c r="T1482" i="1"/>
  <c r="Q1482" i="1"/>
  <c r="A1482" i="1"/>
  <c r="T1481" i="1"/>
  <c r="Q1481" i="1"/>
  <c r="A1481" i="1"/>
  <c r="T1480" i="1"/>
  <c r="Q1480" i="1"/>
  <c r="A1480" i="1"/>
  <c r="T1479" i="1"/>
  <c r="Q1479" i="1"/>
  <c r="A1479" i="1"/>
  <c r="T1478" i="1"/>
  <c r="Q1478" i="1"/>
  <c r="A1478" i="1"/>
  <c r="T1477" i="1"/>
  <c r="Q1477" i="1"/>
  <c r="A1477" i="1"/>
  <c r="T1476" i="1"/>
  <c r="Q1476" i="1"/>
  <c r="A1476" i="1"/>
  <c r="T1475" i="1"/>
  <c r="Q1475" i="1"/>
  <c r="A1475" i="1"/>
  <c r="T1474" i="1"/>
  <c r="Q1474" i="1"/>
  <c r="A1474" i="1"/>
  <c r="T1473" i="1"/>
  <c r="Q1473" i="1"/>
  <c r="A1473" i="1"/>
  <c r="T1472" i="1"/>
  <c r="Q1472" i="1"/>
  <c r="A1472" i="1"/>
  <c r="T1471" i="1"/>
  <c r="Q1471" i="1"/>
  <c r="A1471" i="1"/>
  <c r="T1470" i="1"/>
  <c r="Q1470" i="1"/>
  <c r="A1470" i="1"/>
  <c r="T1469" i="1"/>
  <c r="Q1469" i="1"/>
  <c r="A1469" i="1"/>
  <c r="T1468" i="1"/>
  <c r="Q1468" i="1"/>
  <c r="A1468" i="1"/>
  <c r="T1467" i="1"/>
  <c r="Q1467" i="1"/>
  <c r="A1467" i="1"/>
  <c r="T1466" i="1"/>
  <c r="Q1466" i="1"/>
  <c r="A1466" i="1"/>
  <c r="T1465" i="1"/>
  <c r="Q1465" i="1"/>
  <c r="A1465" i="1"/>
  <c r="T1464" i="1"/>
  <c r="Q1464" i="1"/>
  <c r="A1464" i="1"/>
  <c r="T1463" i="1"/>
  <c r="Q1463" i="1"/>
  <c r="A1463" i="1"/>
  <c r="T1462" i="1"/>
  <c r="Q1462" i="1"/>
  <c r="A1462" i="1"/>
  <c r="T1461" i="1"/>
  <c r="Q1461" i="1"/>
  <c r="A1461" i="1"/>
  <c r="T1460" i="1"/>
  <c r="Q1460" i="1"/>
  <c r="A1460" i="1"/>
  <c r="T1459" i="1"/>
  <c r="Q1459" i="1"/>
  <c r="A1459" i="1"/>
  <c r="T1458" i="1"/>
  <c r="Q1458" i="1"/>
  <c r="A1458" i="1"/>
  <c r="T1457" i="1"/>
  <c r="Q1457" i="1"/>
  <c r="A1457" i="1"/>
  <c r="T1456" i="1"/>
  <c r="Q1456" i="1"/>
  <c r="A1456" i="1"/>
  <c r="T1455" i="1"/>
  <c r="Q1455" i="1"/>
  <c r="A1455" i="1"/>
  <c r="T1454" i="1"/>
  <c r="Q1454" i="1"/>
  <c r="A1454" i="1"/>
  <c r="T1453" i="1"/>
  <c r="Q1453" i="1"/>
  <c r="A1453" i="1"/>
  <c r="T1452" i="1"/>
  <c r="Q1452" i="1"/>
  <c r="A1452" i="1"/>
  <c r="T1451" i="1"/>
  <c r="Q1451" i="1"/>
  <c r="A1451" i="1"/>
  <c r="T1450" i="1"/>
  <c r="Q1450" i="1"/>
  <c r="A1450" i="1"/>
  <c r="T1449" i="1"/>
  <c r="Q1449" i="1"/>
  <c r="A1449" i="1"/>
  <c r="T1448" i="1"/>
  <c r="Q1448" i="1"/>
  <c r="A1448" i="1"/>
  <c r="T1447" i="1"/>
  <c r="Q1447" i="1"/>
  <c r="A1447" i="1"/>
  <c r="T1446" i="1"/>
  <c r="Q1446" i="1"/>
  <c r="A1446" i="1"/>
  <c r="T1445" i="1"/>
  <c r="Q1445" i="1"/>
  <c r="A1445" i="1"/>
  <c r="T1444" i="1"/>
  <c r="Q1444" i="1"/>
  <c r="A1444" i="1"/>
  <c r="T1443" i="1"/>
  <c r="Q1443" i="1"/>
  <c r="A1443" i="1"/>
  <c r="T1442" i="1"/>
  <c r="Q1442" i="1"/>
  <c r="A1442" i="1"/>
  <c r="T1441" i="1"/>
  <c r="Q1441" i="1"/>
  <c r="A1441" i="1"/>
  <c r="T1440" i="1"/>
  <c r="Q1440" i="1"/>
  <c r="A1440" i="1"/>
  <c r="T1439" i="1"/>
  <c r="Q1439" i="1"/>
  <c r="A1439" i="1"/>
  <c r="T1438" i="1"/>
  <c r="Q1438" i="1"/>
  <c r="A1438" i="1"/>
  <c r="T1437" i="1"/>
  <c r="Q1437" i="1"/>
  <c r="A1437" i="1"/>
  <c r="T1436" i="1"/>
  <c r="Q1436" i="1"/>
  <c r="A1436" i="1"/>
  <c r="T1435" i="1"/>
  <c r="Q1435" i="1"/>
  <c r="A1435" i="1"/>
  <c r="T1434" i="1"/>
  <c r="Q1434" i="1"/>
  <c r="A1434" i="1"/>
  <c r="T1433" i="1"/>
  <c r="Q1433" i="1"/>
  <c r="A1433" i="1"/>
  <c r="T1432" i="1"/>
  <c r="Q1432" i="1"/>
  <c r="A1432" i="1"/>
  <c r="T1431" i="1"/>
  <c r="Q1431" i="1"/>
  <c r="A1431" i="1"/>
  <c r="T1430" i="1"/>
  <c r="Q1430" i="1"/>
  <c r="A1430" i="1"/>
  <c r="T1429" i="1"/>
  <c r="Q1429" i="1"/>
  <c r="A1429" i="1"/>
  <c r="T1428" i="1"/>
  <c r="Q1428" i="1"/>
  <c r="A1428" i="1"/>
  <c r="T1427" i="1"/>
  <c r="Q1427" i="1"/>
  <c r="A1427" i="1"/>
  <c r="T1426" i="1"/>
  <c r="Q1426" i="1"/>
  <c r="A1426" i="1"/>
  <c r="T1425" i="1"/>
  <c r="Q1425" i="1"/>
  <c r="A1425" i="1"/>
  <c r="T1424" i="1"/>
  <c r="Q1424" i="1"/>
  <c r="A1424" i="1"/>
  <c r="T1423" i="1"/>
  <c r="Q1423" i="1"/>
  <c r="A1423" i="1"/>
  <c r="T1422" i="1"/>
  <c r="Q1422" i="1"/>
  <c r="A1422" i="1"/>
  <c r="T1421" i="1"/>
  <c r="Q1421" i="1"/>
  <c r="A1421" i="1"/>
  <c r="T1420" i="1"/>
  <c r="Q1420" i="1"/>
  <c r="A1420" i="1"/>
  <c r="T1419" i="1"/>
  <c r="Q1419" i="1"/>
  <c r="A1419" i="1"/>
  <c r="T1418" i="1"/>
  <c r="Q1418" i="1"/>
  <c r="A1418" i="1"/>
  <c r="T1417" i="1"/>
  <c r="Q1417" i="1"/>
  <c r="A1417" i="1"/>
  <c r="T1416" i="1"/>
  <c r="Q1416" i="1"/>
  <c r="A1416" i="1"/>
  <c r="T1415" i="1"/>
  <c r="Q1415" i="1"/>
  <c r="A1415" i="1"/>
  <c r="T1414" i="1"/>
  <c r="Q1414" i="1"/>
  <c r="A1414" i="1"/>
  <c r="T1413" i="1"/>
  <c r="Q1413" i="1"/>
  <c r="A1413" i="1"/>
  <c r="T1412" i="1"/>
  <c r="Q1412" i="1"/>
  <c r="A1412" i="1"/>
  <c r="T1411" i="1"/>
  <c r="Q1411" i="1"/>
  <c r="A1411" i="1"/>
  <c r="T1410" i="1"/>
  <c r="Q1410" i="1"/>
  <c r="A1410" i="1"/>
  <c r="T1409" i="1"/>
  <c r="Q1409" i="1"/>
  <c r="A1409" i="1"/>
  <c r="T1408" i="1"/>
  <c r="Q1408" i="1"/>
  <c r="A1408" i="1"/>
  <c r="T1407" i="1"/>
  <c r="Q1407" i="1"/>
  <c r="A1407" i="1"/>
  <c r="T1406" i="1"/>
  <c r="Q1406" i="1"/>
  <c r="A1406" i="1"/>
  <c r="T1405" i="1"/>
  <c r="Q1405" i="1"/>
  <c r="A1405" i="1"/>
  <c r="T1404" i="1"/>
  <c r="Q1404" i="1"/>
  <c r="A1404" i="1"/>
  <c r="T1403" i="1"/>
  <c r="Q1403" i="1"/>
  <c r="A1403" i="1"/>
  <c r="T1402" i="1"/>
  <c r="Q1402" i="1"/>
  <c r="A1402" i="1"/>
  <c r="T1401" i="1"/>
  <c r="Q1401" i="1"/>
  <c r="A1401" i="1"/>
  <c r="T1400" i="1"/>
  <c r="Q1400" i="1"/>
  <c r="A1400" i="1"/>
  <c r="T1399" i="1"/>
  <c r="Q1399" i="1"/>
  <c r="A1399" i="1"/>
  <c r="T1398" i="1"/>
  <c r="Q1398" i="1"/>
  <c r="A1398" i="1"/>
  <c r="T1397" i="1"/>
  <c r="Q1397" i="1"/>
  <c r="A1397" i="1"/>
  <c r="T1396" i="1"/>
  <c r="Q1396" i="1"/>
  <c r="A1396" i="1"/>
  <c r="T1395" i="1"/>
  <c r="Q1395" i="1"/>
  <c r="A1395" i="1"/>
  <c r="T1394" i="1"/>
  <c r="Q1394" i="1"/>
  <c r="A1394" i="1"/>
  <c r="T1393" i="1"/>
  <c r="Q1393" i="1"/>
  <c r="A1393" i="1"/>
  <c r="T1392" i="1"/>
  <c r="Q1392" i="1"/>
  <c r="A1392" i="1"/>
  <c r="T1391" i="1"/>
  <c r="Q1391" i="1"/>
  <c r="A1391" i="1"/>
  <c r="T1390" i="1"/>
  <c r="Q1390" i="1"/>
  <c r="A1390" i="1"/>
  <c r="T1389" i="1"/>
  <c r="Q1389" i="1"/>
  <c r="A1389" i="1"/>
  <c r="T1388" i="1"/>
  <c r="Q1388" i="1"/>
  <c r="A1388" i="1"/>
  <c r="T1387" i="1"/>
  <c r="Q1387" i="1"/>
  <c r="A1387" i="1"/>
  <c r="T1386" i="1"/>
  <c r="Q1386" i="1"/>
  <c r="A1386" i="1"/>
  <c r="T1385" i="1"/>
  <c r="Q1385" i="1"/>
  <c r="A1385" i="1"/>
  <c r="T1384" i="1"/>
  <c r="Q1384" i="1"/>
  <c r="A1384" i="1"/>
  <c r="T1383" i="1"/>
  <c r="Q1383" i="1"/>
  <c r="A1383" i="1"/>
  <c r="T1382" i="1"/>
  <c r="Q1382" i="1"/>
  <c r="A1382" i="1"/>
  <c r="T1381" i="1"/>
  <c r="Q1381" i="1"/>
  <c r="A1381" i="1"/>
  <c r="T1380" i="1"/>
  <c r="Q1380" i="1"/>
  <c r="A1380" i="1"/>
  <c r="T1379" i="1"/>
  <c r="Q1379" i="1"/>
  <c r="A1379" i="1"/>
  <c r="T1378" i="1"/>
  <c r="Q1378" i="1"/>
  <c r="A1378" i="1"/>
  <c r="T1377" i="1"/>
  <c r="Q1377" i="1"/>
  <c r="A1377" i="1"/>
  <c r="T1376" i="1"/>
  <c r="Q1376" i="1"/>
  <c r="A1376" i="1"/>
  <c r="T1375" i="1"/>
  <c r="Q1375" i="1"/>
  <c r="A1375" i="1"/>
  <c r="T1374" i="1"/>
  <c r="Q1374" i="1"/>
  <c r="A1374" i="1"/>
  <c r="T1373" i="1"/>
  <c r="Q1373" i="1"/>
  <c r="A1373" i="1"/>
  <c r="T1372" i="1"/>
  <c r="Q1372" i="1"/>
  <c r="A1372" i="1"/>
  <c r="T1371" i="1"/>
  <c r="Q1371" i="1"/>
  <c r="A1371" i="1"/>
  <c r="T1370" i="1"/>
  <c r="Q1370" i="1"/>
  <c r="A1370" i="1"/>
  <c r="T1369" i="1"/>
  <c r="Q1369" i="1"/>
  <c r="A1369" i="1"/>
  <c r="T1368" i="1"/>
  <c r="Q1368" i="1"/>
  <c r="A1368" i="1"/>
  <c r="T1367" i="1"/>
  <c r="Q1367" i="1"/>
  <c r="A1367" i="1"/>
  <c r="T1366" i="1"/>
  <c r="Q1366" i="1"/>
  <c r="A1366" i="1"/>
  <c r="T1365" i="1"/>
  <c r="Q1365" i="1"/>
  <c r="A1365" i="1"/>
  <c r="T1364" i="1"/>
  <c r="Q1364" i="1"/>
  <c r="A1364" i="1"/>
  <c r="T1363" i="1"/>
  <c r="Q1363" i="1"/>
  <c r="A1363" i="1"/>
  <c r="T1362" i="1"/>
  <c r="Q1362" i="1"/>
  <c r="A1362" i="1"/>
  <c r="T1361" i="1"/>
  <c r="Q1361" i="1"/>
  <c r="A1361" i="1"/>
  <c r="T1360" i="1"/>
  <c r="Q1360" i="1"/>
  <c r="A1360" i="1"/>
  <c r="T1359" i="1"/>
  <c r="Q1359" i="1"/>
  <c r="A1359" i="1"/>
  <c r="T1358" i="1"/>
  <c r="Q1358" i="1"/>
  <c r="A1358" i="1"/>
  <c r="T1357" i="1"/>
  <c r="Q1357" i="1"/>
  <c r="A1357" i="1"/>
  <c r="T1356" i="1"/>
  <c r="Q1356" i="1"/>
  <c r="A1356" i="1"/>
  <c r="T1355" i="1"/>
  <c r="Q1355" i="1"/>
  <c r="A1355" i="1"/>
  <c r="T1354" i="1"/>
  <c r="Q1354" i="1"/>
  <c r="A1354" i="1"/>
  <c r="T1353" i="1"/>
  <c r="Q1353" i="1"/>
  <c r="A1353" i="1"/>
  <c r="T1352" i="1"/>
  <c r="Q1352" i="1"/>
  <c r="A1352" i="1"/>
  <c r="T1351" i="1"/>
  <c r="Q1351" i="1"/>
  <c r="A1351" i="1"/>
  <c r="T1350" i="1"/>
  <c r="Q1350" i="1"/>
  <c r="A1350" i="1"/>
  <c r="T1349" i="1"/>
  <c r="Q1349" i="1"/>
  <c r="A1349" i="1"/>
  <c r="T1348" i="1"/>
  <c r="Q1348" i="1"/>
  <c r="A1348" i="1"/>
  <c r="T1347" i="1"/>
  <c r="Q1347" i="1"/>
  <c r="A1347" i="1"/>
  <c r="T1346" i="1"/>
  <c r="Q1346" i="1"/>
  <c r="A1346" i="1"/>
  <c r="T1345" i="1"/>
  <c r="Q1345" i="1"/>
  <c r="A1345" i="1"/>
  <c r="T1344" i="1"/>
  <c r="Q1344" i="1"/>
  <c r="A1344" i="1"/>
  <c r="T1343" i="1"/>
  <c r="Q1343" i="1"/>
  <c r="A1343" i="1"/>
  <c r="T1342" i="1"/>
  <c r="Q1342" i="1"/>
  <c r="A1342" i="1"/>
  <c r="T1341" i="1"/>
  <c r="Q1341" i="1"/>
  <c r="A1341" i="1"/>
  <c r="T1340" i="1"/>
  <c r="Q1340" i="1"/>
  <c r="A1340" i="1"/>
  <c r="T1339" i="1"/>
  <c r="Q1339" i="1"/>
  <c r="A1339" i="1"/>
  <c r="T1338" i="1"/>
  <c r="Q1338" i="1"/>
  <c r="A1338" i="1"/>
  <c r="T1337" i="1"/>
  <c r="Q1337" i="1"/>
  <c r="A1337" i="1"/>
  <c r="T1336" i="1"/>
  <c r="Q1336" i="1"/>
  <c r="A1336" i="1"/>
  <c r="T1335" i="1"/>
  <c r="Q1335" i="1"/>
  <c r="A1335" i="1"/>
  <c r="T1334" i="1"/>
  <c r="Q1334" i="1"/>
  <c r="A1334" i="1"/>
  <c r="T1333" i="1"/>
  <c r="Q1333" i="1"/>
  <c r="A1333" i="1"/>
  <c r="T1332" i="1"/>
  <c r="Q1332" i="1"/>
  <c r="A1332" i="1"/>
  <c r="T1331" i="1"/>
  <c r="Q1331" i="1"/>
  <c r="A1331" i="1"/>
  <c r="T1330" i="1"/>
  <c r="Q1330" i="1"/>
  <c r="A1330" i="1"/>
  <c r="T1329" i="1"/>
  <c r="Q1329" i="1"/>
  <c r="A1329" i="1"/>
  <c r="T1328" i="1"/>
  <c r="Q1328" i="1"/>
  <c r="A1328" i="1"/>
  <c r="T1327" i="1"/>
  <c r="Q1327" i="1"/>
  <c r="A1327" i="1"/>
  <c r="T1326" i="1"/>
  <c r="Q1326" i="1"/>
  <c r="A1326" i="1"/>
  <c r="T1325" i="1"/>
  <c r="Q1325" i="1"/>
  <c r="A1325" i="1"/>
  <c r="T1324" i="1"/>
  <c r="Q1324" i="1"/>
  <c r="A1324" i="1"/>
  <c r="T1323" i="1"/>
  <c r="Q1323" i="1"/>
  <c r="A1323" i="1"/>
  <c r="T1322" i="1"/>
  <c r="Q1322" i="1"/>
  <c r="A1322" i="1"/>
  <c r="T1321" i="1"/>
  <c r="Q1321" i="1"/>
  <c r="A1321" i="1"/>
  <c r="T1320" i="1"/>
  <c r="Q1320" i="1"/>
  <c r="A1320" i="1"/>
  <c r="T1319" i="1"/>
  <c r="Q1319" i="1"/>
  <c r="A1319" i="1"/>
  <c r="T1318" i="1"/>
  <c r="Q1318" i="1"/>
  <c r="A1318" i="1"/>
  <c r="T1317" i="1"/>
  <c r="Q1317" i="1"/>
  <c r="A1317" i="1"/>
  <c r="T1316" i="1"/>
  <c r="Q1316" i="1"/>
  <c r="A1316" i="1"/>
  <c r="T1315" i="1"/>
  <c r="Q1315" i="1"/>
  <c r="A1315" i="1"/>
  <c r="T1314" i="1"/>
  <c r="Q1314" i="1"/>
  <c r="A1314" i="1"/>
  <c r="T1313" i="1"/>
  <c r="Q1313" i="1"/>
  <c r="A1313" i="1"/>
  <c r="T1312" i="1"/>
  <c r="Q1312" i="1"/>
  <c r="A1312" i="1"/>
  <c r="T1311" i="1"/>
  <c r="Q1311" i="1"/>
  <c r="A1311" i="1"/>
  <c r="T1310" i="1"/>
  <c r="Q1310" i="1"/>
  <c r="A1310" i="1"/>
  <c r="T1309" i="1"/>
  <c r="Q1309" i="1"/>
  <c r="A1309" i="1"/>
  <c r="T1308" i="1"/>
  <c r="Q1308" i="1"/>
  <c r="A1308" i="1"/>
  <c r="T1307" i="1"/>
  <c r="Q1307" i="1"/>
  <c r="A1307" i="1"/>
  <c r="T1306" i="1"/>
  <c r="Q1306" i="1"/>
  <c r="A1306" i="1"/>
  <c r="T1305" i="1"/>
  <c r="Q1305" i="1"/>
  <c r="A1305" i="1"/>
  <c r="T1304" i="1"/>
  <c r="Q1304" i="1"/>
  <c r="A1304" i="1"/>
  <c r="T1303" i="1"/>
  <c r="Q1303" i="1"/>
  <c r="A1303" i="1"/>
  <c r="T1302" i="1"/>
  <c r="Q1302" i="1"/>
  <c r="A1302" i="1"/>
  <c r="T1301" i="1"/>
  <c r="Q1301" i="1"/>
  <c r="A1301" i="1"/>
  <c r="T1300" i="1"/>
  <c r="Q1300" i="1"/>
  <c r="A1300" i="1"/>
  <c r="T1299" i="1"/>
  <c r="Q1299" i="1"/>
  <c r="A1299" i="1"/>
  <c r="T1298" i="1"/>
  <c r="Q1298" i="1"/>
  <c r="A1298" i="1"/>
  <c r="T1297" i="1"/>
  <c r="Q1297" i="1"/>
  <c r="A1297" i="1"/>
  <c r="T1296" i="1"/>
  <c r="Q1296" i="1"/>
  <c r="A1296" i="1"/>
  <c r="T1295" i="1"/>
  <c r="Q1295" i="1"/>
  <c r="A1295" i="1"/>
  <c r="T1294" i="1"/>
  <c r="Q1294" i="1"/>
  <c r="A1294" i="1"/>
  <c r="T1293" i="1"/>
  <c r="Q1293" i="1"/>
  <c r="A1293" i="1"/>
  <c r="T1292" i="1"/>
  <c r="Q1292" i="1"/>
  <c r="A1292" i="1"/>
  <c r="T1291" i="1"/>
  <c r="Q1291" i="1"/>
  <c r="A1291" i="1"/>
  <c r="T1290" i="1"/>
  <c r="Q1290" i="1"/>
  <c r="A1290" i="1"/>
  <c r="T1289" i="1"/>
  <c r="Q1289" i="1"/>
  <c r="A1289" i="1"/>
  <c r="T1288" i="1"/>
  <c r="Q1288" i="1"/>
  <c r="A1288" i="1"/>
  <c r="T1287" i="1"/>
  <c r="Q1287" i="1"/>
  <c r="A1287" i="1"/>
  <c r="T1286" i="1"/>
  <c r="Q1286" i="1"/>
  <c r="A1286" i="1"/>
  <c r="T1285" i="1"/>
  <c r="Q1285" i="1"/>
  <c r="A1285" i="1"/>
  <c r="T1284" i="1"/>
  <c r="Q1284" i="1"/>
  <c r="A1284" i="1"/>
  <c r="T1283" i="1"/>
  <c r="Q1283" i="1"/>
  <c r="A1283" i="1"/>
  <c r="T1282" i="1"/>
  <c r="Q1282" i="1"/>
  <c r="A1282" i="1"/>
  <c r="T1281" i="1"/>
  <c r="Q1281" i="1"/>
  <c r="A1281" i="1"/>
  <c r="T1280" i="1"/>
  <c r="Q1280" i="1"/>
  <c r="A1280" i="1"/>
  <c r="T1279" i="1"/>
  <c r="Q1279" i="1"/>
  <c r="A1279" i="1"/>
  <c r="T1278" i="1"/>
  <c r="Q1278" i="1"/>
  <c r="A1278" i="1"/>
  <c r="T1277" i="1"/>
  <c r="Q1277" i="1"/>
  <c r="A1277" i="1"/>
  <c r="T1276" i="1"/>
  <c r="Q1276" i="1"/>
  <c r="A1276" i="1"/>
  <c r="T1275" i="1"/>
  <c r="Q1275" i="1"/>
  <c r="A1275" i="1"/>
  <c r="T1274" i="1"/>
  <c r="Q1274" i="1"/>
  <c r="A1274" i="1"/>
  <c r="T1273" i="1"/>
  <c r="Q1273" i="1"/>
  <c r="A1273" i="1"/>
  <c r="T1272" i="1"/>
  <c r="Q1272" i="1"/>
  <c r="A1272" i="1"/>
  <c r="T1271" i="1"/>
  <c r="Q1271" i="1"/>
  <c r="A1271" i="1"/>
  <c r="T1270" i="1"/>
  <c r="Q1270" i="1"/>
  <c r="A1270" i="1"/>
  <c r="T1269" i="1"/>
  <c r="Q1269" i="1"/>
  <c r="A1269" i="1"/>
  <c r="T1268" i="1"/>
  <c r="Q1268" i="1"/>
  <c r="A1268" i="1"/>
  <c r="T1267" i="1"/>
  <c r="Q1267" i="1"/>
  <c r="A1267" i="1"/>
  <c r="T1266" i="1"/>
  <c r="Q1266" i="1"/>
  <c r="A1266" i="1"/>
  <c r="T1265" i="1"/>
  <c r="Q1265" i="1"/>
  <c r="A1265" i="1"/>
  <c r="T1264" i="1"/>
  <c r="Q1264" i="1"/>
  <c r="A1264" i="1"/>
  <c r="T1263" i="1"/>
  <c r="Q1263" i="1"/>
  <c r="A1263" i="1"/>
  <c r="T1262" i="1"/>
  <c r="Q1262" i="1"/>
  <c r="A1262" i="1"/>
  <c r="T1261" i="1"/>
  <c r="Q1261" i="1"/>
  <c r="A1261" i="1"/>
  <c r="T1260" i="1"/>
  <c r="Q1260" i="1"/>
  <c r="A1260" i="1"/>
  <c r="T1259" i="1"/>
  <c r="Q1259" i="1"/>
  <c r="A1259" i="1"/>
  <c r="T1258" i="1"/>
  <c r="Q1258" i="1"/>
  <c r="A1258" i="1"/>
  <c r="T1257" i="1"/>
  <c r="Q1257" i="1"/>
  <c r="A1257" i="1"/>
  <c r="T1256" i="1"/>
  <c r="Q1256" i="1"/>
  <c r="A1256" i="1"/>
  <c r="T1255" i="1"/>
  <c r="Q1255" i="1"/>
  <c r="A1255" i="1"/>
  <c r="T1254" i="1"/>
  <c r="Q1254" i="1"/>
  <c r="A1254" i="1"/>
  <c r="T1253" i="1"/>
  <c r="Q1253" i="1"/>
  <c r="A1253" i="1"/>
  <c r="T1252" i="1"/>
  <c r="Q1252" i="1"/>
  <c r="A1252" i="1"/>
  <c r="T1251" i="1"/>
  <c r="Q1251" i="1"/>
  <c r="A1251" i="1"/>
  <c r="T1250" i="1"/>
  <c r="Q1250" i="1"/>
  <c r="A1250" i="1"/>
  <c r="T1249" i="1"/>
  <c r="Q1249" i="1"/>
  <c r="A1249" i="1"/>
  <c r="T1248" i="1"/>
  <c r="Q1248" i="1"/>
  <c r="A1248" i="1"/>
  <c r="T1247" i="1"/>
  <c r="Q1247" i="1"/>
  <c r="A1247" i="1"/>
  <c r="T1246" i="1"/>
  <c r="Q1246" i="1"/>
  <c r="A1246" i="1"/>
  <c r="T1245" i="1"/>
  <c r="Q1245" i="1"/>
  <c r="A1245" i="1"/>
  <c r="T1244" i="1"/>
  <c r="Q1244" i="1"/>
  <c r="A1244" i="1"/>
  <c r="T1243" i="1"/>
  <c r="Q1243" i="1"/>
  <c r="A1243" i="1"/>
  <c r="T1242" i="1"/>
  <c r="Q1242" i="1"/>
  <c r="A1242" i="1"/>
  <c r="T1241" i="1"/>
  <c r="Q1241" i="1"/>
  <c r="A1241" i="1"/>
  <c r="T1240" i="1"/>
  <c r="Q1240" i="1"/>
  <c r="A1240" i="1"/>
  <c r="T1239" i="1"/>
  <c r="Q1239" i="1"/>
  <c r="A1239" i="1"/>
  <c r="T1238" i="1"/>
  <c r="Q1238" i="1"/>
  <c r="A1238" i="1"/>
  <c r="T1237" i="1"/>
  <c r="Q1237" i="1"/>
  <c r="A1237" i="1"/>
  <c r="T1236" i="1"/>
  <c r="Q1236" i="1"/>
  <c r="A1236" i="1"/>
  <c r="T1235" i="1"/>
  <c r="Q1235" i="1"/>
  <c r="A1235" i="1"/>
  <c r="T1234" i="1"/>
  <c r="Q1234" i="1"/>
  <c r="A1234" i="1"/>
  <c r="T1233" i="1"/>
  <c r="Q1233" i="1"/>
  <c r="A1233" i="1"/>
  <c r="T1232" i="1"/>
  <c r="Q1232" i="1"/>
  <c r="A1232" i="1"/>
  <c r="T1231" i="1"/>
  <c r="Q1231" i="1"/>
  <c r="A1231" i="1"/>
  <c r="T1230" i="1"/>
  <c r="Q1230" i="1"/>
  <c r="A1230" i="1"/>
  <c r="T1229" i="1"/>
  <c r="Q1229" i="1"/>
  <c r="A1229" i="1"/>
  <c r="T1228" i="1"/>
  <c r="Q1228" i="1"/>
  <c r="A1228" i="1"/>
  <c r="T1227" i="1"/>
  <c r="Q1227" i="1"/>
  <c r="A1227" i="1"/>
  <c r="T1226" i="1"/>
  <c r="Q1226" i="1"/>
  <c r="A1226" i="1"/>
  <c r="T1225" i="1"/>
  <c r="Q1225" i="1"/>
  <c r="A1225" i="1"/>
  <c r="T1224" i="1"/>
  <c r="Q1224" i="1"/>
  <c r="A1224" i="1"/>
  <c r="T1223" i="1"/>
  <c r="Q1223" i="1"/>
  <c r="A1223" i="1"/>
  <c r="T1222" i="1"/>
  <c r="Q1222" i="1"/>
  <c r="A1222" i="1"/>
  <c r="T1221" i="1"/>
  <c r="Q1221" i="1"/>
  <c r="A1221" i="1"/>
  <c r="T1220" i="1"/>
  <c r="Q1220" i="1"/>
  <c r="A1220" i="1"/>
  <c r="T1219" i="1"/>
  <c r="Q1219" i="1"/>
  <c r="A1219" i="1"/>
  <c r="T1218" i="1"/>
  <c r="Q1218" i="1"/>
  <c r="A1218" i="1"/>
  <c r="T1217" i="1"/>
  <c r="Q1217" i="1"/>
  <c r="A1217" i="1"/>
  <c r="T1216" i="1"/>
  <c r="Q1216" i="1"/>
  <c r="A1216" i="1"/>
  <c r="T1215" i="1"/>
  <c r="Q1215" i="1"/>
  <c r="A1215" i="1"/>
  <c r="T1214" i="1"/>
  <c r="Q1214" i="1"/>
  <c r="A1214" i="1"/>
  <c r="T1213" i="1"/>
  <c r="Q1213" i="1"/>
  <c r="A1213" i="1"/>
  <c r="T1212" i="1"/>
  <c r="Q1212" i="1"/>
  <c r="A1212" i="1"/>
  <c r="T1211" i="1"/>
  <c r="Q1211" i="1"/>
  <c r="A1211" i="1"/>
  <c r="T1210" i="1"/>
  <c r="Q1210" i="1"/>
  <c r="A1210" i="1"/>
  <c r="T1209" i="1"/>
  <c r="Q1209" i="1"/>
  <c r="A1209" i="1"/>
  <c r="T1208" i="1"/>
  <c r="Q1208" i="1"/>
  <c r="A1208" i="1"/>
  <c r="T1207" i="1"/>
  <c r="Q1207" i="1"/>
  <c r="A1207" i="1"/>
  <c r="T1206" i="1"/>
  <c r="Q1206" i="1"/>
  <c r="A1206" i="1"/>
  <c r="T1205" i="1"/>
  <c r="Q1205" i="1"/>
  <c r="A1205" i="1"/>
  <c r="T1204" i="1"/>
  <c r="Q1204" i="1"/>
  <c r="A1204" i="1"/>
  <c r="T1203" i="1"/>
  <c r="Q1203" i="1"/>
  <c r="A1203" i="1"/>
  <c r="T1202" i="1"/>
  <c r="Q1202" i="1"/>
  <c r="A1202" i="1"/>
  <c r="T1201" i="1"/>
  <c r="Q1201" i="1"/>
  <c r="A1201" i="1"/>
  <c r="T1200" i="1"/>
  <c r="Q1200" i="1"/>
  <c r="A1200" i="1"/>
  <c r="T1199" i="1"/>
  <c r="Q1199" i="1"/>
  <c r="A1199" i="1"/>
  <c r="T1198" i="1"/>
  <c r="Q1198" i="1"/>
  <c r="A1198" i="1"/>
  <c r="T1197" i="1"/>
  <c r="Q1197" i="1"/>
  <c r="A1197" i="1"/>
  <c r="T1196" i="1"/>
  <c r="Q1196" i="1"/>
  <c r="A1196" i="1"/>
  <c r="T1195" i="1"/>
  <c r="Q1195" i="1"/>
  <c r="A1195" i="1"/>
  <c r="T1194" i="1"/>
  <c r="Q1194" i="1"/>
  <c r="A1194" i="1"/>
  <c r="T1193" i="1"/>
  <c r="Q1193" i="1"/>
  <c r="A1193" i="1"/>
  <c r="T1192" i="1"/>
  <c r="Q1192" i="1"/>
  <c r="A1192" i="1"/>
  <c r="T1191" i="1"/>
  <c r="Q1191" i="1"/>
  <c r="A1191" i="1"/>
  <c r="T1190" i="1"/>
  <c r="Q1190" i="1"/>
  <c r="A1190" i="1"/>
  <c r="T1189" i="1"/>
  <c r="Q1189" i="1"/>
  <c r="A1189" i="1"/>
  <c r="T1188" i="1"/>
  <c r="Q1188" i="1"/>
  <c r="A1188" i="1"/>
  <c r="T1187" i="1"/>
  <c r="Q1187" i="1"/>
  <c r="A1187" i="1"/>
  <c r="T1186" i="1"/>
  <c r="Q1186" i="1"/>
  <c r="A1186" i="1"/>
  <c r="T1185" i="1"/>
  <c r="Q1185" i="1"/>
  <c r="A1185" i="1"/>
  <c r="T1184" i="1"/>
  <c r="Q1184" i="1"/>
  <c r="A1184" i="1"/>
  <c r="T1183" i="1"/>
  <c r="Q1183" i="1"/>
  <c r="A1183" i="1"/>
  <c r="T1182" i="1"/>
  <c r="Q1182" i="1"/>
  <c r="A1182" i="1"/>
  <c r="T1181" i="1"/>
  <c r="Q1181" i="1"/>
  <c r="A1181" i="1"/>
  <c r="T1180" i="1"/>
  <c r="Q1180" i="1"/>
  <c r="A1180" i="1"/>
  <c r="T1179" i="1"/>
  <c r="Q1179" i="1"/>
  <c r="A1179" i="1"/>
  <c r="T1178" i="1"/>
  <c r="Q1178" i="1"/>
  <c r="A1178" i="1"/>
  <c r="T1177" i="1"/>
  <c r="Q1177" i="1"/>
  <c r="A1177" i="1"/>
  <c r="T1176" i="1"/>
  <c r="Q1176" i="1"/>
  <c r="A1176" i="1"/>
  <c r="T1175" i="1"/>
  <c r="Q1175" i="1"/>
  <c r="A1175" i="1"/>
  <c r="T1174" i="1"/>
  <c r="Q1174" i="1"/>
  <c r="A1174" i="1"/>
  <c r="T1173" i="1"/>
  <c r="Q1173" i="1"/>
  <c r="A1173" i="1"/>
  <c r="T1172" i="1"/>
  <c r="Q1172" i="1"/>
  <c r="A1172" i="1"/>
  <c r="T1171" i="1"/>
  <c r="Q1171" i="1"/>
  <c r="A1171" i="1"/>
  <c r="T1170" i="1"/>
  <c r="Q1170" i="1"/>
  <c r="A1170" i="1"/>
  <c r="T1169" i="1"/>
  <c r="Q1169" i="1"/>
  <c r="A1169" i="1"/>
  <c r="T1168" i="1"/>
  <c r="Q1168" i="1"/>
  <c r="A1168" i="1"/>
  <c r="T1167" i="1"/>
  <c r="Q1167" i="1"/>
  <c r="A1167" i="1"/>
  <c r="T1166" i="1"/>
  <c r="Q1166" i="1"/>
  <c r="A1166" i="1"/>
  <c r="T1165" i="1"/>
  <c r="Q1165" i="1"/>
  <c r="A1165" i="1"/>
  <c r="T1164" i="1"/>
  <c r="Q1164" i="1"/>
  <c r="A1164" i="1"/>
  <c r="T1163" i="1"/>
  <c r="Q1163" i="1"/>
  <c r="A1163" i="1"/>
  <c r="T1162" i="1"/>
  <c r="Q1162" i="1"/>
  <c r="A1162" i="1"/>
  <c r="T1161" i="1"/>
  <c r="Q1161" i="1"/>
  <c r="A1161" i="1"/>
  <c r="T1160" i="1"/>
  <c r="Q1160" i="1"/>
  <c r="A1160" i="1"/>
  <c r="T1159" i="1"/>
  <c r="Q1159" i="1"/>
  <c r="A1159" i="1"/>
  <c r="T1158" i="1"/>
  <c r="Q1158" i="1"/>
  <c r="A1158" i="1"/>
  <c r="T1157" i="1"/>
  <c r="Q1157" i="1"/>
  <c r="A1157" i="1"/>
  <c r="T1156" i="1"/>
  <c r="Q1156" i="1"/>
  <c r="A1156" i="1"/>
  <c r="T1155" i="1"/>
  <c r="Q1155" i="1"/>
  <c r="A1155" i="1"/>
  <c r="T1154" i="1"/>
  <c r="Q1154" i="1"/>
  <c r="A1154" i="1"/>
  <c r="T1153" i="1"/>
  <c r="Q1153" i="1"/>
  <c r="A1153" i="1"/>
  <c r="T1152" i="1"/>
  <c r="Q1152" i="1"/>
  <c r="A1152" i="1"/>
  <c r="T1151" i="1"/>
  <c r="Q1151" i="1"/>
  <c r="A1151" i="1"/>
  <c r="T1150" i="1"/>
  <c r="Q1150" i="1"/>
  <c r="A1150" i="1"/>
  <c r="T1149" i="1"/>
  <c r="Q1149" i="1"/>
  <c r="A1149" i="1"/>
  <c r="T1148" i="1"/>
  <c r="Q1148" i="1"/>
  <c r="A1148" i="1"/>
  <c r="T1147" i="1"/>
  <c r="Q1147" i="1"/>
  <c r="A1147" i="1"/>
  <c r="T1146" i="1"/>
  <c r="Q1146" i="1"/>
  <c r="A1146" i="1"/>
  <c r="T1145" i="1"/>
  <c r="Q1145" i="1"/>
  <c r="A1145" i="1"/>
  <c r="T1144" i="1"/>
  <c r="Q1144" i="1"/>
  <c r="A1144" i="1"/>
  <c r="T1143" i="1"/>
  <c r="Q1143" i="1"/>
  <c r="A1143" i="1"/>
  <c r="T1142" i="1"/>
  <c r="Q1142" i="1"/>
  <c r="A1142" i="1"/>
  <c r="T1141" i="1"/>
  <c r="Q1141" i="1"/>
  <c r="A1141" i="1"/>
  <c r="T1140" i="1"/>
  <c r="Q1140" i="1"/>
  <c r="A1140" i="1"/>
  <c r="T1139" i="1"/>
  <c r="Q1139" i="1"/>
  <c r="A1139" i="1"/>
  <c r="T1138" i="1"/>
  <c r="Q1138" i="1"/>
  <c r="A1138" i="1"/>
  <c r="T1137" i="1"/>
  <c r="Q1137" i="1"/>
  <c r="A1137" i="1"/>
  <c r="T1136" i="1"/>
  <c r="Q1136" i="1"/>
  <c r="A1136" i="1"/>
  <c r="T1135" i="1"/>
  <c r="Q1135" i="1"/>
  <c r="A1135" i="1"/>
  <c r="T1134" i="1"/>
  <c r="Q1134" i="1"/>
  <c r="A1134" i="1"/>
  <c r="T1133" i="1"/>
  <c r="Q1133" i="1"/>
  <c r="A1133" i="1"/>
  <c r="T1132" i="1"/>
  <c r="Q1132" i="1"/>
  <c r="A1132" i="1"/>
  <c r="T1131" i="1"/>
  <c r="Q1131" i="1"/>
  <c r="A1131" i="1"/>
  <c r="T1130" i="1"/>
  <c r="Q1130" i="1"/>
  <c r="A1130" i="1"/>
  <c r="T1129" i="1"/>
  <c r="Q1129" i="1"/>
  <c r="A1129" i="1"/>
  <c r="T1128" i="1"/>
  <c r="Q1128" i="1"/>
  <c r="A1128" i="1"/>
  <c r="T1127" i="1"/>
  <c r="Q1127" i="1"/>
  <c r="A1127" i="1"/>
  <c r="T1126" i="1"/>
  <c r="Q1126" i="1"/>
  <c r="A1126" i="1"/>
  <c r="T1125" i="1"/>
  <c r="Q1125" i="1"/>
  <c r="A1125" i="1"/>
  <c r="T1124" i="1"/>
  <c r="Q1124" i="1"/>
  <c r="A1124" i="1"/>
  <c r="T1123" i="1"/>
  <c r="Q1123" i="1"/>
  <c r="A1123" i="1"/>
  <c r="T1122" i="1"/>
  <c r="Q1122" i="1"/>
  <c r="A1122" i="1"/>
  <c r="T1121" i="1"/>
  <c r="Q1121" i="1"/>
  <c r="A1121" i="1"/>
  <c r="T1120" i="1"/>
  <c r="Q1120" i="1"/>
  <c r="A1120" i="1"/>
  <c r="T1119" i="1"/>
  <c r="Q1119" i="1"/>
  <c r="A1119" i="1"/>
  <c r="T1118" i="1"/>
  <c r="Q1118" i="1"/>
  <c r="A1118" i="1"/>
  <c r="T1117" i="1"/>
  <c r="Q1117" i="1"/>
  <c r="A1117" i="1"/>
  <c r="T1116" i="1"/>
  <c r="Q1116" i="1"/>
  <c r="A1116" i="1"/>
  <c r="T1115" i="1"/>
  <c r="Q1115" i="1"/>
  <c r="A1115" i="1"/>
  <c r="T1114" i="1"/>
  <c r="Q1114" i="1"/>
  <c r="A1114" i="1"/>
  <c r="T1113" i="1"/>
  <c r="Q1113" i="1"/>
  <c r="A1113" i="1"/>
  <c r="T1112" i="1"/>
  <c r="Q1112" i="1"/>
  <c r="A1112" i="1"/>
  <c r="T1111" i="1"/>
  <c r="Q1111" i="1"/>
  <c r="A1111" i="1"/>
  <c r="T1110" i="1"/>
  <c r="Q1110" i="1"/>
  <c r="A1110" i="1"/>
  <c r="T1109" i="1"/>
  <c r="Q1109" i="1"/>
  <c r="A1109" i="1"/>
  <c r="T1108" i="1"/>
  <c r="Q1108" i="1"/>
  <c r="A1108" i="1"/>
  <c r="T1107" i="1"/>
  <c r="Q1107" i="1"/>
  <c r="A1107" i="1"/>
  <c r="T1106" i="1"/>
  <c r="Q1106" i="1"/>
  <c r="A1106" i="1"/>
  <c r="T1105" i="1"/>
  <c r="Q1105" i="1"/>
  <c r="A1105" i="1"/>
  <c r="T1104" i="1"/>
  <c r="Q1104" i="1"/>
  <c r="A1104" i="1"/>
  <c r="T1103" i="1"/>
  <c r="Q1103" i="1"/>
  <c r="A1103" i="1"/>
  <c r="T1102" i="1"/>
  <c r="Q1102" i="1"/>
  <c r="A1102" i="1"/>
  <c r="T1101" i="1"/>
  <c r="Q1101" i="1"/>
  <c r="A1101" i="1"/>
  <c r="T1100" i="1"/>
  <c r="Q1100" i="1"/>
  <c r="A1100" i="1"/>
  <c r="T1099" i="1"/>
  <c r="Q1099" i="1"/>
  <c r="A1099" i="1"/>
  <c r="T1098" i="1"/>
  <c r="Q1098" i="1"/>
  <c r="A1098" i="1"/>
  <c r="T1097" i="1"/>
  <c r="Q1097" i="1"/>
  <c r="A1097" i="1"/>
  <c r="T1096" i="1"/>
  <c r="Q1096" i="1"/>
  <c r="A1096" i="1"/>
  <c r="T1095" i="1"/>
  <c r="Q1095" i="1"/>
  <c r="A1095" i="1"/>
  <c r="T1094" i="1"/>
  <c r="Q1094" i="1"/>
  <c r="A1094" i="1"/>
  <c r="T1093" i="1"/>
  <c r="Q1093" i="1"/>
  <c r="A1093" i="1"/>
  <c r="T1092" i="1"/>
  <c r="Q1092" i="1"/>
  <c r="A1092" i="1"/>
  <c r="T1091" i="1"/>
  <c r="Q1091" i="1"/>
  <c r="A1091" i="1"/>
  <c r="T1090" i="1"/>
  <c r="Q1090" i="1"/>
  <c r="A1090" i="1"/>
  <c r="T1089" i="1"/>
  <c r="Q1089" i="1"/>
  <c r="A1089" i="1"/>
  <c r="T1088" i="1"/>
  <c r="Q1088" i="1"/>
  <c r="A1088" i="1"/>
  <c r="T1087" i="1"/>
  <c r="Q1087" i="1"/>
  <c r="A1087" i="1"/>
  <c r="T1086" i="1"/>
  <c r="Q1086" i="1"/>
  <c r="A1086" i="1"/>
  <c r="T1085" i="1"/>
  <c r="Q1085" i="1"/>
  <c r="A1085" i="1"/>
  <c r="T1084" i="1"/>
  <c r="Q1084" i="1"/>
  <c r="A1084" i="1"/>
  <c r="T1083" i="1"/>
  <c r="Q1083" i="1"/>
  <c r="A1083" i="1"/>
  <c r="T1082" i="1"/>
  <c r="Q1082" i="1"/>
  <c r="A1082" i="1"/>
  <c r="T1081" i="1"/>
  <c r="Q1081" i="1"/>
  <c r="A1081" i="1"/>
  <c r="T1080" i="1"/>
  <c r="Q1080" i="1"/>
  <c r="A1080" i="1"/>
  <c r="T1079" i="1"/>
  <c r="Q1079" i="1"/>
  <c r="A1079" i="1"/>
  <c r="T1078" i="1"/>
  <c r="Q1078" i="1"/>
  <c r="A1078" i="1"/>
  <c r="T1077" i="1"/>
  <c r="Q1077" i="1"/>
  <c r="A1077" i="1"/>
  <c r="T1076" i="1"/>
  <c r="Q1076" i="1"/>
  <c r="A1076" i="1"/>
  <c r="T1075" i="1"/>
  <c r="Q1075" i="1"/>
  <c r="A1075" i="1"/>
  <c r="T1074" i="1"/>
  <c r="Q1074" i="1"/>
  <c r="A1074" i="1"/>
  <c r="T1073" i="1"/>
  <c r="Q1073" i="1"/>
  <c r="A1073" i="1"/>
  <c r="T1072" i="1"/>
  <c r="Q1072" i="1"/>
  <c r="A1072" i="1"/>
  <c r="T1071" i="1"/>
  <c r="Q1071" i="1"/>
  <c r="A1071" i="1"/>
  <c r="T1070" i="1"/>
  <c r="Q1070" i="1"/>
  <c r="A1070" i="1"/>
  <c r="T1069" i="1"/>
  <c r="Q1069" i="1"/>
  <c r="A1069" i="1"/>
  <c r="T1068" i="1"/>
  <c r="Q1068" i="1"/>
  <c r="A1068" i="1"/>
  <c r="T1067" i="1"/>
  <c r="Q1067" i="1"/>
  <c r="A1067" i="1"/>
  <c r="T1066" i="1"/>
  <c r="Q1066" i="1"/>
  <c r="A1066" i="1"/>
  <c r="T1065" i="1"/>
  <c r="Q1065" i="1"/>
  <c r="A1065" i="1"/>
  <c r="T1064" i="1"/>
  <c r="Q1064" i="1"/>
  <c r="A1064" i="1"/>
  <c r="T1063" i="1"/>
  <c r="Q1063" i="1"/>
  <c r="A1063" i="1"/>
  <c r="T1062" i="1"/>
  <c r="Q1062" i="1"/>
  <c r="A1062" i="1"/>
  <c r="T1061" i="1"/>
  <c r="Q1061" i="1"/>
  <c r="A1061" i="1"/>
  <c r="T1060" i="1"/>
  <c r="Q1060" i="1"/>
  <c r="A1060" i="1"/>
  <c r="T1059" i="1"/>
  <c r="Q1059" i="1"/>
  <c r="A1059" i="1"/>
  <c r="T1058" i="1"/>
  <c r="Q1058" i="1"/>
  <c r="A1058" i="1"/>
  <c r="T1057" i="1"/>
  <c r="Q1057" i="1"/>
  <c r="A1057" i="1"/>
  <c r="T1056" i="1"/>
  <c r="Q1056" i="1"/>
  <c r="A1056" i="1"/>
  <c r="T1055" i="1"/>
  <c r="Q1055" i="1"/>
  <c r="A1055" i="1"/>
  <c r="T1054" i="1"/>
  <c r="Q1054" i="1"/>
  <c r="A1054" i="1"/>
  <c r="T1053" i="1"/>
  <c r="Q1053" i="1"/>
  <c r="A1053" i="1"/>
  <c r="T1052" i="1"/>
  <c r="Q1052" i="1"/>
  <c r="A1052" i="1"/>
  <c r="T1051" i="1"/>
  <c r="Q1051" i="1"/>
  <c r="A1051" i="1"/>
  <c r="T1050" i="1"/>
  <c r="Q1050" i="1"/>
  <c r="A1050" i="1"/>
  <c r="T1049" i="1"/>
  <c r="Q1049" i="1"/>
  <c r="A1049" i="1"/>
  <c r="T1048" i="1"/>
  <c r="Q1048" i="1"/>
  <c r="A1048" i="1"/>
  <c r="T1047" i="1"/>
  <c r="Q1047" i="1"/>
  <c r="A1047" i="1"/>
  <c r="T1046" i="1"/>
  <c r="Q1046" i="1"/>
  <c r="A1046" i="1"/>
  <c r="T1045" i="1"/>
  <c r="Q1045" i="1"/>
  <c r="A1045" i="1"/>
  <c r="T1044" i="1"/>
  <c r="Q1044" i="1"/>
  <c r="A1044" i="1"/>
  <c r="T1043" i="1"/>
  <c r="Q1043" i="1"/>
  <c r="A1043" i="1"/>
  <c r="T1042" i="1"/>
  <c r="Q1042" i="1"/>
  <c r="A1042" i="1"/>
  <c r="T1041" i="1"/>
  <c r="Q1041" i="1"/>
  <c r="A1041" i="1"/>
  <c r="T1040" i="1"/>
  <c r="Q1040" i="1"/>
  <c r="A1040" i="1"/>
  <c r="T1039" i="1"/>
  <c r="Q1039" i="1"/>
  <c r="A1039" i="1"/>
  <c r="T1038" i="1"/>
  <c r="Q1038" i="1"/>
  <c r="A1038" i="1"/>
  <c r="T1037" i="1"/>
  <c r="Q1037" i="1"/>
  <c r="A1037" i="1"/>
  <c r="T1036" i="1"/>
  <c r="Q1036" i="1"/>
  <c r="A1036" i="1"/>
  <c r="T1035" i="1"/>
  <c r="Q1035" i="1"/>
  <c r="A1035" i="1"/>
  <c r="T1034" i="1"/>
  <c r="Q1034" i="1"/>
  <c r="A1034" i="1"/>
  <c r="T1033" i="1"/>
  <c r="Q1033" i="1"/>
  <c r="A1033" i="1"/>
  <c r="T1032" i="1"/>
  <c r="Q1032" i="1"/>
  <c r="A1032" i="1"/>
  <c r="T1031" i="1"/>
  <c r="Q1031" i="1"/>
  <c r="A1031" i="1"/>
  <c r="T1030" i="1"/>
  <c r="Q1030" i="1"/>
  <c r="A1030" i="1"/>
  <c r="T1029" i="1"/>
  <c r="Q1029" i="1"/>
  <c r="A1029" i="1"/>
  <c r="T1028" i="1"/>
  <c r="Q1028" i="1"/>
  <c r="A1028" i="1"/>
  <c r="T1027" i="1"/>
  <c r="Q1027" i="1"/>
  <c r="A1027" i="1"/>
  <c r="T1026" i="1"/>
  <c r="Q1026" i="1"/>
  <c r="A1026" i="1"/>
  <c r="T1025" i="1"/>
  <c r="Q1025" i="1"/>
  <c r="A1025" i="1"/>
  <c r="T1024" i="1"/>
  <c r="Q1024" i="1"/>
  <c r="A1024" i="1"/>
  <c r="T1023" i="1"/>
  <c r="Q1023" i="1"/>
  <c r="A1023" i="1"/>
  <c r="T1022" i="1"/>
  <c r="Q1022" i="1"/>
  <c r="A1022" i="1"/>
  <c r="T1021" i="1"/>
  <c r="Q1021" i="1"/>
  <c r="A1021" i="1"/>
  <c r="T1020" i="1"/>
  <c r="Q1020" i="1"/>
  <c r="A1020" i="1"/>
  <c r="T1019" i="1"/>
  <c r="Q1019" i="1"/>
  <c r="A1019" i="1"/>
  <c r="T1018" i="1"/>
  <c r="Q1018" i="1"/>
  <c r="A1018" i="1"/>
  <c r="T1017" i="1"/>
  <c r="Q1017" i="1"/>
  <c r="A1017" i="1"/>
  <c r="T1016" i="1"/>
  <c r="Q1016" i="1"/>
  <c r="A1016" i="1"/>
  <c r="T1015" i="1"/>
  <c r="Q1015" i="1"/>
  <c r="A1015" i="1"/>
  <c r="T1014" i="1"/>
  <c r="Q1014" i="1"/>
  <c r="A1014" i="1"/>
  <c r="T1013" i="1"/>
  <c r="Q1013" i="1"/>
  <c r="A1013" i="1"/>
  <c r="T1012" i="1"/>
  <c r="Q1012" i="1"/>
  <c r="A1012" i="1"/>
  <c r="T1011" i="1"/>
  <c r="Q1011" i="1"/>
  <c r="A1011" i="1"/>
  <c r="T1010" i="1"/>
  <c r="Q1010" i="1"/>
  <c r="A1010" i="1"/>
  <c r="T1009" i="1"/>
  <c r="Q1009" i="1"/>
  <c r="A1009" i="1"/>
  <c r="T1008" i="1"/>
  <c r="Q1008" i="1"/>
  <c r="A1008" i="1"/>
  <c r="T1007" i="1"/>
  <c r="Q1007" i="1"/>
  <c r="A1007" i="1"/>
  <c r="T1006" i="1"/>
  <c r="Q1006" i="1"/>
  <c r="A1006" i="1"/>
  <c r="T1005" i="1"/>
  <c r="Q1005" i="1"/>
  <c r="A1005" i="1"/>
  <c r="T1004" i="1"/>
  <c r="Q1004" i="1"/>
  <c r="A1004" i="1"/>
  <c r="T1003" i="1"/>
  <c r="Q1003" i="1"/>
  <c r="A1003" i="1"/>
  <c r="T1002" i="1"/>
  <c r="Q1002" i="1"/>
  <c r="A1002" i="1"/>
  <c r="T1001" i="1"/>
  <c r="Q1001" i="1"/>
  <c r="A1001" i="1"/>
  <c r="T1000" i="1"/>
  <c r="Q1000" i="1"/>
  <c r="A1000" i="1"/>
  <c r="T999" i="1"/>
  <c r="Q999" i="1"/>
  <c r="A999" i="1"/>
  <c r="T998" i="1"/>
  <c r="Q998" i="1"/>
  <c r="A998" i="1"/>
  <c r="T997" i="1"/>
  <c r="Q997" i="1"/>
  <c r="A997" i="1"/>
  <c r="T996" i="1"/>
  <c r="Q996" i="1"/>
  <c r="A996" i="1"/>
  <c r="T995" i="1"/>
  <c r="Q995" i="1"/>
  <c r="A995" i="1"/>
  <c r="T994" i="1"/>
  <c r="Q994" i="1"/>
  <c r="A994" i="1"/>
  <c r="T993" i="1"/>
  <c r="Q993" i="1"/>
  <c r="A993" i="1"/>
  <c r="T992" i="1"/>
  <c r="Q992" i="1"/>
  <c r="A992" i="1"/>
  <c r="T991" i="1"/>
  <c r="Q991" i="1"/>
  <c r="A991" i="1"/>
  <c r="T990" i="1"/>
  <c r="Q990" i="1"/>
  <c r="A990" i="1"/>
  <c r="T989" i="1"/>
  <c r="Q989" i="1"/>
  <c r="A989" i="1"/>
  <c r="T988" i="1"/>
  <c r="Q988" i="1"/>
  <c r="A988" i="1"/>
  <c r="T987" i="1"/>
  <c r="Q987" i="1"/>
  <c r="A987" i="1"/>
  <c r="T986" i="1"/>
  <c r="Q986" i="1"/>
  <c r="A986" i="1"/>
  <c r="T985" i="1"/>
  <c r="Q985" i="1"/>
  <c r="A985" i="1"/>
  <c r="T984" i="1"/>
  <c r="Q984" i="1"/>
  <c r="A984" i="1"/>
  <c r="T983" i="1"/>
  <c r="Q983" i="1"/>
  <c r="A983" i="1"/>
  <c r="T982" i="1"/>
  <c r="Q982" i="1"/>
  <c r="A982" i="1"/>
  <c r="T981" i="1"/>
  <c r="Q981" i="1"/>
  <c r="A981" i="1"/>
  <c r="T980" i="1"/>
  <c r="Q980" i="1"/>
  <c r="A980" i="1"/>
  <c r="T979" i="1"/>
  <c r="Q979" i="1"/>
  <c r="A979" i="1"/>
  <c r="T978" i="1"/>
  <c r="Q978" i="1"/>
  <c r="A978" i="1"/>
  <c r="T977" i="1"/>
  <c r="Q977" i="1"/>
  <c r="A977" i="1"/>
  <c r="T976" i="1"/>
  <c r="Q976" i="1"/>
  <c r="A976" i="1"/>
  <c r="T975" i="1"/>
  <c r="Q975" i="1"/>
  <c r="A975" i="1"/>
  <c r="T974" i="1"/>
  <c r="Q974" i="1"/>
  <c r="A974" i="1"/>
  <c r="T973" i="1"/>
  <c r="Q973" i="1"/>
  <c r="A973" i="1"/>
  <c r="T972" i="1"/>
  <c r="Q972" i="1"/>
  <c r="A972" i="1"/>
  <c r="T971" i="1"/>
  <c r="Q971" i="1"/>
  <c r="A971" i="1"/>
  <c r="T970" i="1"/>
  <c r="Q970" i="1"/>
  <c r="A970" i="1"/>
  <c r="T969" i="1"/>
  <c r="Q969" i="1"/>
  <c r="A969" i="1"/>
  <c r="T968" i="1"/>
  <c r="Q968" i="1"/>
  <c r="A968" i="1"/>
  <c r="T967" i="1"/>
  <c r="Q967" i="1"/>
  <c r="A967" i="1"/>
  <c r="T966" i="1"/>
  <c r="Q966" i="1"/>
  <c r="A966" i="1"/>
  <c r="T965" i="1"/>
  <c r="Q965" i="1"/>
  <c r="A965" i="1"/>
  <c r="T964" i="1"/>
  <c r="Q964" i="1"/>
  <c r="A964" i="1"/>
  <c r="T963" i="1"/>
  <c r="Q963" i="1"/>
  <c r="A963" i="1"/>
  <c r="T962" i="1"/>
  <c r="Q962" i="1"/>
  <c r="A962" i="1"/>
  <c r="T961" i="1"/>
  <c r="Q961" i="1"/>
  <c r="A961" i="1"/>
  <c r="T960" i="1"/>
  <c r="Q960" i="1"/>
  <c r="A960" i="1"/>
  <c r="T959" i="1"/>
  <c r="Q959" i="1"/>
  <c r="A959" i="1"/>
  <c r="T958" i="1"/>
  <c r="Q958" i="1"/>
  <c r="A958" i="1"/>
  <c r="T957" i="1"/>
  <c r="Q957" i="1"/>
  <c r="A957" i="1"/>
  <c r="T956" i="1"/>
  <c r="Q956" i="1"/>
  <c r="A956" i="1"/>
  <c r="T955" i="1"/>
  <c r="Q955" i="1"/>
  <c r="A955" i="1"/>
  <c r="T954" i="1"/>
  <c r="Q954" i="1"/>
  <c r="A954" i="1"/>
  <c r="T953" i="1"/>
  <c r="Q953" i="1"/>
  <c r="A953" i="1"/>
  <c r="T952" i="1"/>
  <c r="Q952" i="1"/>
  <c r="A952" i="1"/>
  <c r="T951" i="1"/>
  <c r="Q951" i="1"/>
  <c r="A951" i="1"/>
  <c r="T950" i="1"/>
  <c r="Q950" i="1"/>
  <c r="A950" i="1"/>
  <c r="T949" i="1"/>
  <c r="Q949" i="1"/>
  <c r="A949" i="1"/>
  <c r="T948" i="1"/>
  <c r="Q948" i="1"/>
  <c r="A948" i="1"/>
  <c r="T947" i="1"/>
  <c r="Q947" i="1"/>
  <c r="A947" i="1"/>
  <c r="T946" i="1"/>
  <c r="Q946" i="1"/>
  <c r="A946" i="1"/>
  <c r="T945" i="1"/>
  <c r="Q945" i="1"/>
  <c r="A945" i="1"/>
  <c r="T944" i="1"/>
  <c r="Q944" i="1"/>
  <c r="A944" i="1"/>
  <c r="T943" i="1"/>
  <c r="Q943" i="1"/>
  <c r="A943" i="1"/>
  <c r="T942" i="1"/>
  <c r="Q942" i="1"/>
  <c r="A942" i="1"/>
  <c r="T941" i="1"/>
  <c r="Q941" i="1"/>
  <c r="A941" i="1"/>
  <c r="T940" i="1"/>
  <c r="Q940" i="1"/>
  <c r="A940" i="1"/>
  <c r="T939" i="1"/>
  <c r="Q939" i="1"/>
  <c r="A939" i="1"/>
  <c r="T938" i="1"/>
  <c r="Q938" i="1"/>
  <c r="A938" i="1"/>
  <c r="T937" i="1"/>
  <c r="Q937" i="1"/>
  <c r="A937" i="1"/>
  <c r="T936" i="1"/>
  <c r="Q936" i="1"/>
  <c r="A936" i="1"/>
  <c r="T935" i="1"/>
  <c r="Q935" i="1"/>
  <c r="A935" i="1"/>
  <c r="T934" i="1"/>
  <c r="Q934" i="1"/>
  <c r="A934" i="1"/>
  <c r="T933" i="1"/>
  <c r="Q933" i="1"/>
  <c r="A933" i="1"/>
  <c r="T932" i="1"/>
  <c r="Q932" i="1"/>
  <c r="A932" i="1"/>
  <c r="T931" i="1"/>
  <c r="Q931" i="1"/>
  <c r="A931" i="1"/>
  <c r="T930" i="1"/>
  <c r="Q930" i="1"/>
  <c r="A930" i="1"/>
  <c r="T929" i="1"/>
  <c r="Q929" i="1"/>
  <c r="A929" i="1"/>
  <c r="T928" i="1"/>
  <c r="Q928" i="1"/>
  <c r="A928" i="1"/>
  <c r="T927" i="1"/>
  <c r="Q927" i="1"/>
  <c r="A927" i="1"/>
  <c r="T926" i="1"/>
  <c r="Q926" i="1"/>
  <c r="A926" i="1"/>
  <c r="T925" i="1"/>
  <c r="Q925" i="1"/>
  <c r="A925" i="1"/>
  <c r="T924" i="1"/>
  <c r="Q924" i="1"/>
  <c r="A924" i="1"/>
  <c r="T923" i="1"/>
  <c r="Q923" i="1"/>
  <c r="A923" i="1"/>
  <c r="T922" i="1"/>
  <c r="Q922" i="1"/>
  <c r="A922" i="1"/>
  <c r="T921" i="1"/>
  <c r="Q921" i="1"/>
  <c r="A921" i="1"/>
  <c r="T920" i="1"/>
  <c r="Q920" i="1"/>
  <c r="A920" i="1"/>
  <c r="T919" i="1"/>
  <c r="Q919" i="1"/>
  <c r="A919" i="1"/>
  <c r="T918" i="1"/>
  <c r="Q918" i="1"/>
  <c r="A918" i="1"/>
  <c r="T917" i="1"/>
  <c r="Q917" i="1"/>
  <c r="A917" i="1"/>
  <c r="T916" i="1"/>
  <c r="Q916" i="1"/>
  <c r="A916" i="1"/>
  <c r="T915" i="1"/>
  <c r="Q915" i="1"/>
  <c r="A915" i="1"/>
  <c r="T914" i="1"/>
  <c r="Q914" i="1"/>
  <c r="A914" i="1"/>
  <c r="T913" i="1"/>
  <c r="Q913" i="1"/>
  <c r="A913" i="1"/>
  <c r="T912" i="1"/>
  <c r="Q912" i="1"/>
  <c r="A912" i="1"/>
  <c r="T911" i="1"/>
  <c r="Q911" i="1"/>
  <c r="A911" i="1"/>
  <c r="T910" i="1"/>
  <c r="Q910" i="1"/>
  <c r="A910" i="1"/>
  <c r="T909" i="1"/>
  <c r="Q909" i="1"/>
  <c r="A909" i="1"/>
  <c r="T908" i="1"/>
  <c r="Q908" i="1"/>
  <c r="A908" i="1"/>
  <c r="T907" i="1"/>
  <c r="Q907" i="1"/>
  <c r="A907" i="1"/>
  <c r="T906" i="1"/>
  <c r="Q906" i="1"/>
  <c r="A906" i="1"/>
  <c r="T905" i="1"/>
  <c r="Q905" i="1"/>
  <c r="A905" i="1"/>
  <c r="T904" i="1"/>
  <c r="Q904" i="1"/>
  <c r="A904" i="1"/>
  <c r="T903" i="1"/>
  <c r="Q903" i="1"/>
  <c r="A903" i="1"/>
  <c r="T902" i="1"/>
  <c r="Q902" i="1"/>
  <c r="A902" i="1"/>
  <c r="T901" i="1"/>
  <c r="Q901" i="1"/>
  <c r="A901" i="1"/>
  <c r="T900" i="1"/>
  <c r="Q900" i="1"/>
  <c r="A900" i="1"/>
  <c r="T899" i="1"/>
  <c r="Q899" i="1"/>
  <c r="A899" i="1"/>
  <c r="T898" i="1"/>
  <c r="Q898" i="1"/>
  <c r="A898" i="1"/>
  <c r="T897" i="1"/>
  <c r="Q897" i="1"/>
  <c r="A897" i="1"/>
  <c r="T896" i="1"/>
  <c r="Q896" i="1"/>
  <c r="A896" i="1"/>
  <c r="T895" i="1"/>
  <c r="Q895" i="1"/>
  <c r="A895" i="1"/>
  <c r="T894" i="1"/>
  <c r="Q894" i="1"/>
  <c r="A894" i="1"/>
  <c r="T893" i="1"/>
  <c r="Q893" i="1"/>
  <c r="A893" i="1"/>
  <c r="T892" i="1"/>
  <c r="Q892" i="1"/>
  <c r="A892" i="1"/>
  <c r="T891" i="1"/>
  <c r="Q891" i="1"/>
  <c r="A891" i="1"/>
  <c r="T890" i="1"/>
  <c r="Q890" i="1"/>
  <c r="A890" i="1"/>
  <c r="T889" i="1"/>
  <c r="Q889" i="1"/>
  <c r="A889" i="1"/>
  <c r="T888" i="1"/>
  <c r="Q888" i="1"/>
  <c r="A888" i="1"/>
  <c r="T887" i="1"/>
  <c r="Q887" i="1"/>
  <c r="A887" i="1"/>
  <c r="T886" i="1"/>
  <c r="Q886" i="1"/>
  <c r="A886" i="1"/>
  <c r="T885" i="1"/>
  <c r="Q885" i="1"/>
  <c r="A885" i="1"/>
  <c r="T884" i="1"/>
  <c r="Q884" i="1"/>
  <c r="A884" i="1"/>
  <c r="T883" i="1"/>
  <c r="Q883" i="1"/>
  <c r="A883" i="1"/>
  <c r="T882" i="1"/>
  <c r="Q882" i="1"/>
  <c r="A882" i="1"/>
  <c r="T881" i="1"/>
  <c r="Q881" i="1"/>
  <c r="A881" i="1"/>
  <c r="T880" i="1"/>
  <c r="Q880" i="1"/>
  <c r="A880" i="1"/>
  <c r="T879" i="1"/>
  <c r="Q879" i="1"/>
  <c r="A879" i="1"/>
  <c r="T878" i="1"/>
  <c r="Q878" i="1"/>
  <c r="A878" i="1"/>
  <c r="T877" i="1"/>
  <c r="Q877" i="1"/>
  <c r="A877" i="1"/>
  <c r="T876" i="1"/>
  <c r="Q876" i="1"/>
  <c r="A876" i="1"/>
  <c r="T875" i="1"/>
  <c r="Q875" i="1"/>
  <c r="A875" i="1"/>
  <c r="T874" i="1"/>
  <c r="Q874" i="1"/>
  <c r="A874" i="1"/>
  <c r="T873" i="1"/>
  <c r="Q873" i="1"/>
  <c r="A873" i="1"/>
  <c r="T872" i="1"/>
  <c r="Q872" i="1"/>
  <c r="A872" i="1"/>
  <c r="T871" i="1"/>
  <c r="Q871" i="1"/>
  <c r="A871" i="1"/>
  <c r="T870" i="1"/>
  <c r="Q870" i="1"/>
  <c r="A870" i="1"/>
  <c r="T869" i="1"/>
  <c r="Q869" i="1"/>
  <c r="A869" i="1"/>
  <c r="T868" i="1"/>
  <c r="Q868" i="1"/>
  <c r="A868" i="1"/>
  <c r="T867" i="1"/>
  <c r="Q867" i="1"/>
  <c r="A867" i="1"/>
  <c r="T866" i="1"/>
  <c r="Q866" i="1"/>
  <c r="A866" i="1"/>
  <c r="T865" i="1"/>
  <c r="Q865" i="1"/>
  <c r="A865" i="1"/>
  <c r="T864" i="1"/>
  <c r="Q864" i="1"/>
  <c r="A864" i="1"/>
  <c r="T863" i="1"/>
  <c r="Q863" i="1"/>
  <c r="A863" i="1"/>
  <c r="T862" i="1"/>
  <c r="Q862" i="1"/>
  <c r="A862" i="1"/>
  <c r="T861" i="1"/>
  <c r="Q861" i="1"/>
  <c r="A861" i="1"/>
  <c r="T860" i="1"/>
  <c r="Q860" i="1"/>
  <c r="A860" i="1"/>
  <c r="T859" i="1"/>
  <c r="Q859" i="1"/>
  <c r="A859" i="1"/>
  <c r="T858" i="1"/>
  <c r="Q858" i="1"/>
  <c r="A858" i="1"/>
  <c r="T857" i="1"/>
  <c r="Q857" i="1"/>
  <c r="A857" i="1"/>
  <c r="T856" i="1"/>
  <c r="Q856" i="1"/>
  <c r="A856" i="1"/>
  <c r="T855" i="1"/>
  <c r="Q855" i="1"/>
  <c r="A855" i="1"/>
  <c r="T854" i="1"/>
  <c r="Q854" i="1"/>
  <c r="A854" i="1"/>
  <c r="T853" i="1"/>
  <c r="Q853" i="1"/>
  <c r="A853" i="1"/>
  <c r="T852" i="1"/>
  <c r="Q852" i="1"/>
  <c r="A852" i="1"/>
  <c r="T851" i="1"/>
  <c r="Q851" i="1"/>
  <c r="A851" i="1"/>
  <c r="T850" i="1"/>
  <c r="Q850" i="1"/>
  <c r="A850" i="1"/>
  <c r="T849" i="1"/>
  <c r="Q849" i="1"/>
  <c r="A849" i="1"/>
  <c r="T848" i="1"/>
  <c r="Q848" i="1"/>
  <c r="A848" i="1"/>
  <c r="T847" i="1"/>
  <c r="Q847" i="1"/>
  <c r="A847" i="1"/>
  <c r="T846" i="1"/>
  <c r="Q846" i="1"/>
  <c r="A846" i="1"/>
  <c r="T845" i="1"/>
  <c r="Q845" i="1"/>
  <c r="A845" i="1"/>
  <c r="T844" i="1"/>
  <c r="Q844" i="1"/>
  <c r="A844" i="1"/>
  <c r="T843" i="1"/>
  <c r="Q843" i="1"/>
  <c r="A843" i="1"/>
  <c r="T842" i="1"/>
  <c r="Q842" i="1"/>
  <c r="A842" i="1"/>
  <c r="T841" i="1"/>
  <c r="Q841" i="1"/>
  <c r="A841" i="1"/>
  <c r="T840" i="1"/>
  <c r="Q840" i="1"/>
  <c r="A840" i="1"/>
  <c r="T839" i="1"/>
  <c r="Q839" i="1"/>
  <c r="A839" i="1"/>
  <c r="T838" i="1"/>
  <c r="Q838" i="1"/>
  <c r="A838" i="1"/>
  <c r="T837" i="1"/>
  <c r="Q837" i="1"/>
  <c r="A837" i="1"/>
  <c r="T836" i="1"/>
  <c r="Q836" i="1"/>
  <c r="A836" i="1"/>
  <c r="T835" i="1"/>
  <c r="Q835" i="1"/>
  <c r="A835" i="1"/>
  <c r="T834" i="1"/>
  <c r="Q834" i="1"/>
  <c r="A834" i="1"/>
  <c r="T833" i="1"/>
  <c r="Q833" i="1"/>
  <c r="A833" i="1"/>
  <c r="T832" i="1"/>
  <c r="Q832" i="1"/>
  <c r="A832" i="1"/>
  <c r="T831" i="1"/>
  <c r="Q831" i="1"/>
  <c r="A831" i="1"/>
  <c r="T830" i="1"/>
  <c r="Q830" i="1"/>
  <c r="A830" i="1"/>
  <c r="T829" i="1"/>
  <c r="Q829" i="1"/>
  <c r="A829" i="1"/>
  <c r="T828" i="1"/>
  <c r="Q828" i="1"/>
  <c r="A828" i="1"/>
  <c r="T827" i="1"/>
  <c r="Q827" i="1"/>
  <c r="A827" i="1"/>
  <c r="T826" i="1"/>
  <c r="Q826" i="1"/>
  <c r="A826" i="1"/>
  <c r="T825" i="1"/>
  <c r="Q825" i="1"/>
  <c r="A825" i="1"/>
  <c r="T824" i="1"/>
  <c r="Q824" i="1"/>
  <c r="A824" i="1"/>
  <c r="T823" i="1"/>
  <c r="Q823" i="1"/>
  <c r="A823" i="1"/>
  <c r="T822" i="1"/>
  <c r="Q822" i="1"/>
  <c r="A822" i="1"/>
  <c r="T821" i="1"/>
  <c r="Q821" i="1"/>
  <c r="A821" i="1"/>
  <c r="T820" i="1"/>
  <c r="Q820" i="1"/>
  <c r="A820" i="1"/>
  <c r="T819" i="1"/>
  <c r="Q819" i="1"/>
  <c r="A819" i="1"/>
  <c r="T818" i="1"/>
  <c r="Q818" i="1"/>
  <c r="A818" i="1"/>
  <c r="T817" i="1"/>
  <c r="Q817" i="1"/>
  <c r="A817" i="1"/>
  <c r="T816" i="1"/>
  <c r="Q816" i="1"/>
  <c r="A816" i="1"/>
  <c r="T815" i="1"/>
  <c r="Q815" i="1"/>
  <c r="A815" i="1"/>
  <c r="T814" i="1"/>
  <c r="Q814" i="1"/>
  <c r="A814" i="1"/>
  <c r="T813" i="1"/>
  <c r="Q813" i="1"/>
  <c r="A813" i="1"/>
  <c r="T812" i="1"/>
  <c r="Q812" i="1"/>
  <c r="A812" i="1"/>
  <c r="T811" i="1"/>
  <c r="Q811" i="1"/>
  <c r="A811" i="1"/>
  <c r="T810" i="1"/>
  <c r="Q810" i="1"/>
  <c r="A810" i="1"/>
  <c r="T809" i="1"/>
  <c r="Q809" i="1"/>
  <c r="A809" i="1"/>
  <c r="T808" i="1"/>
  <c r="Q808" i="1"/>
  <c r="A808" i="1"/>
  <c r="T807" i="1"/>
  <c r="Q807" i="1"/>
  <c r="A807" i="1"/>
  <c r="T806" i="1"/>
  <c r="Q806" i="1"/>
  <c r="A806" i="1"/>
  <c r="T805" i="1"/>
  <c r="Q805" i="1"/>
  <c r="A805" i="1"/>
  <c r="T804" i="1"/>
  <c r="Q804" i="1"/>
  <c r="A804" i="1"/>
  <c r="T803" i="1"/>
  <c r="Q803" i="1"/>
  <c r="A803" i="1"/>
  <c r="T802" i="1"/>
  <c r="Q802" i="1"/>
  <c r="A802" i="1"/>
  <c r="T801" i="1"/>
  <c r="Q801" i="1"/>
  <c r="A801" i="1"/>
  <c r="T800" i="1"/>
  <c r="Q800" i="1"/>
  <c r="A800" i="1"/>
  <c r="T799" i="1"/>
  <c r="Q799" i="1"/>
  <c r="A799" i="1"/>
  <c r="T798" i="1"/>
  <c r="Q798" i="1"/>
  <c r="A798" i="1"/>
  <c r="T797" i="1"/>
  <c r="Q797" i="1"/>
  <c r="A797" i="1"/>
  <c r="T796" i="1"/>
  <c r="Q796" i="1"/>
  <c r="A796" i="1"/>
  <c r="T795" i="1"/>
  <c r="Q795" i="1"/>
  <c r="A795" i="1"/>
  <c r="T794" i="1"/>
  <c r="Q794" i="1"/>
  <c r="A794" i="1"/>
  <c r="T793" i="1"/>
  <c r="Q793" i="1"/>
  <c r="A793" i="1"/>
  <c r="T792" i="1"/>
  <c r="Q792" i="1"/>
  <c r="A792" i="1"/>
  <c r="T791" i="1"/>
  <c r="Q791" i="1"/>
  <c r="A791" i="1"/>
  <c r="T790" i="1"/>
  <c r="Q790" i="1"/>
  <c r="A790" i="1"/>
  <c r="T789" i="1"/>
  <c r="Q789" i="1"/>
  <c r="A789" i="1"/>
  <c r="T788" i="1"/>
  <c r="Q788" i="1"/>
  <c r="A788" i="1"/>
  <c r="T787" i="1"/>
  <c r="Q787" i="1"/>
  <c r="A787" i="1"/>
  <c r="T786" i="1"/>
  <c r="Q786" i="1"/>
  <c r="A786" i="1"/>
  <c r="T785" i="1"/>
  <c r="Q785" i="1"/>
  <c r="A785" i="1"/>
  <c r="T784" i="1"/>
  <c r="Q784" i="1"/>
  <c r="A784" i="1"/>
  <c r="T783" i="1"/>
  <c r="Q783" i="1"/>
  <c r="A783" i="1"/>
  <c r="T782" i="1"/>
  <c r="Q782" i="1"/>
  <c r="A782" i="1"/>
  <c r="T781" i="1"/>
  <c r="Q781" i="1"/>
  <c r="A781" i="1"/>
  <c r="T780" i="1"/>
  <c r="Q780" i="1"/>
  <c r="A780" i="1"/>
  <c r="T779" i="1"/>
  <c r="Q779" i="1"/>
  <c r="A779" i="1"/>
  <c r="T778" i="1"/>
  <c r="Q778" i="1"/>
  <c r="A778" i="1"/>
  <c r="T777" i="1"/>
  <c r="Q777" i="1"/>
  <c r="A777" i="1"/>
  <c r="T776" i="1"/>
  <c r="Q776" i="1"/>
  <c r="A776" i="1"/>
  <c r="T775" i="1"/>
  <c r="Q775" i="1"/>
  <c r="A775" i="1"/>
  <c r="T774" i="1"/>
  <c r="Q774" i="1"/>
  <c r="A774" i="1"/>
  <c r="T773" i="1"/>
  <c r="Q773" i="1"/>
  <c r="A773" i="1"/>
  <c r="T772" i="1"/>
  <c r="Q772" i="1"/>
  <c r="A772" i="1"/>
  <c r="T771" i="1"/>
  <c r="Q771" i="1"/>
  <c r="A771" i="1"/>
  <c r="T770" i="1"/>
  <c r="Q770" i="1"/>
  <c r="A770" i="1"/>
  <c r="T769" i="1"/>
  <c r="Q769" i="1"/>
  <c r="A769" i="1"/>
  <c r="T768" i="1"/>
  <c r="Q768" i="1"/>
  <c r="A768" i="1"/>
  <c r="T767" i="1"/>
  <c r="Q767" i="1"/>
  <c r="A767" i="1"/>
  <c r="T766" i="1"/>
  <c r="Q766" i="1"/>
  <c r="A766" i="1"/>
  <c r="T765" i="1"/>
  <c r="Q765" i="1"/>
  <c r="A765" i="1"/>
  <c r="T764" i="1"/>
  <c r="Q764" i="1"/>
  <c r="A764" i="1"/>
  <c r="T763" i="1"/>
  <c r="Q763" i="1"/>
  <c r="A763" i="1"/>
  <c r="T762" i="1"/>
  <c r="Q762" i="1"/>
  <c r="A762" i="1"/>
  <c r="T761" i="1"/>
  <c r="Q761" i="1"/>
  <c r="A761" i="1"/>
  <c r="T760" i="1"/>
  <c r="Q760" i="1"/>
  <c r="A760" i="1"/>
  <c r="T759" i="1"/>
  <c r="Q759" i="1"/>
  <c r="A759" i="1"/>
  <c r="T758" i="1"/>
  <c r="Q758" i="1"/>
  <c r="A758" i="1"/>
  <c r="T757" i="1"/>
  <c r="Q757" i="1"/>
  <c r="A757" i="1"/>
  <c r="T756" i="1"/>
  <c r="Q756" i="1"/>
  <c r="A756" i="1"/>
  <c r="T755" i="1"/>
  <c r="Q755" i="1"/>
  <c r="A755" i="1"/>
  <c r="T754" i="1"/>
  <c r="Q754" i="1"/>
  <c r="A754" i="1"/>
  <c r="T753" i="1"/>
  <c r="Q753" i="1"/>
  <c r="A753" i="1"/>
  <c r="T752" i="1"/>
  <c r="Q752" i="1"/>
  <c r="A752" i="1"/>
  <c r="T751" i="1"/>
  <c r="Q751" i="1"/>
  <c r="A751" i="1"/>
  <c r="T750" i="1"/>
  <c r="Q750" i="1"/>
  <c r="A750" i="1"/>
  <c r="T749" i="1"/>
  <c r="Q749" i="1"/>
  <c r="A749" i="1"/>
  <c r="T748" i="1"/>
  <c r="Q748" i="1"/>
  <c r="A748" i="1"/>
  <c r="T747" i="1"/>
  <c r="Q747" i="1"/>
  <c r="A747" i="1"/>
  <c r="T746" i="1"/>
  <c r="Q746" i="1"/>
  <c r="A746" i="1"/>
  <c r="T745" i="1"/>
  <c r="Q745" i="1"/>
  <c r="A745" i="1"/>
  <c r="T744" i="1"/>
  <c r="Q744" i="1"/>
  <c r="A744" i="1"/>
  <c r="T743" i="1"/>
  <c r="Q743" i="1"/>
  <c r="A743" i="1"/>
  <c r="T742" i="1"/>
  <c r="Q742" i="1"/>
  <c r="A742" i="1"/>
  <c r="T741" i="1"/>
  <c r="Q741" i="1"/>
  <c r="A741" i="1"/>
  <c r="T740" i="1"/>
  <c r="Q740" i="1"/>
  <c r="A740" i="1"/>
  <c r="T739" i="1"/>
  <c r="Q739" i="1"/>
  <c r="A739" i="1"/>
  <c r="T738" i="1"/>
  <c r="Q738" i="1"/>
  <c r="A738" i="1"/>
  <c r="T737" i="1"/>
  <c r="Q737" i="1"/>
  <c r="A737" i="1"/>
  <c r="T736" i="1"/>
  <c r="Q736" i="1"/>
  <c r="A736" i="1"/>
  <c r="T735" i="1"/>
  <c r="Q735" i="1"/>
  <c r="A735" i="1"/>
  <c r="T734" i="1"/>
  <c r="Q734" i="1"/>
  <c r="A734" i="1"/>
  <c r="T733" i="1"/>
  <c r="Q733" i="1"/>
  <c r="A733" i="1"/>
  <c r="T732" i="1"/>
  <c r="Q732" i="1"/>
  <c r="A732" i="1"/>
  <c r="T731" i="1"/>
  <c r="Q731" i="1"/>
  <c r="A731" i="1"/>
  <c r="T730" i="1"/>
  <c r="Q730" i="1"/>
  <c r="A730" i="1"/>
  <c r="T729" i="1"/>
  <c r="Q729" i="1"/>
  <c r="A729" i="1"/>
  <c r="T728" i="1"/>
  <c r="Q728" i="1"/>
  <c r="A728" i="1"/>
  <c r="T727" i="1"/>
  <c r="Q727" i="1"/>
  <c r="A727" i="1"/>
  <c r="T726" i="1"/>
  <c r="Q726" i="1"/>
  <c r="A726" i="1"/>
  <c r="T725" i="1"/>
  <c r="Q725" i="1"/>
  <c r="A725" i="1"/>
  <c r="T724" i="1"/>
  <c r="Q724" i="1"/>
  <c r="A724" i="1"/>
  <c r="T723" i="1"/>
  <c r="Q723" i="1"/>
  <c r="A723" i="1"/>
  <c r="T722" i="1"/>
  <c r="Q722" i="1"/>
  <c r="A722" i="1"/>
  <c r="T721" i="1"/>
  <c r="Q721" i="1"/>
  <c r="A721" i="1"/>
  <c r="T720" i="1"/>
  <c r="Q720" i="1"/>
  <c r="A720" i="1"/>
  <c r="T719" i="1"/>
  <c r="Q719" i="1"/>
  <c r="A719" i="1"/>
  <c r="T718" i="1"/>
  <c r="Q718" i="1"/>
  <c r="A718" i="1"/>
  <c r="T717" i="1"/>
  <c r="Q717" i="1"/>
  <c r="A717" i="1"/>
  <c r="T716" i="1"/>
  <c r="Q716" i="1"/>
  <c r="A716" i="1"/>
  <c r="T715" i="1"/>
  <c r="Q715" i="1"/>
  <c r="A715" i="1"/>
  <c r="T714" i="1"/>
  <c r="Q714" i="1"/>
  <c r="A714" i="1"/>
  <c r="T713" i="1"/>
  <c r="Q713" i="1"/>
  <c r="A713" i="1"/>
  <c r="T712" i="1"/>
  <c r="Q712" i="1"/>
  <c r="A712" i="1"/>
  <c r="T711" i="1"/>
  <c r="Q711" i="1"/>
  <c r="A711" i="1"/>
  <c r="T710" i="1"/>
  <c r="Q710" i="1"/>
  <c r="A710" i="1"/>
  <c r="T709" i="1"/>
  <c r="Q709" i="1"/>
  <c r="A709" i="1"/>
  <c r="T708" i="1"/>
  <c r="Q708" i="1"/>
  <c r="A708" i="1"/>
  <c r="T707" i="1"/>
  <c r="Q707" i="1"/>
  <c r="A707" i="1"/>
  <c r="T706" i="1"/>
  <c r="Q706" i="1"/>
  <c r="A706" i="1"/>
  <c r="T705" i="1"/>
  <c r="Q705" i="1"/>
  <c r="A705" i="1"/>
  <c r="T704" i="1"/>
  <c r="Q704" i="1"/>
  <c r="A704" i="1"/>
  <c r="T703" i="1"/>
  <c r="Q703" i="1"/>
  <c r="A703" i="1"/>
  <c r="T702" i="1"/>
  <c r="Q702" i="1"/>
  <c r="A702" i="1"/>
  <c r="T701" i="1"/>
  <c r="Q701" i="1"/>
  <c r="A701" i="1"/>
  <c r="T700" i="1"/>
  <c r="Q700" i="1"/>
  <c r="A700" i="1"/>
  <c r="T699" i="1"/>
  <c r="Q699" i="1"/>
  <c r="A699" i="1"/>
  <c r="T698" i="1"/>
  <c r="Q698" i="1"/>
  <c r="A698" i="1"/>
  <c r="T697" i="1"/>
  <c r="Q697" i="1"/>
  <c r="A697" i="1"/>
  <c r="T696" i="1"/>
  <c r="Q696" i="1"/>
  <c r="A696" i="1"/>
  <c r="T695" i="1"/>
  <c r="Q695" i="1"/>
  <c r="A695" i="1"/>
  <c r="T694" i="1"/>
  <c r="Q694" i="1"/>
  <c r="A694" i="1"/>
  <c r="T693" i="1"/>
  <c r="Q693" i="1"/>
  <c r="A693" i="1"/>
  <c r="T692" i="1"/>
  <c r="Q692" i="1"/>
  <c r="A692" i="1"/>
  <c r="T691" i="1"/>
  <c r="Q691" i="1"/>
  <c r="A691" i="1"/>
  <c r="T690" i="1"/>
  <c r="Q690" i="1"/>
  <c r="A690" i="1"/>
  <c r="T689" i="1"/>
  <c r="Q689" i="1"/>
  <c r="A689" i="1"/>
  <c r="T688" i="1"/>
  <c r="Q688" i="1"/>
  <c r="A688" i="1"/>
  <c r="T687" i="1"/>
  <c r="Q687" i="1"/>
  <c r="A687" i="1"/>
  <c r="T686" i="1"/>
  <c r="Q686" i="1"/>
  <c r="A686" i="1"/>
  <c r="T685" i="1"/>
  <c r="Q685" i="1"/>
  <c r="A685" i="1"/>
  <c r="T684" i="1"/>
  <c r="Q684" i="1"/>
  <c r="A684" i="1"/>
  <c r="T683" i="1"/>
  <c r="Q683" i="1"/>
  <c r="A683" i="1"/>
  <c r="T682" i="1"/>
  <c r="Q682" i="1"/>
  <c r="A682" i="1"/>
  <c r="T681" i="1"/>
  <c r="Q681" i="1"/>
  <c r="A681" i="1"/>
  <c r="T680" i="1"/>
  <c r="Q680" i="1"/>
  <c r="A680" i="1"/>
  <c r="T679" i="1"/>
  <c r="Q679" i="1"/>
  <c r="A679" i="1"/>
  <c r="T678" i="1"/>
  <c r="Q678" i="1"/>
  <c r="A678" i="1"/>
  <c r="T677" i="1"/>
  <c r="Q677" i="1"/>
  <c r="A677" i="1"/>
  <c r="T676" i="1"/>
  <c r="Q676" i="1"/>
  <c r="A676" i="1"/>
  <c r="T675" i="1"/>
  <c r="Q675" i="1"/>
  <c r="A675" i="1"/>
  <c r="T674" i="1"/>
  <c r="Q674" i="1"/>
  <c r="A674" i="1"/>
  <c r="T673" i="1"/>
  <c r="Q673" i="1"/>
  <c r="A673" i="1"/>
  <c r="T672" i="1"/>
  <c r="Q672" i="1"/>
  <c r="A672" i="1"/>
  <c r="T671" i="1"/>
  <c r="Q671" i="1"/>
  <c r="A671" i="1"/>
  <c r="T670" i="1"/>
  <c r="Q670" i="1"/>
  <c r="A670" i="1"/>
  <c r="T669" i="1"/>
  <c r="Q669" i="1"/>
  <c r="A669" i="1"/>
  <c r="T668" i="1"/>
  <c r="Q668" i="1"/>
  <c r="A668" i="1"/>
  <c r="T667" i="1"/>
  <c r="Q667" i="1"/>
  <c r="A667" i="1"/>
  <c r="T666" i="1"/>
  <c r="Q666" i="1"/>
  <c r="A666" i="1"/>
  <c r="T665" i="1"/>
  <c r="Q665" i="1"/>
  <c r="A665" i="1"/>
  <c r="T664" i="1"/>
  <c r="Q664" i="1"/>
  <c r="A664" i="1"/>
  <c r="T663" i="1"/>
  <c r="Q663" i="1"/>
  <c r="A663" i="1"/>
  <c r="T662" i="1"/>
  <c r="Q662" i="1"/>
  <c r="A662" i="1"/>
  <c r="T661" i="1"/>
  <c r="Q661" i="1"/>
  <c r="A661" i="1"/>
  <c r="T660" i="1"/>
  <c r="Q660" i="1"/>
  <c r="A660" i="1"/>
  <c r="T659" i="1"/>
  <c r="Q659" i="1"/>
  <c r="A659" i="1"/>
  <c r="T658" i="1"/>
  <c r="Q658" i="1"/>
  <c r="A658" i="1"/>
  <c r="T657" i="1"/>
  <c r="Q657" i="1"/>
  <c r="A657" i="1"/>
  <c r="T656" i="1"/>
  <c r="Q656" i="1"/>
  <c r="A656" i="1"/>
  <c r="T655" i="1"/>
  <c r="Q655" i="1"/>
  <c r="A655" i="1"/>
  <c r="T654" i="1"/>
  <c r="Q654" i="1"/>
  <c r="A654" i="1"/>
  <c r="T653" i="1"/>
  <c r="Q653" i="1"/>
  <c r="A653" i="1"/>
  <c r="T652" i="1"/>
  <c r="Q652" i="1"/>
  <c r="A652" i="1"/>
  <c r="T651" i="1"/>
  <c r="Q651" i="1"/>
  <c r="A651" i="1"/>
  <c r="T650" i="1"/>
  <c r="Q650" i="1"/>
  <c r="A650" i="1"/>
  <c r="T649" i="1"/>
  <c r="Q649" i="1"/>
  <c r="A649" i="1"/>
  <c r="T648" i="1"/>
  <c r="Q648" i="1"/>
  <c r="A648" i="1"/>
  <c r="T647" i="1"/>
  <c r="Q647" i="1"/>
  <c r="A647" i="1"/>
  <c r="T646" i="1"/>
  <c r="Q646" i="1"/>
  <c r="A646" i="1"/>
  <c r="T645" i="1"/>
  <c r="Q645" i="1"/>
  <c r="A645" i="1"/>
  <c r="T644" i="1"/>
  <c r="Q644" i="1"/>
  <c r="A644" i="1"/>
  <c r="T643" i="1"/>
  <c r="Q643" i="1"/>
  <c r="A643" i="1"/>
  <c r="T642" i="1"/>
  <c r="Q642" i="1"/>
  <c r="A642" i="1"/>
  <c r="T641" i="1"/>
  <c r="Q641" i="1"/>
  <c r="A641" i="1"/>
  <c r="T640" i="1"/>
  <c r="Q640" i="1"/>
  <c r="A640" i="1"/>
  <c r="T639" i="1"/>
  <c r="Q639" i="1"/>
  <c r="A639" i="1"/>
  <c r="T638" i="1"/>
  <c r="Q638" i="1"/>
  <c r="A638" i="1"/>
  <c r="T637" i="1"/>
  <c r="Q637" i="1"/>
  <c r="A637" i="1"/>
  <c r="T636" i="1"/>
  <c r="Q636" i="1"/>
  <c r="A636" i="1"/>
  <c r="T635" i="1"/>
  <c r="Q635" i="1"/>
  <c r="A635" i="1"/>
  <c r="T634" i="1"/>
  <c r="Q634" i="1"/>
  <c r="A634" i="1"/>
  <c r="T633" i="1"/>
  <c r="Q633" i="1"/>
  <c r="A633" i="1"/>
  <c r="T632" i="1"/>
  <c r="Q632" i="1"/>
  <c r="A632" i="1"/>
  <c r="T631" i="1"/>
  <c r="Q631" i="1"/>
  <c r="A631" i="1"/>
  <c r="T630" i="1"/>
  <c r="Q630" i="1"/>
  <c r="A630" i="1"/>
  <c r="T629" i="1"/>
  <c r="Q629" i="1"/>
  <c r="A629" i="1"/>
  <c r="T628" i="1"/>
  <c r="Q628" i="1"/>
  <c r="A628" i="1"/>
  <c r="T627" i="1"/>
  <c r="Q627" i="1"/>
  <c r="A627" i="1"/>
  <c r="T626" i="1"/>
  <c r="Q626" i="1"/>
  <c r="A626" i="1"/>
  <c r="T625" i="1"/>
  <c r="Q625" i="1"/>
  <c r="A625" i="1"/>
  <c r="T624" i="1"/>
  <c r="Q624" i="1"/>
  <c r="A624" i="1"/>
  <c r="T623" i="1"/>
  <c r="Q623" i="1"/>
  <c r="A623" i="1"/>
  <c r="T622" i="1"/>
  <c r="Q622" i="1"/>
  <c r="A622" i="1"/>
  <c r="T621" i="1"/>
  <c r="Q621" i="1"/>
  <c r="A621" i="1"/>
  <c r="T620" i="1"/>
  <c r="Q620" i="1"/>
  <c r="A620" i="1"/>
  <c r="T619" i="1"/>
  <c r="Q619" i="1"/>
  <c r="A619" i="1"/>
  <c r="T618" i="1"/>
  <c r="Q618" i="1"/>
  <c r="A618" i="1"/>
  <c r="T617" i="1"/>
  <c r="Q617" i="1"/>
  <c r="A617" i="1"/>
  <c r="T616" i="1"/>
  <c r="Q616" i="1"/>
  <c r="A616" i="1"/>
  <c r="T615" i="1"/>
  <c r="Q615" i="1"/>
  <c r="A615" i="1"/>
  <c r="T614" i="1"/>
  <c r="Q614" i="1"/>
  <c r="A614" i="1"/>
  <c r="T613" i="1"/>
  <c r="Q613" i="1"/>
  <c r="A613" i="1"/>
  <c r="T612" i="1"/>
  <c r="Q612" i="1"/>
  <c r="A612" i="1"/>
  <c r="T611" i="1"/>
  <c r="Q611" i="1"/>
  <c r="A611" i="1"/>
  <c r="T610" i="1"/>
  <c r="Q610" i="1"/>
  <c r="A610" i="1"/>
  <c r="T609" i="1"/>
  <c r="Q609" i="1"/>
  <c r="A609" i="1"/>
  <c r="T608" i="1"/>
  <c r="Q608" i="1"/>
  <c r="A608" i="1"/>
  <c r="T607" i="1"/>
  <c r="Q607" i="1"/>
  <c r="A607" i="1"/>
  <c r="T606" i="1"/>
  <c r="Q606" i="1"/>
  <c r="A606" i="1"/>
  <c r="T605" i="1"/>
  <c r="Q605" i="1"/>
  <c r="A605" i="1"/>
  <c r="T604" i="1"/>
  <c r="Q604" i="1"/>
  <c r="A604" i="1"/>
  <c r="T603" i="1"/>
  <c r="Q603" i="1"/>
  <c r="A603" i="1"/>
  <c r="T602" i="1"/>
  <c r="Q602" i="1"/>
  <c r="A602" i="1"/>
  <c r="T601" i="1"/>
  <c r="Q601" i="1"/>
  <c r="A601" i="1"/>
  <c r="T600" i="1"/>
  <c r="Q600" i="1"/>
  <c r="A600" i="1"/>
  <c r="T599" i="1"/>
  <c r="Q599" i="1"/>
  <c r="A599" i="1"/>
  <c r="T598" i="1"/>
  <c r="Q598" i="1"/>
  <c r="A598" i="1"/>
  <c r="T597" i="1"/>
  <c r="Q597" i="1"/>
  <c r="A597" i="1"/>
  <c r="T596" i="1"/>
  <c r="Q596" i="1"/>
  <c r="A596" i="1"/>
  <c r="T595" i="1"/>
  <c r="Q595" i="1"/>
  <c r="A595" i="1"/>
  <c r="T594" i="1"/>
  <c r="Q594" i="1"/>
  <c r="A594" i="1"/>
  <c r="T593" i="1"/>
  <c r="Q593" i="1"/>
  <c r="A593" i="1"/>
  <c r="T592" i="1"/>
  <c r="Q592" i="1"/>
  <c r="A592" i="1"/>
  <c r="T591" i="1"/>
  <c r="Q591" i="1"/>
  <c r="A591" i="1"/>
  <c r="T590" i="1"/>
  <c r="Q590" i="1"/>
  <c r="A590" i="1"/>
  <c r="T589" i="1"/>
  <c r="Q589" i="1"/>
  <c r="A589" i="1"/>
  <c r="T588" i="1"/>
  <c r="Q588" i="1"/>
  <c r="A588" i="1"/>
  <c r="T587" i="1"/>
  <c r="Q587" i="1"/>
  <c r="A587" i="1"/>
  <c r="T586" i="1"/>
  <c r="Q586" i="1"/>
  <c r="A586" i="1"/>
  <c r="T585" i="1"/>
  <c r="Q585" i="1"/>
  <c r="A585" i="1"/>
  <c r="T584" i="1"/>
  <c r="Q584" i="1"/>
  <c r="A584" i="1"/>
  <c r="T583" i="1"/>
  <c r="Q583" i="1"/>
  <c r="A583" i="1"/>
  <c r="T582" i="1"/>
  <c r="Q582" i="1"/>
  <c r="A582" i="1"/>
  <c r="T581" i="1"/>
  <c r="Q581" i="1"/>
  <c r="A581" i="1"/>
  <c r="T580" i="1"/>
  <c r="Q580" i="1"/>
  <c r="A580" i="1"/>
  <c r="T579" i="1"/>
  <c r="Q579" i="1"/>
  <c r="A579" i="1"/>
  <c r="T578" i="1"/>
  <c r="Q578" i="1"/>
  <c r="A578" i="1"/>
  <c r="T577" i="1"/>
  <c r="Q577" i="1"/>
  <c r="A577" i="1"/>
  <c r="T576" i="1"/>
  <c r="Q576" i="1"/>
  <c r="A576" i="1"/>
  <c r="T575" i="1"/>
  <c r="Q575" i="1"/>
  <c r="A575" i="1"/>
  <c r="T574" i="1"/>
  <c r="Q574" i="1"/>
  <c r="A574" i="1"/>
  <c r="T573" i="1"/>
  <c r="Q573" i="1"/>
  <c r="A573" i="1"/>
  <c r="T572" i="1"/>
  <c r="Q572" i="1"/>
  <c r="A572" i="1"/>
  <c r="T571" i="1"/>
  <c r="Q571" i="1"/>
  <c r="A571" i="1"/>
  <c r="T570" i="1"/>
  <c r="Q570" i="1"/>
  <c r="A570" i="1"/>
  <c r="T569" i="1"/>
  <c r="Q569" i="1"/>
  <c r="A569" i="1"/>
  <c r="T568" i="1"/>
  <c r="Q568" i="1"/>
  <c r="A568" i="1"/>
  <c r="T567" i="1"/>
  <c r="Q567" i="1"/>
  <c r="A567" i="1"/>
  <c r="T566" i="1"/>
  <c r="Q566" i="1"/>
  <c r="A566" i="1"/>
  <c r="T565" i="1"/>
  <c r="Q565" i="1"/>
  <c r="A565" i="1"/>
  <c r="T564" i="1"/>
  <c r="Q564" i="1"/>
  <c r="A564" i="1"/>
  <c r="T563" i="1"/>
  <c r="Q563" i="1"/>
  <c r="A563" i="1"/>
  <c r="T562" i="1"/>
  <c r="Q562" i="1"/>
  <c r="A562" i="1"/>
  <c r="T561" i="1"/>
  <c r="Q561" i="1"/>
  <c r="A561" i="1"/>
  <c r="T560" i="1"/>
  <c r="Q560" i="1"/>
  <c r="A560" i="1"/>
  <c r="T559" i="1"/>
  <c r="Q559" i="1"/>
  <c r="A559" i="1"/>
  <c r="T558" i="1"/>
  <c r="Q558" i="1"/>
  <c r="A558" i="1"/>
  <c r="T557" i="1"/>
  <c r="Q557" i="1"/>
  <c r="A557" i="1"/>
  <c r="T556" i="1"/>
  <c r="Q556" i="1"/>
  <c r="A556" i="1"/>
  <c r="T555" i="1"/>
  <c r="Q555" i="1"/>
  <c r="A555" i="1"/>
  <c r="T554" i="1"/>
  <c r="Q554" i="1"/>
  <c r="A554" i="1"/>
  <c r="T553" i="1"/>
  <c r="Q553" i="1"/>
  <c r="A553" i="1"/>
  <c r="T552" i="1"/>
  <c r="Q552" i="1"/>
  <c r="A552" i="1"/>
  <c r="T551" i="1"/>
  <c r="Q551" i="1"/>
  <c r="A551" i="1"/>
  <c r="T550" i="1"/>
  <c r="Q550" i="1"/>
  <c r="A550" i="1"/>
  <c r="T549" i="1"/>
  <c r="Q549" i="1"/>
  <c r="A549" i="1"/>
  <c r="T548" i="1"/>
  <c r="Q548" i="1"/>
  <c r="A548" i="1"/>
  <c r="T547" i="1"/>
  <c r="Q547" i="1"/>
  <c r="A547" i="1"/>
  <c r="T546" i="1"/>
  <c r="Q546" i="1"/>
  <c r="A546" i="1"/>
  <c r="T545" i="1"/>
  <c r="Q545" i="1"/>
  <c r="A545" i="1"/>
  <c r="T544" i="1"/>
  <c r="Q544" i="1"/>
  <c r="A544" i="1"/>
  <c r="T543" i="1"/>
  <c r="Q543" i="1"/>
  <c r="A543" i="1"/>
  <c r="T542" i="1"/>
  <c r="Q542" i="1"/>
  <c r="A542" i="1"/>
  <c r="T541" i="1"/>
  <c r="Q541" i="1"/>
  <c r="A541" i="1"/>
  <c r="T540" i="1"/>
  <c r="Q540" i="1"/>
  <c r="A540" i="1"/>
  <c r="T539" i="1"/>
  <c r="Q539" i="1"/>
  <c r="A539" i="1"/>
  <c r="T538" i="1"/>
  <c r="Q538" i="1"/>
  <c r="A538" i="1"/>
  <c r="T537" i="1"/>
  <c r="Q537" i="1"/>
  <c r="A537" i="1"/>
  <c r="T536" i="1"/>
  <c r="Q536" i="1"/>
  <c r="A536" i="1"/>
  <c r="T535" i="1"/>
  <c r="Q535" i="1"/>
  <c r="A535" i="1"/>
  <c r="T534" i="1"/>
  <c r="Q534" i="1"/>
  <c r="A534" i="1"/>
  <c r="T533" i="1"/>
  <c r="Q533" i="1"/>
  <c r="A533" i="1"/>
  <c r="T532" i="1"/>
  <c r="Q532" i="1"/>
  <c r="A532" i="1"/>
  <c r="T531" i="1"/>
  <c r="Q531" i="1"/>
  <c r="A531" i="1"/>
  <c r="T530" i="1"/>
  <c r="Q530" i="1"/>
  <c r="A530" i="1"/>
  <c r="T529" i="1"/>
  <c r="Q529" i="1"/>
  <c r="A529" i="1"/>
  <c r="T528" i="1"/>
  <c r="Q528" i="1"/>
  <c r="A528" i="1"/>
  <c r="T527" i="1"/>
  <c r="Q527" i="1"/>
  <c r="A527" i="1"/>
  <c r="T526" i="1"/>
  <c r="Q526" i="1"/>
  <c r="A526" i="1"/>
  <c r="T525" i="1"/>
  <c r="Q525" i="1"/>
  <c r="A525" i="1"/>
  <c r="T524" i="1"/>
  <c r="Q524" i="1"/>
  <c r="A524" i="1"/>
  <c r="T523" i="1"/>
  <c r="Q523" i="1"/>
  <c r="A523" i="1"/>
  <c r="T522" i="1"/>
  <c r="Q522" i="1"/>
  <c r="A522" i="1"/>
  <c r="T521" i="1"/>
  <c r="Q521" i="1"/>
  <c r="A521" i="1"/>
  <c r="T520" i="1"/>
  <c r="Q520" i="1"/>
  <c r="A520" i="1"/>
  <c r="T519" i="1"/>
  <c r="Q519" i="1"/>
  <c r="A519" i="1"/>
  <c r="T518" i="1"/>
  <c r="Q518" i="1"/>
  <c r="A518" i="1"/>
  <c r="T517" i="1"/>
  <c r="Q517" i="1"/>
  <c r="A517" i="1"/>
  <c r="T516" i="1"/>
  <c r="Q516" i="1"/>
  <c r="A516" i="1"/>
  <c r="T515" i="1"/>
  <c r="Q515" i="1"/>
  <c r="A515" i="1"/>
  <c r="T514" i="1"/>
  <c r="Q514" i="1"/>
  <c r="A514" i="1"/>
  <c r="T513" i="1"/>
  <c r="Q513" i="1"/>
  <c r="A513" i="1"/>
  <c r="T512" i="1"/>
  <c r="Q512" i="1"/>
  <c r="A512" i="1"/>
  <c r="T511" i="1"/>
  <c r="Q511" i="1"/>
  <c r="A511" i="1"/>
  <c r="T510" i="1"/>
  <c r="Q510" i="1"/>
  <c r="A510" i="1"/>
  <c r="T509" i="1"/>
  <c r="Q509" i="1"/>
  <c r="A509" i="1"/>
  <c r="T508" i="1"/>
  <c r="Q508" i="1"/>
  <c r="A508" i="1"/>
  <c r="T507" i="1"/>
  <c r="Q507" i="1"/>
  <c r="A507" i="1"/>
  <c r="T506" i="1"/>
  <c r="Q506" i="1"/>
  <c r="A506" i="1"/>
  <c r="T505" i="1"/>
  <c r="Q505" i="1"/>
  <c r="A505" i="1"/>
  <c r="T504" i="1"/>
  <c r="Q504" i="1"/>
  <c r="A504" i="1"/>
  <c r="T503" i="1"/>
  <c r="Q503" i="1"/>
  <c r="A503" i="1"/>
  <c r="T502" i="1"/>
  <c r="Q502" i="1"/>
  <c r="A502" i="1"/>
  <c r="T501" i="1"/>
  <c r="Q501" i="1"/>
  <c r="A501" i="1"/>
  <c r="T500" i="1"/>
  <c r="Q500" i="1"/>
  <c r="A500" i="1"/>
  <c r="T499" i="1"/>
  <c r="Q499" i="1"/>
  <c r="A499" i="1"/>
  <c r="T498" i="1"/>
  <c r="Q498" i="1"/>
  <c r="A498" i="1"/>
  <c r="T497" i="1"/>
  <c r="Q497" i="1"/>
  <c r="A497" i="1"/>
  <c r="T496" i="1"/>
  <c r="Q496" i="1"/>
  <c r="A496" i="1"/>
  <c r="T495" i="1"/>
  <c r="Q495" i="1"/>
  <c r="A495" i="1"/>
  <c r="T494" i="1"/>
  <c r="Q494" i="1"/>
  <c r="A494" i="1"/>
  <c r="T493" i="1"/>
  <c r="Q493" i="1"/>
  <c r="A493" i="1"/>
  <c r="T492" i="1"/>
  <c r="Q492" i="1"/>
  <c r="A492" i="1"/>
  <c r="T491" i="1"/>
  <c r="Q491" i="1"/>
  <c r="A491" i="1"/>
  <c r="T490" i="1"/>
  <c r="Q490" i="1"/>
  <c r="A490" i="1"/>
  <c r="T489" i="1"/>
  <c r="Q489" i="1"/>
  <c r="A489" i="1"/>
  <c r="T488" i="1"/>
  <c r="Q488" i="1"/>
  <c r="A488" i="1"/>
  <c r="T487" i="1"/>
  <c r="Q487" i="1"/>
  <c r="A487" i="1"/>
  <c r="T486" i="1"/>
  <c r="Q486" i="1"/>
  <c r="A486" i="1"/>
  <c r="T485" i="1"/>
  <c r="Q485" i="1"/>
  <c r="A485" i="1"/>
  <c r="T484" i="1"/>
  <c r="Q484" i="1"/>
  <c r="A484" i="1"/>
  <c r="T483" i="1"/>
  <c r="Q483" i="1"/>
  <c r="A483" i="1"/>
  <c r="T482" i="1"/>
  <c r="Q482" i="1"/>
  <c r="A482" i="1"/>
  <c r="T481" i="1"/>
  <c r="Q481" i="1"/>
  <c r="A481" i="1"/>
  <c r="T480" i="1"/>
  <c r="Q480" i="1"/>
  <c r="A480" i="1"/>
  <c r="T479" i="1"/>
  <c r="Q479" i="1"/>
  <c r="A479" i="1"/>
  <c r="T478" i="1"/>
  <c r="Q478" i="1"/>
  <c r="A478" i="1"/>
  <c r="T477" i="1"/>
  <c r="Q477" i="1"/>
  <c r="A477" i="1"/>
  <c r="T476" i="1"/>
  <c r="Q476" i="1"/>
  <c r="A476" i="1"/>
  <c r="T475" i="1"/>
  <c r="Q475" i="1"/>
  <c r="A475" i="1"/>
  <c r="T474" i="1"/>
  <c r="Q474" i="1"/>
  <c r="A474" i="1"/>
  <c r="T473" i="1"/>
  <c r="Q473" i="1"/>
  <c r="A473" i="1"/>
  <c r="T472" i="1"/>
  <c r="Q472" i="1"/>
  <c r="A472" i="1"/>
  <c r="T471" i="1"/>
  <c r="Q471" i="1"/>
  <c r="A471" i="1"/>
  <c r="T470" i="1"/>
  <c r="Q470" i="1"/>
  <c r="A470" i="1"/>
  <c r="T469" i="1"/>
  <c r="Q469" i="1"/>
  <c r="A469" i="1"/>
  <c r="T468" i="1"/>
  <c r="Q468" i="1"/>
  <c r="A468" i="1"/>
  <c r="T467" i="1"/>
  <c r="Q467" i="1"/>
  <c r="A467" i="1"/>
  <c r="T466" i="1"/>
  <c r="Q466" i="1"/>
  <c r="A466" i="1"/>
  <c r="T465" i="1"/>
  <c r="Q465" i="1"/>
  <c r="A465" i="1"/>
  <c r="T464" i="1"/>
  <c r="Q464" i="1"/>
  <c r="A464" i="1"/>
  <c r="T463" i="1"/>
  <c r="Q463" i="1"/>
  <c r="A463" i="1"/>
  <c r="T462" i="1"/>
  <c r="Q462" i="1"/>
  <c r="A462" i="1"/>
  <c r="T461" i="1"/>
  <c r="Q461" i="1"/>
  <c r="A461" i="1"/>
  <c r="T460" i="1"/>
  <c r="Q460" i="1"/>
  <c r="A460" i="1"/>
  <c r="T459" i="1"/>
  <c r="Q459" i="1"/>
  <c r="A459" i="1"/>
  <c r="T458" i="1"/>
  <c r="Q458" i="1"/>
  <c r="A458" i="1"/>
  <c r="T457" i="1"/>
  <c r="Q457" i="1"/>
  <c r="A457" i="1"/>
  <c r="T456" i="1"/>
  <c r="Q456" i="1"/>
  <c r="A456" i="1"/>
  <c r="T455" i="1"/>
  <c r="Q455" i="1"/>
  <c r="A455" i="1"/>
  <c r="T454" i="1"/>
  <c r="Q454" i="1"/>
  <c r="A454" i="1"/>
  <c r="T453" i="1"/>
  <c r="Q453" i="1"/>
  <c r="A453" i="1"/>
  <c r="T452" i="1"/>
  <c r="Q452" i="1"/>
  <c r="A452" i="1"/>
  <c r="T451" i="1"/>
  <c r="Q451" i="1"/>
  <c r="A451" i="1"/>
  <c r="T450" i="1"/>
  <c r="Q450" i="1"/>
  <c r="A450" i="1"/>
  <c r="T449" i="1"/>
  <c r="Q449" i="1"/>
  <c r="A449" i="1"/>
  <c r="T448" i="1"/>
  <c r="Q448" i="1"/>
  <c r="A448" i="1"/>
  <c r="T447" i="1"/>
  <c r="Q447" i="1"/>
  <c r="A447" i="1"/>
  <c r="T446" i="1"/>
  <c r="Q446" i="1"/>
  <c r="A446" i="1"/>
  <c r="T445" i="1"/>
  <c r="Q445" i="1"/>
  <c r="A445" i="1"/>
  <c r="T444" i="1"/>
  <c r="Q444" i="1"/>
  <c r="A444" i="1"/>
  <c r="T443" i="1"/>
  <c r="Q443" i="1"/>
  <c r="A443" i="1"/>
  <c r="T442" i="1"/>
  <c r="Q442" i="1"/>
  <c r="A442" i="1"/>
  <c r="T441" i="1"/>
  <c r="Q441" i="1"/>
  <c r="A441" i="1"/>
  <c r="T440" i="1"/>
  <c r="Q440" i="1"/>
  <c r="A440" i="1"/>
  <c r="T439" i="1"/>
  <c r="Q439" i="1"/>
  <c r="A439" i="1"/>
  <c r="T438" i="1"/>
  <c r="Q438" i="1"/>
  <c r="A438" i="1"/>
  <c r="T437" i="1"/>
  <c r="Q437" i="1"/>
  <c r="A437" i="1"/>
  <c r="T436" i="1"/>
  <c r="Q436" i="1"/>
  <c r="A436" i="1"/>
  <c r="T435" i="1"/>
  <c r="Q435" i="1"/>
  <c r="A435" i="1"/>
  <c r="T434" i="1"/>
  <c r="Q434" i="1"/>
  <c r="A434" i="1"/>
  <c r="T433" i="1"/>
  <c r="Q433" i="1"/>
  <c r="A433" i="1"/>
  <c r="T432" i="1"/>
  <c r="Q432" i="1"/>
  <c r="A432" i="1"/>
  <c r="T431" i="1"/>
  <c r="Q431" i="1"/>
  <c r="A431" i="1"/>
  <c r="T430" i="1"/>
  <c r="Q430" i="1"/>
  <c r="A430" i="1"/>
  <c r="T429" i="1"/>
  <c r="Q429" i="1"/>
  <c r="A429" i="1"/>
  <c r="T428" i="1"/>
  <c r="Q428" i="1"/>
  <c r="A428" i="1"/>
  <c r="T427" i="1"/>
  <c r="Q427" i="1"/>
  <c r="A427" i="1"/>
  <c r="T426" i="1"/>
  <c r="Q426" i="1"/>
  <c r="A426" i="1"/>
  <c r="T425" i="1"/>
  <c r="Q425" i="1"/>
  <c r="A425" i="1"/>
  <c r="T424" i="1"/>
  <c r="Q424" i="1"/>
  <c r="A424" i="1"/>
  <c r="T423" i="1"/>
  <c r="Q423" i="1"/>
  <c r="A423" i="1"/>
  <c r="T422" i="1"/>
  <c r="Q422" i="1"/>
  <c r="A422" i="1"/>
  <c r="T421" i="1"/>
  <c r="Q421" i="1"/>
  <c r="A421" i="1"/>
  <c r="T420" i="1"/>
  <c r="Q420" i="1"/>
  <c r="A420" i="1"/>
  <c r="T419" i="1"/>
  <c r="Q419" i="1"/>
  <c r="A419" i="1"/>
  <c r="T418" i="1"/>
  <c r="Q418" i="1"/>
  <c r="A418" i="1"/>
  <c r="T417" i="1"/>
  <c r="Q417" i="1"/>
  <c r="A417" i="1"/>
  <c r="T416" i="1"/>
  <c r="Q416" i="1"/>
  <c r="A416" i="1"/>
  <c r="T415" i="1"/>
  <c r="Q415" i="1"/>
  <c r="A415" i="1"/>
  <c r="T414" i="1"/>
  <c r="Q414" i="1"/>
  <c r="A414" i="1"/>
  <c r="T413" i="1"/>
  <c r="Q413" i="1"/>
  <c r="A413" i="1"/>
  <c r="T412" i="1"/>
  <c r="Q412" i="1"/>
  <c r="A412" i="1"/>
  <c r="T411" i="1"/>
  <c r="Q411" i="1"/>
  <c r="A411" i="1"/>
  <c r="T410" i="1"/>
  <c r="Q410" i="1"/>
  <c r="A410" i="1"/>
  <c r="T409" i="1"/>
  <c r="Q409" i="1"/>
  <c r="A409" i="1"/>
  <c r="T408" i="1"/>
  <c r="Q408" i="1"/>
  <c r="A408" i="1"/>
  <c r="T407" i="1"/>
  <c r="Q407" i="1"/>
  <c r="A407" i="1"/>
  <c r="T406" i="1"/>
  <c r="Q406" i="1"/>
  <c r="A406" i="1"/>
  <c r="T405" i="1"/>
  <c r="Q405" i="1"/>
  <c r="A405" i="1"/>
  <c r="T404" i="1"/>
  <c r="Q404" i="1"/>
  <c r="A404" i="1"/>
  <c r="T403" i="1"/>
  <c r="Q403" i="1"/>
  <c r="A403" i="1"/>
  <c r="T402" i="1"/>
  <c r="Q402" i="1"/>
  <c r="A402" i="1"/>
  <c r="T401" i="1"/>
  <c r="Q401" i="1"/>
  <c r="A401" i="1"/>
  <c r="T400" i="1"/>
  <c r="Q400" i="1"/>
  <c r="A400" i="1"/>
  <c r="T399" i="1"/>
  <c r="Q399" i="1"/>
  <c r="A399" i="1"/>
  <c r="T398" i="1"/>
  <c r="Q398" i="1"/>
  <c r="A398" i="1"/>
  <c r="T397" i="1"/>
  <c r="Q397" i="1"/>
  <c r="A397" i="1"/>
  <c r="T396" i="1"/>
  <c r="Q396" i="1"/>
  <c r="A396" i="1"/>
  <c r="T395" i="1"/>
  <c r="Q395" i="1"/>
  <c r="A395" i="1"/>
  <c r="T394" i="1"/>
  <c r="Q394" i="1"/>
  <c r="A394" i="1"/>
  <c r="T393" i="1"/>
  <c r="Q393" i="1"/>
  <c r="A393" i="1"/>
  <c r="T392" i="1"/>
  <c r="Q392" i="1"/>
  <c r="A392" i="1"/>
  <c r="T391" i="1"/>
  <c r="Q391" i="1"/>
  <c r="A391" i="1"/>
  <c r="T390" i="1"/>
  <c r="Q390" i="1"/>
  <c r="A390" i="1"/>
  <c r="T389" i="1"/>
  <c r="Q389" i="1"/>
  <c r="A389" i="1"/>
  <c r="T388" i="1"/>
  <c r="Q388" i="1"/>
  <c r="A388" i="1"/>
  <c r="T387" i="1"/>
  <c r="Q387" i="1"/>
  <c r="A387" i="1"/>
  <c r="T386" i="1"/>
  <c r="Q386" i="1"/>
  <c r="A386" i="1"/>
  <c r="T385" i="1"/>
  <c r="Q385" i="1"/>
  <c r="A385" i="1"/>
  <c r="T384" i="1"/>
  <c r="Q384" i="1"/>
  <c r="A384" i="1"/>
  <c r="T383" i="1"/>
  <c r="Q383" i="1"/>
  <c r="A383" i="1"/>
  <c r="T382" i="1"/>
  <c r="Q382" i="1"/>
  <c r="A382" i="1"/>
  <c r="T381" i="1"/>
  <c r="Q381" i="1"/>
  <c r="A381" i="1"/>
  <c r="T380" i="1"/>
  <c r="Q380" i="1"/>
  <c r="A380" i="1"/>
  <c r="T379" i="1"/>
  <c r="Q379" i="1"/>
  <c r="A379" i="1"/>
  <c r="T378" i="1"/>
  <c r="Q378" i="1"/>
  <c r="A378" i="1"/>
  <c r="T377" i="1"/>
  <c r="Q377" i="1"/>
  <c r="A377" i="1"/>
  <c r="T376" i="1"/>
  <c r="Q376" i="1"/>
  <c r="A376" i="1"/>
  <c r="T375" i="1"/>
  <c r="Q375" i="1"/>
  <c r="A375" i="1"/>
  <c r="T374" i="1"/>
  <c r="Q374" i="1"/>
  <c r="A374" i="1"/>
  <c r="T373" i="1"/>
  <c r="Q373" i="1"/>
  <c r="A373" i="1"/>
  <c r="T372" i="1"/>
  <c r="Q372" i="1"/>
  <c r="A372" i="1"/>
  <c r="T371" i="1"/>
  <c r="Q371" i="1"/>
  <c r="A371" i="1"/>
  <c r="T370" i="1"/>
  <c r="Q370" i="1"/>
  <c r="A370" i="1"/>
  <c r="T369" i="1"/>
  <c r="Q369" i="1"/>
  <c r="A369" i="1"/>
  <c r="T368" i="1"/>
  <c r="Q368" i="1"/>
  <c r="A368" i="1"/>
  <c r="T367" i="1"/>
  <c r="Q367" i="1"/>
  <c r="A367" i="1"/>
  <c r="T366" i="1"/>
  <c r="Q366" i="1"/>
  <c r="A366" i="1"/>
  <c r="T365" i="1"/>
  <c r="Q365" i="1"/>
  <c r="A365" i="1"/>
  <c r="T364" i="1"/>
  <c r="Q364" i="1"/>
  <c r="A364" i="1"/>
  <c r="T363" i="1"/>
  <c r="Q363" i="1"/>
  <c r="A363" i="1"/>
  <c r="T362" i="1"/>
  <c r="Q362" i="1"/>
  <c r="A362" i="1"/>
  <c r="T361" i="1"/>
  <c r="Q361" i="1"/>
  <c r="A361" i="1"/>
  <c r="T360" i="1"/>
  <c r="Q360" i="1"/>
  <c r="A360" i="1"/>
  <c r="T359" i="1"/>
  <c r="Q359" i="1"/>
  <c r="A359" i="1"/>
  <c r="T358" i="1"/>
  <c r="Q358" i="1"/>
  <c r="A358" i="1"/>
  <c r="T357" i="1"/>
  <c r="Q357" i="1"/>
  <c r="A357" i="1"/>
  <c r="T356" i="1"/>
  <c r="Q356" i="1"/>
  <c r="A356" i="1"/>
  <c r="T355" i="1"/>
  <c r="Q355" i="1"/>
  <c r="A355" i="1"/>
  <c r="T354" i="1"/>
  <c r="Q354" i="1"/>
  <c r="A354" i="1"/>
  <c r="T353" i="1"/>
  <c r="Q353" i="1"/>
  <c r="A353" i="1"/>
  <c r="T352" i="1"/>
  <c r="Q352" i="1"/>
  <c r="A352" i="1"/>
  <c r="T351" i="1"/>
  <c r="Q351" i="1"/>
  <c r="A351" i="1"/>
  <c r="T350" i="1"/>
  <c r="Q350" i="1"/>
  <c r="A350" i="1"/>
  <c r="T349" i="1"/>
  <c r="Q349" i="1"/>
  <c r="A349" i="1"/>
  <c r="T348" i="1"/>
  <c r="Q348" i="1"/>
  <c r="A348" i="1"/>
  <c r="T347" i="1"/>
  <c r="Q347" i="1"/>
  <c r="A347" i="1"/>
  <c r="T346" i="1"/>
  <c r="Q346" i="1"/>
  <c r="A346" i="1"/>
  <c r="T345" i="1"/>
  <c r="Q345" i="1"/>
  <c r="A345" i="1"/>
  <c r="T344" i="1"/>
  <c r="Q344" i="1"/>
  <c r="A344" i="1"/>
  <c r="T343" i="1"/>
  <c r="Q343" i="1"/>
  <c r="A343" i="1"/>
  <c r="T342" i="1"/>
  <c r="Q342" i="1"/>
  <c r="A342" i="1"/>
  <c r="T341" i="1"/>
  <c r="Q341" i="1"/>
  <c r="A341" i="1"/>
  <c r="T340" i="1"/>
  <c r="Q340" i="1"/>
  <c r="A340" i="1"/>
  <c r="T339" i="1"/>
  <c r="Q339" i="1"/>
  <c r="A339" i="1"/>
  <c r="T338" i="1"/>
  <c r="Q338" i="1"/>
  <c r="A338" i="1"/>
  <c r="T337" i="1"/>
  <c r="Q337" i="1"/>
  <c r="A337" i="1"/>
  <c r="T336" i="1"/>
  <c r="Q336" i="1"/>
  <c r="A336" i="1"/>
  <c r="T335" i="1"/>
  <c r="Q335" i="1"/>
  <c r="A335" i="1"/>
  <c r="T334" i="1"/>
  <c r="Q334" i="1"/>
  <c r="A334" i="1"/>
  <c r="T333" i="1"/>
  <c r="Q333" i="1"/>
  <c r="A333" i="1"/>
  <c r="T332" i="1"/>
  <c r="Q332" i="1"/>
  <c r="A332" i="1"/>
  <c r="T331" i="1"/>
  <c r="Q331" i="1"/>
  <c r="A331" i="1"/>
  <c r="T330" i="1"/>
  <c r="Q330" i="1"/>
  <c r="A330" i="1"/>
  <c r="T329" i="1"/>
  <c r="Q329" i="1"/>
  <c r="A329" i="1"/>
  <c r="T328" i="1"/>
  <c r="Q328" i="1"/>
  <c r="A328" i="1"/>
  <c r="T327" i="1"/>
  <c r="Q327" i="1"/>
  <c r="A327" i="1"/>
  <c r="T326" i="1"/>
  <c r="Q326" i="1"/>
  <c r="A326" i="1"/>
  <c r="T325" i="1"/>
  <c r="Q325" i="1"/>
  <c r="A325" i="1"/>
  <c r="T324" i="1"/>
  <c r="Q324" i="1"/>
  <c r="A324" i="1"/>
  <c r="T323" i="1"/>
  <c r="Q323" i="1"/>
  <c r="A323" i="1"/>
  <c r="T322" i="1"/>
  <c r="Q322" i="1"/>
  <c r="A322" i="1"/>
  <c r="T321" i="1"/>
  <c r="Q321" i="1"/>
  <c r="A321" i="1"/>
  <c r="T320" i="1"/>
  <c r="Q320" i="1"/>
  <c r="A320" i="1"/>
  <c r="T319" i="1"/>
  <c r="Q319" i="1"/>
  <c r="A319" i="1"/>
  <c r="T318" i="1"/>
  <c r="Q318" i="1"/>
  <c r="A318" i="1"/>
  <c r="T317" i="1"/>
  <c r="Q317" i="1"/>
  <c r="A317" i="1"/>
  <c r="T316" i="1"/>
  <c r="Q316" i="1"/>
  <c r="A316" i="1"/>
  <c r="T315" i="1"/>
  <c r="Q315" i="1"/>
  <c r="A315" i="1"/>
  <c r="T314" i="1"/>
  <c r="Q314" i="1"/>
  <c r="A314" i="1"/>
  <c r="T313" i="1"/>
  <c r="Q313" i="1"/>
  <c r="A313" i="1"/>
  <c r="T312" i="1"/>
  <c r="Q312" i="1"/>
  <c r="A312" i="1"/>
  <c r="T311" i="1"/>
  <c r="Q311" i="1"/>
  <c r="A311" i="1"/>
  <c r="T310" i="1"/>
  <c r="Q310" i="1"/>
  <c r="A310" i="1"/>
  <c r="T309" i="1"/>
  <c r="Q309" i="1"/>
  <c r="A309" i="1"/>
  <c r="T308" i="1"/>
  <c r="Q308" i="1"/>
  <c r="A308" i="1"/>
  <c r="T307" i="1"/>
  <c r="Q307" i="1"/>
  <c r="A307" i="1"/>
  <c r="T306" i="1"/>
  <c r="Q306" i="1"/>
  <c r="A306" i="1"/>
  <c r="T305" i="1"/>
  <c r="Q305" i="1"/>
  <c r="A305" i="1"/>
  <c r="T304" i="1"/>
  <c r="Q304" i="1"/>
  <c r="A304" i="1"/>
  <c r="T303" i="1"/>
  <c r="Q303" i="1"/>
  <c r="A303" i="1"/>
  <c r="T302" i="1"/>
  <c r="Q302" i="1"/>
  <c r="A302" i="1"/>
  <c r="T301" i="1"/>
  <c r="Q301" i="1"/>
  <c r="A301" i="1"/>
  <c r="T300" i="1"/>
  <c r="Q300" i="1"/>
  <c r="A300" i="1"/>
  <c r="T299" i="1"/>
  <c r="Q299" i="1"/>
  <c r="A299" i="1"/>
  <c r="T298" i="1"/>
  <c r="Q298" i="1"/>
  <c r="A298" i="1"/>
  <c r="T297" i="1"/>
  <c r="Q297" i="1"/>
  <c r="A297" i="1"/>
  <c r="T296" i="1"/>
  <c r="Q296" i="1"/>
  <c r="A296" i="1"/>
  <c r="T295" i="1"/>
  <c r="Q295" i="1"/>
  <c r="A295" i="1"/>
  <c r="T294" i="1"/>
  <c r="Q294" i="1"/>
  <c r="A294" i="1"/>
  <c r="T293" i="1"/>
  <c r="Q293" i="1"/>
  <c r="A293" i="1"/>
  <c r="T292" i="1"/>
  <c r="Q292" i="1"/>
  <c r="A292" i="1"/>
  <c r="T291" i="1"/>
  <c r="Q291" i="1"/>
  <c r="A291" i="1"/>
  <c r="T290" i="1"/>
  <c r="Q290" i="1"/>
  <c r="A290" i="1"/>
  <c r="T289" i="1"/>
  <c r="Q289" i="1"/>
  <c r="A289" i="1"/>
  <c r="T288" i="1"/>
  <c r="Q288" i="1"/>
  <c r="A288" i="1"/>
  <c r="T287" i="1"/>
  <c r="Q287" i="1"/>
  <c r="A287" i="1"/>
  <c r="T286" i="1"/>
  <c r="Q286" i="1"/>
  <c r="A286" i="1"/>
  <c r="T285" i="1"/>
  <c r="Q285" i="1"/>
  <c r="A285" i="1"/>
  <c r="T284" i="1"/>
  <c r="Q284" i="1"/>
  <c r="A284" i="1"/>
  <c r="T283" i="1"/>
  <c r="Q283" i="1"/>
  <c r="A283" i="1"/>
  <c r="T282" i="1"/>
  <c r="Q282" i="1"/>
  <c r="A282" i="1"/>
  <c r="T281" i="1"/>
  <c r="Q281" i="1"/>
  <c r="A281" i="1"/>
  <c r="T280" i="1"/>
  <c r="Q280" i="1"/>
  <c r="A280" i="1"/>
  <c r="T279" i="1"/>
  <c r="Q279" i="1"/>
  <c r="A279" i="1"/>
  <c r="T278" i="1"/>
  <c r="Q278" i="1"/>
  <c r="A278" i="1"/>
  <c r="T277" i="1"/>
  <c r="Q277" i="1"/>
  <c r="A277" i="1"/>
  <c r="T276" i="1"/>
  <c r="Q276" i="1"/>
  <c r="A276" i="1"/>
  <c r="T275" i="1"/>
  <c r="Q275" i="1"/>
  <c r="A275" i="1"/>
  <c r="T274" i="1"/>
  <c r="Q274" i="1"/>
  <c r="A274" i="1"/>
  <c r="T273" i="1"/>
  <c r="Q273" i="1"/>
  <c r="A273" i="1"/>
  <c r="T272" i="1"/>
  <c r="Q272" i="1"/>
  <c r="A272" i="1"/>
  <c r="T271" i="1"/>
  <c r="Q271" i="1"/>
  <c r="A271" i="1"/>
  <c r="T270" i="1"/>
  <c r="Q270" i="1"/>
  <c r="A270" i="1"/>
  <c r="T269" i="1"/>
  <c r="Q269" i="1"/>
  <c r="A269" i="1"/>
  <c r="T268" i="1"/>
  <c r="Q268" i="1"/>
  <c r="A268" i="1"/>
  <c r="T267" i="1"/>
  <c r="Q267" i="1"/>
  <c r="A267" i="1"/>
  <c r="T266" i="1"/>
  <c r="Q266" i="1"/>
  <c r="A266" i="1"/>
  <c r="T265" i="1"/>
  <c r="Q265" i="1"/>
  <c r="A265" i="1"/>
  <c r="T264" i="1"/>
  <c r="Q264" i="1"/>
  <c r="A264" i="1"/>
  <c r="T263" i="1"/>
  <c r="Q263" i="1"/>
  <c r="A263" i="1"/>
  <c r="T262" i="1"/>
  <c r="Q262" i="1"/>
  <c r="A262" i="1"/>
  <c r="T261" i="1"/>
  <c r="Q261" i="1"/>
  <c r="A261" i="1"/>
  <c r="T260" i="1"/>
  <c r="Q260" i="1"/>
  <c r="A260" i="1"/>
  <c r="T259" i="1"/>
  <c r="Q259" i="1"/>
  <c r="A259" i="1"/>
  <c r="T258" i="1"/>
  <c r="Q258" i="1"/>
  <c r="A258" i="1"/>
  <c r="T257" i="1"/>
  <c r="Q257" i="1"/>
  <c r="A257" i="1"/>
  <c r="T256" i="1"/>
  <c r="Q256" i="1"/>
  <c r="A256" i="1"/>
  <c r="T255" i="1"/>
  <c r="Q255" i="1"/>
  <c r="A255" i="1"/>
  <c r="T254" i="1"/>
  <c r="Q254" i="1"/>
  <c r="A254" i="1"/>
  <c r="T253" i="1"/>
  <c r="Q253" i="1"/>
  <c r="A253" i="1"/>
  <c r="T252" i="1"/>
  <c r="Q252" i="1"/>
  <c r="A252" i="1"/>
  <c r="T251" i="1"/>
  <c r="Q251" i="1"/>
  <c r="A251" i="1"/>
  <c r="T250" i="1"/>
  <c r="Q250" i="1"/>
  <c r="A250" i="1"/>
  <c r="T249" i="1"/>
  <c r="Q249" i="1"/>
  <c r="A249" i="1"/>
  <c r="T248" i="1"/>
  <c r="Q248" i="1"/>
  <c r="A248" i="1"/>
  <c r="T247" i="1"/>
  <c r="Q247" i="1"/>
  <c r="A247" i="1"/>
  <c r="T246" i="1"/>
  <c r="Q246" i="1"/>
  <c r="A246" i="1"/>
  <c r="T245" i="1"/>
  <c r="Q245" i="1"/>
  <c r="A245" i="1"/>
  <c r="T244" i="1"/>
  <c r="Q244" i="1"/>
  <c r="A244" i="1"/>
  <c r="T243" i="1"/>
  <c r="Q243" i="1"/>
  <c r="A243" i="1"/>
  <c r="T242" i="1"/>
  <c r="Q242" i="1"/>
  <c r="A242" i="1"/>
  <c r="T241" i="1"/>
  <c r="Q241" i="1"/>
  <c r="A241" i="1"/>
  <c r="T240" i="1"/>
  <c r="Q240" i="1"/>
  <c r="A240" i="1"/>
  <c r="T239" i="1"/>
  <c r="Q239" i="1"/>
  <c r="A239" i="1"/>
  <c r="T238" i="1"/>
  <c r="Q238" i="1"/>
  <c r="A238" i="1"/>
  <c r="T237" i="1"/>
  <c r="Q237" i="1"/>
  <c r="A237" i="1"/>
  <c r="T236" i="1"/>
  <c r="Q236" i="1"/>
  <c r="A236" i="1"/>
  <c r="T235" i="1"/>
  <c r="Q235" i="1"/>
  <c r="A235" i="1"/>
  <c r="T234" i="1"/>
  <c r="Q234" i="1"/>
  <c r="A234" i="1"/>
  <c r="T233" i="1"/>
  <c r="Q233" i="1"/>
  <c r="A233" i="1"/>
  <c r="T232" i="1"/>
  <c r="Q232" i="1"/>
  <c r="A232" i="1"/>
  <c r="T231" i="1"/>
  <c r="Q231" i="1"/>
  <c r="A231" i="1"/>
  <c r="T230" i="1"/>
  <c r="Q230" i="1"/>
  <c r="A230" i="1"/>
  <c r="T229" i="1"/>
  <c r="Q229" i="1"/>
  <c r="A229" i="1"/>
  <c r="T228" i="1"/>
  <c r="Q228" i="1"/>
  <c r="A228" i="1"/>
  <c r="T227" i="1"/>
  <c r="Q227" i="1"/>
  <c r="A227" i="1"/>
  <c r="T226" i="1"/>
  <c r="Q226" i="1"/>
  <c r="A226" i="1"/>
  <c r="T225" i="1"/>
  <c r="Q225" i="1"/>
  <c r="A225" i="1"/>
  <c r="T224" i="1"/>
  <c r="Q224" i="1"/>
  <c r="A224" i="1"/>
  <c r="T223" i="1"/>
  <c r="Q223" i="1"/>
  <c r="A223" i="1"/>
  <c r="T222" i="1"/>
  <c r="Q222" i="1"/>
  <c r="A222" i="1"/>
  <c r="T221" i="1"/>
  <c r="Q221" i="1"/>
  <c r="A221" i="1"/>
  <c r="T220" i="1"/>
  <c r="Q220" i="1"/>
  <c r="A220" i="1"/>
  <c r="T219" i="1"/>
  <c r="Q219" i="1"/>
  <c r="A219" i="1"/>
  <c r="T218" i="1"/>
  <c r="Q218" i="1"/>
  <c r="A218" i="1"/>
  <c r="T217" i="1"/>
  <c r="Q217" i="1"/>
  <c r="A217" i="1"/>
  <c r="T216" i="1"/>
  <c r="Q216" i="1"/>
  <c r="A216" i="1"/>
  <c r="T215" i="1"/>
  <c r="Q215" i="1"/>
  <c r="A215" i="1"/>
  <c r="T214" i="1"/>
  <c r="Q214" i="1"/>
  <c r="A214" i="1"/>
  <c r="T213" i="1"/>
  <c r="Q213" i="1"/>
  <c r="A213" i="1"/>
  <c r="T212" i="1"/>
  <c r="Q212" i="1"/>
  <c r="A212" i="1"/>
  <c r="T211" i="1"/>
  <c r="Q211" i="1"/>
  <c r="A211" i="1"/>
  <c r="T210" i="1"/>
  <c r="Q210" i="1"/>
  <c r="A210" i="1"/>
  <c r="T209" i="1"/>
  <c r="Q209" i="1"/>
  <c r="A209" i="1"/>
  <c r="T208" i="1"/>
  <c r="Q208" i="1"/>
  <c r="A208" i="1"/>
  <c r="T207" i="1"/>
  <c r="Q207" i="1"/>
  <c r="A207" i="1"/>
  <c r="T206" i="1"/>
  <c r="Q206" i="1"/>
  <c r="A206" i="1"/>
  <c r="T205" i="1"/>
  <c r="Q205" i="1"/>
  <c r="A205" i="1"/>
  <c r="T204" i="1"/>
  <c r="Q204" i="1"/>
  <c r="A204" i="1"/>
  <c r="T203" i="1"/>
  <c r="Q203" i="1"/>
  <c r="A203" i="1"/>
  <c r="T202" i="1"/>
  <c r="Q202" i="1"/>
  <c r="A202" i="1"/>
  <c r="T201" i="1"/>
  <c r="Q201" i="1"/>
  <c r="A201" i="1"/>
  <c r="T200" i="1"/>
  <c r="Q200" i="1"/>
  <c r="A200" i="1"/>
  <c r="T199" i="1"/>
  <c r="Q199" i="1"/>
  <c r="A199" i="1"/>
  <c r="T198" i="1"/>
  <c r="Q198" i="1"/>
  <c r="A198" i="1"/>
  <c r="T197" i="1"/>
  <c r="Q197" i="1"/>
  <c r="A197" i="1"/>
  <c r="T196" i="1"/>
  <c r="Q196" i="1"/>
  <c r="A196" i="1"/>
  <c r="T195" i="1"/>
  <c r="Q195" i="1"/>
  <c r="A195" i="1"/>
  <c r="T194" i="1"/>
  <c r="Q194" i="1"/>
  <c r="A194" i="1"/>
  <c r="T193" i="1"/>
  <c r="Q193" i="1"/>
  <c r="A193" i="1"/>
  <c r="T192" i="1"/>
  <c r="Q192" i="1"/>
  <c r="A192" i="1"/>
  <c r="T191" i="1"/>
  <c r="Q191" i="1"/>
  <c r="A191" i="1"/>
  <c r="T190" i="1"/>
  <c r="Q190" i="1"/>
  <c r="A190" i="1"/>
  <c r="T189" i="1"/>
  <c r="Q189" i="1"/>
  <c r="A189" i="1"/>
  <c r="T188" i="1"/>
  <c r="Q188" i="1"/>
  <c r="A188" i="1"/>
  <c r="T187" i="1"/>
  <c r="Q187" i="1"/>
  <c r="A187" i="1"/>
  <c r="T186" i="1"/>
  <c r="Q186" i="1"/>
  <c r="A186" i="1"/>
  <c r="T185" i="1"/>
  <c r="Q185" i="1"/>
  <c r="A185" i="1"/>
  <c r="T184" i="1"/>
  <c r="Q184" i="1"/>
  <c r="A184" i="1"/>
  <c r="T183" i="1"/>
  <c r="Q183" i="1"/>
  <c r="A183" i="1"/>
  <c r="T182" i="1"/>
  <c r="Q182" i="1"/>
  <c r="A182" i="1"/>
  <c r="T181" i="1"/>
  <c r="Q181" i="1"/>
  <c r="A181" i="1"/>
  <c r="T180" i="1"/>
  <c r="Q180" i="1"/>
  <c r="A180" i="1"/>
  <c r="T179" i="1"/>
  <c r="Q179" i="1"/>
  <c r="A179" i="1"/>
  <c r="T178" i="1"/>
  <c r="Q178" i="1"/>
  <c r="A178" i="1"/>
  <c r="T177" i="1"/>
  <c r="Q177" i="1"/>
  <c r="A177" i="1"/>
  <c r="T176" i="1"/>
  <c r="Q176" i="1"/>
  <c r="A176" i="1"/>
  <c r="T175" i="1"/>
  <c r="Q175" i="1"/>
  <c r="A175" i="1"/>
  <c r="T174" i="1"/>
  <c r="Q174" i="1"/>
  <c r="A174" i="1"/>
  <c r="T173" i="1"/>
  <c r="Q173" i="1"/>
  <c r="A173" i="1"/>
  <c r="T172" i="1"/>
  <c r="Q172" i="1"/>
  <c r="A172" i="1"/>
  <c r="T171" i="1"/>
  <c r="Q171" i="1"/>
  <c r="A171" i="1"/>
  <c r="T170" i="1"/>
  <c r="Q170" i="1"/>
  <c r="A170" i="1"/>
  <c r="T169" i="1"/>
  <c r="Q169" i="1"/>
  <c r="A169" i="1"/>
  <c r="T168" i="1"/>
  <c r="Q168" i="1"/>
  <c r="A168" i="1"/>
  <c r="T167" i="1"/>
  <c r="Q167" i="1"/>
  <c r="A167" i="1"/>
  <c r="T166" i="1"/>
  <c r="Q166" i="1"/>
  <c r="A166" i="1"/>
  <c r="T165" i="1"/>
  <c r="Q165" i="1"/>
  <c r="A165" i="1"/>
  <c r="T164" i="1"/>
  <c r="Q164" i="1"/>
  <c r="A164" i="1"/>
  <c r="T163" i="1"/>
  <c r="Q163" i="1"/>
  <c r="A163" i="1"/>
  <c r="T162" i="1"/>
  <c r="Q162" i="1"/>
  <c r="A162" i="1"/>
  <c r="T161" i="1"/>
  <c r="Q161" i="1"/>
  <c r="A161" i="1"/>
  <c r="T160" i="1"/>
  <c r="Q160" i="1"/>
  <c r="A160" i="1"/>
  <c r="T159" i="1"/>
  <c r="Q159" i="1"/>
  <c r="A159" i="1"/>
  <c r="T158" i="1"/>
  <c r="Q158" i="1"/>
  <c r="A158" i="1"/>
  <c r="T157" i="1"/>
  <c r="Q157" i="1"/>
  <c r="A157" i="1"/>
  <c r="T156" i="1"/>
  <c r="Q156" i="1"/>
  <c r="A156" i="1"/>
  <c r="T155" i="1"/>
  <c r="Q155" i="1"/>
  <c r="A155" i="1"/>
  <c r="T154" i="1"/>
  <c r="Q154" i="1"/>
  <c r="A154" i="1"/>
  <c r="T153" i="1"/>
  <c r="Q153" i="1"/>
  <c r="A153" i="1"/>
  <c r="T152" i="1"/>
  <c r="Q152" i="1"/>
  <c r="A152" i="1"/>
  <c r="T151" i="1"/>
  <c r="Q151" i="1"/>
  <c r="A151" i="1"/>
  <c r="T150" i="1"/>
  <c r="Q150" i="1"/>
  <c r="A150" i="1"/>
  <c r="T149" i="1"/>
  <c r="Q149" i="1"/>
  <c r="A149" i="1"/>
  <c r="T148" i="1"/>
  <c r="Q148" i="1"/>
  <c r="A148" i="1"/>
  <c r="T147" i="1"/>
  <c r="Q147" i="1"/>
  <c r="A147" i="1"/>
  <c r="T146" i="1"/>
  <c r="Q146" i="1"/>
  <c r="A146" i="1"/>
  <c r="T145" i="1"/>
  <c r="Q145" i="1"/>
  <c r="A145" i="1"/>
  <c r="T144" i="1"/>
  <c r="Q144" i="1"/>
  <c r="A144" i="1"/>
  <c r="T143" i="1"/>
  <c r="Q143" i="1"/>
  <c r="A143" i="1"/>
  <c r="T142" i="1"/>
  <c r="Q142" i="1"/>
  <c r="A142" i="1"/>
  <c r="T141" i="1"/>
  <c r="Q141" i="1"/>
  <c r="A141" i="1"/>
  <c r="T140" i="1"/>
  <c r="Q140" i="1"/>
  <c r="A140" i="1"/>
  <c r="T139" i="1"/>
  <c r="Q139" i="1"/>
  <c r="A139" i="1"/>
  <c r="T138" i="1"/>
  <c r="Q138" i="1"/>
  <c r="A138" i="1"/>
  <c r="T137" i="1"/>
  <c r="Q137" i="1"/>
  <c r="A137" i="1"/>
  <c r="T136" i="1"/>
  <c r="Q136" i="1"/>
  <c r="A136" i="1"/>
  <c r="T135" i="1"/>
  <c r="Q135" i="1"/>
  <c r="A135" i="1"/>
  <c r="T134" i="1"/>
  <c r="Q134" i="1"/>
  <c r="A134" i="1"/>
  <c r="T133" i="1"/>
  <c r="Q133" i="1"/>
  <c r="A133" i="1"/>
  <c r="T132" i="1"/>
  <c r="Q132" i="1"/>
  <c r="A132" i="1"/>
  <c r="T131" i="1"/>
  <c r="Q131" i="1"/>
  <c r="A131" i="1"/>
  <c r="T130" i="1"/>
  <c r="Q130" i="1"/>
  <c r="A130" i="1"/>
  <c r="T129" i="1"/>
  <c r="Q129" i="1"/>
  <c r="A129" i="1"/>
  <c r="T128" i="1"/>
  <c r="Q128" i="1"/>
  <c r="A128" i="1"/>
  <c r="T127" i="1"/>
  <c r="Q127" i="1"/>
  <c r="A127" i="1"/>
  <c r="T126" i="1"/>
  <c r="Q126" i="1"/>
  <c r="A126" i="1"/>
  <c r="T125" i="1"/>
  <c r="Q125" i="1"/>
  <c r="A125" i="1"/>
  <c r="T124" i="1"/>
  <c r="Q124" i="1"/>
  <c r="A124" i="1"/>
  <c r="T123" i="1"/>
  <c r="Q123" i="1"/>
  <c r="A123" i="1"/>
  <c r="T122" i="1"/>
  <c r="Q122" i="1"/>
  <c r="A122" i="1"/>
  <c r="T121" i="1"/>
  <c r="Q121" i="1"/>
  <c r="A121" i="1"/>
  <c r="T120" i="1"/>
  <c r="Q120" i="1"/>
  <c r="A120" i="1"/>
  <c r="T119" i="1"/>
  <c r="Q119" i="1"/>
  <c r="A119" i="1"/>
  <c r="T118" i="1"/>
  <c r="Q118" i="1"/>
  <c r="A118" i="1"/>
  <c r="T117" i="1"/>
  <c r="Q117" i="1"/>
  <c r="A117" i="1"/>
  <c r="T116" i="1"/>
  <c r="Q116" i="1"/>
  <c r="A116" i="1"/>
  <c r="T115" i="1"/>
  <c r="Q115" i="1"/>
  <c r="A115" i="1"/>
  <c r="T114" i="1"/>
  <c r="Q114" i="1"/>
  <c r="A114" i="1"/>
  <c r="T113" i="1"/>
  <c r="Q113" i="1"/>
  <c r="A113" i="1"/>
  <c r="T112" i="1"/>
  <c r="Q112" i="1"/>
  <c r="A112" i="1"/>
  <c r="T111" i="1"/>
  <c r="Q111" i="1"/>
  <c r="A111" i="1"/>
  <c r="T110" i="1"/>
  <c r="Q110" i="1"/>
  <c r="A110" i="1"/>
  <c r="T109" i="1"/>
  <c r="Q109" i="1"/>
  <c r="A109" i="1"/>
  <c r="T108" i="1"/>
  <c r="Q108" i="1"/>
  <c r="A108" i="1"/>
  <c r="T107" i="1"/>
  <c r="Q107" i="1"/>
  <c r="A107" i="1"/>
  <c r="T106" i="1"/>
  <c r="Q106" i="1"/>
  <c r="A106" i="1"/>
  <c r="T105" i="1"/>
  <c r="Q105" i="1"/>
  <c r="A105" i="1"/>
  <c r="T104" i="1"/>
  <c r="Q104" i="1"/>
  <c r="A104" i="1"/>
  <c r="T103" i="1"/>
  <c r="Q103" i="1"/>
  <c r="A103" i="1"/>
  <c r="T102" i="1"/>
  <c r="Q102" i="1"/>
  <c r="A102" i="1"/>
  <c r="T101" i="1"/>
  <c r="Q101" i="1"/>
  <c r="A101" i="1"/>
  <c r="T100" i="1"/>
  <c r="Q100" i="1"/>
  <c r="A100" i="1"/>
  <c r="T99" i="1"/>
  <c r="Q99" i="1"/>
  <c r="A99" i="1"/>
  <c r="T98" i="1"/>
  <c r="Q98" i="1"/>
  <c r="A98" i="1"/>
  <c r="T97" i="1"/>
  <c r="Q97" i="1"/>
  <c r="A97" i="1"/>
  <c r="T96" i="1"/>
  <c r="Q96" i="1"/>
  <c r="A96" i="1"/>
  <c r="T95" i="1"/>
  <c r="Q95" i="1"/>
  <c r="A95" i="1"/>
  <c r="T94" i="1"/>
  <c r="Q94" i="1"/>
  <c r="A94" i="1"/>
  <c r="T93" i="1"/>
  <c r="Q93" i="1"/>
  <c r="A93" i="1"/>
  <c r="T92" i="1"/>
  <c r="Q92" i="1"/>
  <c r="A92" i="1"/>
  <c r="T91" i="1"/>
  <c r="Q91" i="1"/>
  <c r="A91" i="1"/>
  <c r="T90" i="1"/>
  <c r="Q90" i="1"/>
  <c r="A90" i="1"/>
  <c r="T89" i="1"/>
  <c r="Q89" i="1"/>
  <c r="A89" i="1"/>
  <c r="T88" i="1"/>
  <c r="Q88" i="1"/>
  <c r="A88" i="1"/>
  <c r="T87" i="1"/>
  <c r="Q87" i="1"/>
  <c r="A87" i="1"/>
  <c r="T86" i="1"/>
  <c r="Q86" i="1"/>
  <c r="A86" i="1"/>
  <c r="T85" i="1"/>
  <c r="Q85" i="1"/>
  <c r="A85" i="1"/>
  <c r="T84" i="1"/>
  <c r="Q84" i="1"/>
  <c r="A84" i="1"/>
  <c r="T83" i="1"/>
  <c r="Q83" i="1"/>
  <c r="A83" i="1"/>
  <c r="T82" i="1"/>
  <c r="Q82" i="1"/>
  <c r="A82" i="1"/>
  <c r="T81" i="1"/>
  <c r="Q81" i="1"/>
  <c r="A81" i="1"/>
  <c r="T80" i="1"/>
  <c r="Q80" i="1"/>
  <c r="A80" i="1"/>
  <c r="T79" i="1"/>
  <c r="Q79" i="1"/>
  <c r="A79" i="1"/>
  <c r="T78" i="1"/>
  <c r="Q78" i="1"/>
  <c r="A78" i="1"/>
  <c r="T77" i="1"/>
  <c r="Q77" i="1"/>
  <c r="A77" i="1"/>
  <c r="T76" i="1"/>
  <c r="Q76" i="1"/>
  <c r="A76" i="1"/>
  <c r="T75" i="1"/>
  <c r="Q75" i="1"/>
  <c r="A75" i="1"/>
  <c r="T74" i="1"/>
  <c r="Q74" i="1"/>
  <c r="A74" i="1"/>
  <c r="T73" i="1"/>
  <c r="Q73" i="1"/>
  <c r="A73" i="1"/>
  <c r="T72" i="1"/>
  <c r="Q72" i="1"/>
  <c r="A72" i="1"/>
  <c r="T71" i="1"/>
  <c r="Q71" i="1"/>
  <c r="A71" i="1"/>
  <c r="T70" i="1"/>
  <c r="Q70" i="1"/>
  <c r="A70" i="1"/>
  <c r="T69" i="1"/>
  <c r="Q69" i="1"/>
  <c r="A69" i="1"/>
  <c r="T68" i="1"/>
  <c r="Q68" i="1"/>
  <c r="A68" i="1"/>
  <c r="T67" i="1"/>
  <c r="Q67" i="1"/>
  <c r="A67" i="1"/>
  <c r="T66" i="1"/>
  <c r="Q66" i="1"/>
  <c r="A66" i="1"/>
  <c r="T65" i="1"/>
  <c r="Q65" i="1"/>
  <c r="A65" i="1"/>
  <c r="T64" i="1"/>
  <c r="Q64" i="1"/>
  <c r="A64" i="1"/>
  <c r="T63" i="1"/>
  <c r="Q63" i="1"/>
  <c r="A63" i="1"/>
  <c r="T62" i="1"/>
  <c r="Q62" i="1"/>
  <c r="A62" i="1"/>
  <c r="T61" i="1"/>
  <c r="Q61" i="1"/>
  <c r="A61" i="1"/>
  <c r="T60" i="1"/>
  <c r="Q60" i="1"/>
  <c r="A60" i="1"/>
  <c r="T59" i="1"/>
  <c r="Q59" i="1"/>
  <c r="A59" i="1"/>
  <c r="T58" i="1"/>
  <c r="Q58" i="1"/>
  <c r="A58" i="1"/>
  <c r="T57" i="1"/>
  <c r="Q57" i="1"/>
  <c r="A57" i="1"/>
  <c r="T56" i="1"/>
  <c r="Q56" i="1"/>
  <c r="A56" i="1"/>
  <c r="T55" i="1"/>
  <c r="Q55" i="1"/>
  <c r="A55" i="1"/>
  <c r="T54" i="1"/>
  <c r="Q54" i="1"/>
  <c r="A54" i="1"/>
  <c r="T53" i="1"/>
  <c r="Q53" i="1"/>
  <c r="A53" i="1"/>
  <c r="T52" i="1"/>
  <c r="Q52" i="1"/>
  <c r="A52" i="1"/>
  <c r="T51" i="1"/>
  <c r="Q51" i="1"/>
  <c r="A51" i="1"/>
  <c r="T50" i="1"/>
  <c r="Q50" i="1"/>
  <c r="A50" i="1"/>
  <c r="T49" i="1"/>
  <c r="Q49" i="1"/>
  <c r="A49" i="1"/>
  <c r="T48" i="1"/>
  <c r="Q48" i="1"/>
  <c r="A48" i="1"/>
  <c r="T47" i="1"/>
  <c r="Q47" i="1"/>
  <c r="A47" i="1"/>
  <c r="T46" i="1"/>
  <c r="Q46" i="1"/>
  <c r="A46" i="1"/>
  <c r="T45" i="1"/>
  <c r="Q45" i="1"/>
  <c r="A45" i="1"/>
  <c r="T44" i="1"/>
  <c r="Q44" i="1"/>
  <c r="A44" i="1"/>
  <c r="T43" i="1"/>
  <c r="Q43" i="1"/>
  <c r="A43" i="1"/>
  <c r="T42" i="1"/>
  <c r="Q42" i="1"/>
  <c r="A42" i="1"/>
  <c r="T41" i="1"/>
  <c r="Q41" i="1"/>
  <c r="A41" i="1"/>
  <c r="T40" i="1"/>
  <c r="Q40" i="1"/>
  <c r="A40" i="1"/>
  <c r="T39" i="1"/>
  <c r="Q39" i="1"/>
  <c r="A39" i="1"/>
  <c r="T38" i="1"/>
  <c r="Q38" i="1"/>
  <c r="A38" i="1"/>
  <c r="T37" i="1"/>
  <c r="Q37" i="1"/>
  <c r="A37" i="1"/>
  <c r="T36" i="1"/>
  <c r="Q36" i="1"/>
  <c r="A36" i="1"/>
  <c r="T35" i="1"/>
  <c r="Q35" i="1"/>
  <c r="A35" i="1"/>
  <c r="T34" i="1"/>
  <c r="Q34" i="1"/>
  <c r="A34" i="1"/>
  <c r="T33" i="1"/>
  <c r="Q33" i="1"/>
  <c r="A33" i="1"/>
  <c r="T32" i="1"/>
  <c r="Q32" i="1"/>
  <c r="A32" i="1"/>
  <c r="T31" i="1"/>
  <c r="Q31" i="1"/>
  <c r="A31" i="1"/>
  <c r="T30" i="1"/>
  <c r="Q30" i="1"/>
  <c r="A30" i="1"/>
  <c r="T29" i="1"/>
  <c r="Q29" i="1"/>
  <c r="A29" i="1"/>
  <c r="T28" i="1"/>
  <c r="Q28" i="1"/>
  <c r="A28" i="1"/>
  <c r="T27" i="1"/>
  <c r="Q27" i="1"/>
  <c r="A27" i="1"/>
  <c r="T26" i="1"/>
  <c r="Q26" i="1"/>
  <c r="A26" i="1"/>
  <c r="T25" i="1"/>
  <c r="Q25" i="1"/>
  <c r="A25" i="1"/>
  <c r="T24" i="1"/>
  <c r="Q24" i="1"/>
  <c r="A24" i="1"/>
  <c r="T23" i="1"/>
  <c r="Q23" i="1"/>
  <c r="A23" i="1"/>
  <c r="T22" i="1"/>
  <c r="Q22" i="1"/>
  <c r="A22" i="1"/>
  <c r="T21" i="1"/>
  <c r="Q21" i="1"/>
  <c r="A21" i="1"/>
  <c r="T20" i="1"/>
  <c r="Q20" i="1"/>
  <c r="A20" i="1"/>
  <c r="T19" i="1"/>
  <c r="Q19" i="1"/>
  <c r="A19" i="1"/>
  <c r="T18" i="1"/>
  <c r="Q18" i="1"/>
  <c r="A18" i="1"/>
  <c r="T17" i="1"/>
  <c r="Q17" i="1"/>
  <c r="A17" i="1"/>
  <c r="T16" i="1"/>
  <c r="Q16" i="1"/>
  <c r="A16" i="1"/>
  <c r="T15" i="1"/>
  <c r="Q15" i="1"/>
  <c r="A15" i="1"/>
  <c r="T14" i="1"/>
  <c r="Q14" i="1"/>
  <c r="A14" i="1"/>
  <c r="T13" i="1"/>
  <c r="Q13" i="1"/>
  <c r="A13" i="1"/>
  <c r="T12" i="1"/>
  <c r="Q12" i="1"/>
  <c r="A12" i="1"/>
  <c r="T11" i="1"/>
  <c r="Q11" i="1"/>
  <c r="A11" i="1"/>
  <c r="T10" i="1"/>
  <c r="Q10" i="1"/>
  <c r="A10" i="1"/>
  <c r="T9" i="1"/>
  <c r="Q9" i="1"/>
  <c r="A9" i="1"/>
  <c r="T8" i="1"/>
  <c r="Q8" i="1"/>
  <c r="A8" i="1"/>
  <c r="T7" i="1"/>
  <c r="Q7" i="1"/>
  <c r="A7" i="1"/>
  <c r="T6" i="1"/>
  <c r="Q6" i="1"/>
  <c r="A6" i="1"/>
  <c r="T5" i="1"/>
  <c r="Q5" i="1"/>
  <c r="A5" i="1"/>
  <c r="T4" i="1"/>
  <c r="Q4" i="1"/>
  <c r="A4" i="1"/>
  <c r="T3" i="1"/>
  <c r="Q3" i="1"/>
  <c r="A3" i="1"/>
  <c r="H28" i="31"/>
  <c r="E28" i="31" s="1"/>
  <c r="H27" i="31"/>
  <c r="H34" i="31" s="1"/>
  <c r="H26" i="31"/>
  <c r="H25" i="31"/>
  <c r="H24" i="31"/>
  <c r="H23" i="31"/>
  <c r="H22" i="31"/>
  <c r="H21" i="31"/>
  <c r="H20" i="31"/>
  <c r="H19" i="31"/>
  <c r="H18" i="31"/>
  <c r="H17" i="31"/>
  <c r="H16" i="31"/>
  <c r="H15" i="31"/>
  <c r="H14" i="31"/>
  <c r="H13" i="31"/>
  <c r="H12" i="31"/>
  <c r="H11" i="31"/>
  <c r="H10" i="31"/>
  <c r="H9" i="31"/>
  <c r="H8" i="31"/>
  <c r="D160" i="24"/>
  <c r="H160" i="24" s="1"/>
  <c r="D145" i="24"/>
  <c r="I145" i="24" s="1"/>
  <c r="D157" i="24"/>
  <c r="J157" i="24" s="1"/>
  <c r="D152" i="24"/>
  <c r="K152" i="24" s="1"/>
  <c r="D155" i="24"/>
  <c r="D149" i="24"/>
  <c r="D148" i="24"/>
  <c r="D144" i="24"/>
  <c r="K144" i="24" s="1"/>
  <c r="D151" i="24"/>
  <c r="H151" i="24" s="1"/>
  <c r="D138" i="24"/>
  <c r="D136" i="24"/>
  <c r="D120" i="24"/>
  <c r="D112" i="24"/>
  <c r="D98" i="24"/>
  <c r="J98" i="24" s="1"/>
  <c r="D143" i="24"/>
  <c r="J143" i="24" s="1"/>
  <c r="D123" i="24"/>
  <c r="F123" i="24" s="1"/>
  <c r="D114" i="24"/>
  <c r="D124" i="24"/>
  <c r="J124" i="24" s="1"/>
  <c r="D126" i="24"/>
  <c r="J126" i="24" s="1"/>
  <c r="D99" i="24"/>
  <c r="D104" i="24"/>
  <c r="J104" i="24" s="1"/>
  <c r="D128" i="24"/>
  <c r="D72" i="24"/>
  <c r="D78" i="24"/>
  <c r="D59" i="24"/>
  <c r="D76" i="24"/>
  <c r="D115" i="24"/>
  <c r="D107" i="24"/>
  <c r="D77" i="24"/>
  <c r="D69" i="24"/>
  <c r="D65" i="24"/>
  <c r="F65" i="24" s="1"/>
  <c r="D81" i="24"/>
  <c r="F81" i="24" s="1"/>
  <c r="D71" i="24"/>
  <c r="F71" i="24" s="1"/>
  <c r="D45" i="24"/>
  <c r="D52" i="24"/>
  <c r="D153" i="24"/>
  <c r="F153" i="24" s="1"/>
  <c r="D84" i="24"/>
  <c r="D55" i="24"/>
  <c r="D150" i="24"/>
  <c r="G150" i="24" s="1"/>
  <c r="D95" i="24"/>
  <c r="D48" i="24"/>
  <c r="D29" i="24"/>
  <c r="G29" i="24" s="1"/>
  <c r="D56" i="24"/>
  <c r="D68" i="24"/>
  <c r="D64" i="24"/>
  <c r="D156" i="24"/>
  <c r="D154" i="24"/>
  <c r="G154" i="24" s="1"/>
  <c r="D82" i="24"/>
  <c r="I82" i="24" s="1"/>
  <c r="D87" i="24"/>
  <c r="G87" i="24" s="1"/>
  <c r="D94" i="24"/>
  <c r="D67" i="24"/>
  <c r="D47" i="24"/>
  <c r="L47" i="24" s="1"/>
  <c r="D32" i="24"/>
  <c r="J32" i="24" s="1"/>
  <c r="D89" i="24"/>
  <c r="D113" i="24"/>
  <c r="D42" i="24"/>
  <c r="D44" i="24"/>
  <c r="D15" i="24"/>
  <c r="D53" i="24"/>
  <c r="H53" i="24" s="1"/>
  <c r="D25" i="24"/>
  <c r="D60" i="24"/>
  <c r="D49" i="24"/>
  <c r="D92" i="24"/>
  <c r="D62" i="24"/>
  <c r="D28" i="24"/>
  <c r="D70" i="24"/>
  <c r="H70" i="24" s="1"/>
  <c r="D83" i="24"/>
  <c r="D79" i="24"/>
  <c r="L79" i="24" s="1"/>
  <c r="D13" i="24"/>
  <c r="D39" i="24"/>
  <c r="D86" i="24"/>
  <c r="D26" i="24"/>
  <c r="D58" i="24"/>
  <c r="I58" i="24" s="1"/>
  <c r="D63" i="24"/>
  <c r="K63" i="24" s="1"/>
  <c r="D31" i="24"/>
  <c r="D18" i="24"/>
  <c r="K18" i="24" s="1"/>
  <c r="D10" i="24"/>
  <c r="D85" i="24"/>
  <c r="D131" i="24"/>
  <c r="D33" i="24"/>
  <c r="D19" i="24"/>
  <c r="D51" i="24"/>
  <c r="D130" i="24"/>
  <c r="D24" i="24"/>
  <c r="K24" i="24" s="1"/>
  <c r="D40" i="24"/>
  <c r="D30" i="24"/>
  <c r="D41" i="24"/>
  <c r="D38" i="24"/>
  <c r="D27" i="24"/>
  <c r="D96" i="24"/>
  <c r="D16" i="24"/>
  <c r="D101" i="24"/>
  <c r="G101" i="24" s="1"/>
  <c r="D139" i="24"/>
  <c r="D23" i="24"/>
  <c r="D57" i="24"/>
  <c r="D118" i="24"/>
  <c r="K118" i="24" s="1"/>
  <c r="D158" i="24"/>
  <c r="D35" i="24"/>
  <c r="D34" i="24"/>
  <c r="D116" i="24"/>
  <c r="D163" i="24"/>
  <c r="F163" i="24" s="1"/>
  <c r="D73" i="24"/>
  <c r="D14" i="24"/>
  <c r="D134" i="24"/>
  <c r="D17" i="24"/>
  <c r="J17" i="24" s="1"/>
  <c r="D11" i="24"/>
  <c r="H11" i="24" s="1"/>
  <c r="D21" i="24"/>
  <c r="I21" i="24" s="1"/>
  <c r="D137" i="24"/>
  <c r="D50" i="24"/>
  <c r="D43" i="24"/>
  <c r="G43" i="24" s="1"/>
  <c r="D88" i="24"/>
  <c r="I88" i="24" s="1"/>
  <c r="D91" i="24"/>
  <c r="D133" i="24"/>
  <c r="I133" i="24" s="1"/>
  <c r="D37" i="24"/>
  <c r="D162" i="24"/>
  <c r="K162" i="24" s="1"/>
  <c r="D20" i="24"/>
  <c r="I20" i="24" s="1"/>
  <c r="D93" i="24"/>
  <c r="K93" i="24" s="1"/>
  <c r="D61" i="24"/>
  <c r="D142" i="24"/>
  <c r="D135" i="24"/>
  <c r="D140" i="24"/>
  <c r="D100" i="24"/>
  <c r="D103" i="24"/>
  <c r="D122" i="24"/>
  <c r="D74" i="24"/>
  <c r="D97" i="24"/>
  <c r="J97" i="24" s="1"/>
  <c r="D108" i="24"/>
  <c r="G108" i="24" s="1"/>
  <c r="D105" i="24"/>
  <c r="G105" i="24" s="1"/>
  <c r="D127" i="24"/>
  <c r="D80" i="24"/>
  <c r="D129" i="24"/>
  <c r="D75" i="24"/>
  <c r="L75" i="24" s="1"/>
  <c r="D12" i="24"/>
  <c r="H12" i="24" s="1"/>
  <c r="D90" i="24"/>
  <c r="D141" i="24"/>
  <c r="D110" i="24"/>
  <c r="D109" i="24"/>
  <c r="L109" i="24" s="1"/>
  <c r="D22" i="24"/>
  <c r="L22" i="24" s="1"/>
  <c r="D36" i="24"/>
  <c r="L36" i="24" s="1"/>
  <c r="D117" i="24"/>
  <c r="L117" i="24" s="1"/>
  <c r="D46" i="24"/>
  <c r="D106" i="24"/>
  <c r="G106" i="24" s="1"/>
  <c r="D102" i="24"/>
  <c r="I102" i="24" s="1"/>
  <c r="D159" i="24"/>
  <c r="D119" i="24"/>
  <c r="L119" i="24" s="1"/>
  <c r="D125" i="24"/>
  <c r="D147" i="24"/>
  <c r="D132" i="24"/>
  <c r="L132" i="24" s="1"/>
  <c r="D54" i="24"/>
  <c r="F54" i="24" s="1"/>
  <c r="D111" i="24"/>
  <c r="D121" i="24"/>
  <c r="J121" i="24" s="1"/>
  <c r="D161" i="24"/>
  <c r="K161" i="24" s="1"/>
  <c r="D164" i="24"/>
  <c r="D66" i="24"/>
  <c r="K66" i="24" s="1"/>
  <c r="D146" i="24"/>
  <c r="L27" i="24" l="1"/>
  <c r="L73" i="24"/>
  <c r="L85" i="24"/>
  <c r="L120" i="24"/>
  <c r="L155" i="24"/>
  <c r="L115" i="24"/>
  <c r="L49" i="24"/>
  <c r="L45" i="24"/>
  <c r="L51" i="24"/>
  <c r="L74" i="24"/>
  <c r="L129" i="24"/>
  <c r="L64" i="24"/>
  <c r="L125" i="24"/>
  <c r="G148" i="24"/>
  <c r="J148" i="24"/>
  <c r="H148" i="24"/>
  <c r="I148" i="24"/>
  <c r="L149" i="24"/>
  <c r="G149" i="24"/>
  <c r="I106" i="24"/>
  <c r="H106" i="24"/>
  <c r="J106" i="24"/>
  <c r="J14" i="24"/>
  <c r="G14" i="24"/>
  <c r="F148" i="24"/>
  <c r="F136" i="24"/>
  <c r="K136" i="24"/>
  <c r="J112" i="24"/>
  <c r="H112" i="24"/>
  <c r="K112" i="24"/>
  <c r="I72" i="24"/>
  <c r="L72" i="24"/>
  <c r="G72" i="24"/>
  <c r="G59" i="24"/>
  <c r="K59" i="24"/>
  <c r="J59" i="24"/>
  <c r="I59" i="24"/>
  <c r="H59" i="24"/>
  <c r="J107" i="24"/>
  <c r="F107" i="24"/>
  <c r="G107" i="24"/>
  <c r="J84" i="24"/>
  <c r="L84" i="24"/>
  <c r="G84" i="24"/>
  <c r="I95" i="24"/>
  <c r="K95" i="24"/>
  <c r="G48" i="24"/>
  <c r="J48" i="24"/>
  <c r="H56" i="24"/>
  <c r="L56" i="24"/>
  <c r="L94" i="24"/>
  <c r="G94" i="24"/>
  <c r="J94" i="24"/>
  <c r="J67" i="24"/>
  <c r="L67" i="24"/>
  <c r="L89" i="24"/>
  <c r="I89" i="24"/>
  <c r="F89" i="24"/>
  <c r="I113" i="24"/>
  <c r="L113" i="24"/>
  <c r="G113" i="24"/>
  <c r="K15" i="24"/>
  <c r="L15" i="24"/>
  <c r="G15" i="24"/>
  <c r="H15" i="24"/>
  <c r="J15" i="24"/>
  <c r="J25" i="24"/>
  <c r="G25" i="24"/>
  <c r="K25" i="24"/>
  <c r="L25" i="24"/>
  <c r="F25" i="24"/>
  <c r="K62" i="24"/>
  <c r="F62" i="24"/>
  <c r="I62" i="24"/>
  <c r="H28" i="24"/>
  <c r="I28" i="24"/>
  <c r="F86" i="24"/>
  <c r="L86" i="24"/>
  <c r="I86" i="24"/>
  <c r="G86" i="24"/>
  <c r="L31" i="24"/>
  <c r="K31" i="24"/>
  <c r="H31" i="24"/>
  <c r="L10" i="24"/>
  <c r="K10" i="24"/>
  <c r="J19" i="24"/>
  <c r="K19" i="24"/>
  <c r="L40" i="24"/>
  <c r="K40" i="24"/>
  <c r="G40" i="24"/>
  <c r="F40" i="24"/>
  <c r="J40" i="24"/>
  <c r="J38" i="24"/>
  <c r="L38" i="24"/>
  <c r="I38" i="24"/>
  <c r="H38" i="24"/>
  <c r="G38" i="24"/>
  <c r="F38" i="24"/>
  <c r="L16" i="24"/>
  <c r="K16" i="24"/>
  <c r="F16" i="24"/>
  <c r="F158" i="24"/>
  <c r="I158" i="24"/>
  <c r="F35" i="24"/>
  <c r="K35" i="24"/>
  <c r="F34" i="24"/>
  <c r="G34" i="24"/>
  <c r="H34" i="24"/>
  <c r="K116" i="24"/>
  <c r="H116" i="24"/>
  <c r="I137" i="24"/>
  <c r="K137" i="24"/>
  <c r="J137" i="24"/>
  <c r="F37" i="24"/>
  <c r="H37" i="24"/>
  <c r="L37" i="24"/>
  <c r="K37" i="24"/>
  <c r="J37" i="24"/>
  <c r="G37" i="24"/>
  <c r="I37" i="24"/>
  <c r="G142" i="24"/>
  <c r="K142" i="24"/>
  <c r="H142" i="24"/>
  <c r="K100" i="24"/>
  <c r="L100" i="24"/>
  <c r="H122" i="24"/>
  <c r="J122" i="24"/>
  <c r="I122" i="24"/>
  <c r="H108" i="24"/>
  <c r="I108" i="24"/>
  <c r="L127" i="24"/>
  <c r="I127" i="24"/>
  <c r="K127" i="24"/>
  <c r="J127" i="24"/>
  <c r="G159" i="24"/>
  <c r="I159" i="24"/>
  <c r="J159" i="24"/>
  <c r="L147" i="24"/>
  <c r="I147" i="24"/>
  <c r="G147" i="24"/>
  <c r="K147" i="24"/>
  <c r="K111" i="24"/>
  <c r="L111" i="24"/>
  <c r="L164" i="24"/>
  <c r="K164" i="24"/>
  <c r="I164" i="24"/>
  <c r="H35" i="31"/>
  <c r="H43" i="24"/>
  <c r="F11" i="24"/>
  <c r="I34" i="24"/>
  <c r="I105" i="24"/>
  <c r="L108" i="24"/>
  <c r="L122" i="24"/>
  <c r="K43" i="24"/>
  <c r="I11" i="24"/>
  <c r="J34" i="24"/>
  <c r="K58" i="24"/>
  <c r="K28" i="24"/>
  <c r="K53" i="24"/>
  <c r="H87" i="24"/>
  <c r="F64" i="24"/>
  <c r="I65" i="24"/>
  <c r="F115" i="24"/>
  <c r="G98" i="24"/>
  <c r="I151" i="24"/>
  <c r="H149" i="24"/>
  <c r="K159" i="24"/>
  <c r="H105" i="24"/>
  <c r="K108" i="24"/>
  <c r="K122" i="24"/>
  <c r="J28" i="24"/>
  <c r="G151" i="24"/>
  <c r="H157" i="24"/>
  <c r="L66" i="24"/>
  <c r="L161" i="24"/>
  <c r="G132" i="24"/>
  <c r="J119" i="24"/>
  <c r="L159" i="24"/>
  <c r="K119" i="24"/>
  <c r="G127" i="24"/>
  <c r="J105" i="24"/>
  <c r="J11" i="24"/>
  <c r="L34" i="24"/>
  <c r="L28" i="24"/>
  <c r="G47" i="24"/>
  <c r="I87" i="24"/>
  <c r="J64" i="24"/>
  <c r="H48" i="24"/>
  <c r="H45" i="24"/>
  <c r="L65" i="24"/>
  <c r="J115" i="24"/>
  <c r="F126" i="24"/>
  <c r="H136" i="24"/>
  <c r="J151" i="24"/>
  <c r="I149" i="24"/>
  <c r="K11" i="24"/>
  <c r="J87" i="24"/>
  <c r="I48" i="24"/>
  <c r="H126" i="24"/>
  <c r="F112" i="24"/>
  <c r="I136" i="24"/>
  <c r="K151" i="24"/>
  <c r="K149" i="24"/>
  <c r="K87" i="24"/>
  <c r="J161" i="24"/>
  <c r="J125" i="24"/>
  <c r="F105" i="24"/>
  <c r="K105" i="24"/>
  <c r="J111" i="24"/>
  <c r="F159" i="24"/>
  <c r="L105" i="24"/>
  <c r="J100" i="24"/>
  <c r="L11" i="24"/>
  <c r="H159" i="24"/>
  <c r="H19" i="24"/>
  <c r="F10" i="24"/>
  <c r="F28" i="24"/>
  <c r="K48" i="24"/>
  <c r="L71" i="24"/>
  <c r="L136" i="24"/>
  <c r="F155" i="24"/>
  <c r="G10" i="24"/>
  <c r="G28" i="24"/>
  <c r="L154" i="24"/>
  <c r="K141" i="24"/>
  <c r="J141" i="24"/>
  <c r="H23" i="24"/>
  <c r="L23" i="24"/>
  <c r="L30" i="24"/>
  <c r="I30" i="24"/>
  <c r="K39" i="24"/>
  <c r="F39" i="24"/>
  <c r="G44" i="24"/>
  <c r="F44" i="24"/>
  <c r="L44" i="24"/>
  <c r="H114" i="24"/>
  <c r="F114" i="24"/>
  <c r="L114" i="24"/>
  <c r="K114" i="24"/>
  <c r="J114" i="24"/>
  <c r="I114" i="24"/>
  <c r="L146" i="24"/>
  <c r="G146" i="24"/>
  <c r="H141" i="24"/>
  <c r="I103" i="24"/>
  <c r="H103" i="24"/>
  <c r="I146" i="24"/>
  <c r="L106" i="24"/>
  <c r="K106" i="24"/>
  <c r="J109" i="24"/>
  <c r="L90" i="24"/>
  <c r="K90" i="24"/>
  <c r="J103" i="24"/>
  <c r="K73" i="24"/>
  <c r="J23" i="24"/>
  <c r="K30" i="24"/>
  <c r="K70" i="24"/>
  <c r="F106" i="24"/>
  <c r="F36" i="24"/>
  <c r="G110" i="24"/>
  <c r="H110" i="24"/>
  <c r="F110" i="24"/>
  <c r="F90" i="24"/>
  <c r="J75" i="24"/>
  <c r="K103" i="24"/>
  <c r="J61" i="24"/>
  <c r="K61" i="24"/>
  <c r="G61" i="24"/>
  <c r="J134" i="24"/>
  <c r="H134" i="24"/>
  <c r="F134" i="24"/>
  <c r="K23" i="24"/>
  <c r="L70" i="24"/>
  <c r="F66" i="24"/>
  <c r="G36" i="24"/>
  <c r="I110" i="24"/>
  <c r="G90" i="24"/>
  <c r="L103" i="24"/>
  <c r="I135" i="24"/>
  <c r="H135" i="24"/>
  <c r="I134" i="24"/>
  <c r="H118" i="24"/>
  <c r="L139" i="24"/>
  <c r="K139" i="24"/>
  <c r="I139" i="24"/>
  <c r="J96" i="24"/>
  <c r="G96" i="24"/>
  <c r="G51" i="24"/>
  <c r="I33" i="24"/>
  <c r="F33" i="24"/>
  <c r="K44" i="24"/>
  <c r="J68" i="24"/>
  <c r="G68" i="24"/>
  <c r="H66" i="24"/>
  <c r="G111" i="24"/>
  <c r="F111" i="24"/>
  <c r="H22" i="24"/>
  <c r="F22" i="24"/>
  <c r="J110" i="24"/>
  <c r="H90" i="24"/>
  <c r="L80" i="24"/>
  <c r="H80" i="24"/>
  <c r="F80" i="24"/>
  <c r="I100" i="24"/>
  <c r="H100" i="24"/>
  <c r="G135" i="24"/>
  <c r="I93" i="24"/>
  <c r="J50" i="24"/>
  <c r="G50" i="24"/>
  <c r="K134" i="24"/>
  <c r="I57" i="24"/>
  <c r="L57" i="24"/>
  <c r="K57" i="24"/>
  <c r="H57" i="24"/>
  <c r="F96" i="24"/>
  <c r="H41" i="24"/>
  <c r="G41" i="24"/>
  <c r="H51" i="24"/>
  <c r="K33" i="24"/>
  <c r="L18" i="24"/>
  <c r="J18" i="24"/>
  <c r="L83" i="24"/>
  <c r="K83" i="24"/>
  <c r="H83" i="24"/>
  <c r="K42" i="24"/>
  <c r="G42" i="24"/>
  <c r="J71" i="24"/>
  <c r="I71" i="24"/>
  <c r="H71" i="24"/>
  <c r="G71" i="24"/>
  <c r="J66" i="24"/>
  <c r="G161" i="24"/>
  <c r="I161" i="24"/>
  <c r="H161" i="24"/>
  <c r="H111" i="24"/>
  <c r="G119" i="24"/>
  <c r="J22" i="24"/>
  <c r="K110" i="24"/>
  <c r="I90" i="24"/>
  <c r="J80" i="24"/>
  <c r="F100" i="24"/>
  <c r="J135" i="24"/>
  <c r="J93" i="24"/>
  <c r="K88" i="24"/>
  <c r="H88" i="24"/>
  <c r="K50" i="24"/>
  <c r="L134" i="24"/>
  <c r="F57" i="24"/>
  <c r="J41" i="24"/>
  <c r="K51" i="24"/>
  <c r="F18" i="24"/>
  <c r="G58" i="24"/>
  <c r="F58" i="24"/>
  <c r="L58" i="24"/>
  <c r="F83" i="24"/>
  <c r="F161" i="24"/>
  <c r="I111" i="24"/>
  <c r="F147" i="24"/>
  <c r="I119" i="24"/>
  <c r="K22" i="24"/>
  <c r="L110" i="24"/>
  <c r="J90" i="24"/>
  <c r="G100" i="24"/>
  <c r="G88" i="24"/>
  <c r="I14" i="24"/>
  <c r="L14" i="24"/>
  <c r="K14" i="24"/>
  <c r="K158" i="24"/>
  <c r="L158" i="24"/>
  <c r="J158" i="24"/>
  <c r="H158" i="24"/>
  <c r="J57" i="24"/>
  <c r="J16" i="24"/>
  <c r="I16" i="24"/>
  <c r="G16" i="24"/>
  <c r="K41" i="24"/>
  <c r="G19" i="24"/>
  <c r="F19" i="24"/>
  <c r="L19" i="24"/>
  <c r="G18" i="24"/>
  <c r="H58" i="24"/>
  <c r="J83" i="24"/>
  <c r="L53" i="24"/>
  <c r="J53" i="24"/>
  <c r="F113" i="24"/>
  <c r="I156" i="24"/>
  <c r="L156" i="24"/>
  <c r="G156" i="24"/>
  <c r="F156" i="24"/>
  <c r="J29" i="24"/>
  <c r="L29" i="24"/>
  <c r="L153" i="24"/>
  <c r="J153" i="24"/>
  <c r="K71" i="24"/>
  <c r="G158" i="24"/>
  <c r="G23" i="24"/>
  <c r="H16" i="24"/>
  <c r="F30" i="24"/>
  <c r="I19" i="24"/>
  <c r="J58" i="24"/>
  <c r="I39" i="24"/>
  <c r="H44" i="24"/>
  <c r="H29" i="24"/>
  <c r="I81" i="24"/>
  <c r="K81" i="24"/>
  <c r="G81" i="24"/>
  <c r="F128" i="24"/>
  <c r="L128" i="24"/>
  <c r="I128" i="24"/>
  <c r="G114" i="24"/>
  <c r="I44" i="24"/>
  <c r="J44" i="24"/>
  <c r="L55" i="24"/>
  <c r="G55" i="24"/>
  <c r="J123" i="24"/>
  <c r="K34" i="24"/>
  <c r="L87" i="24"/>
  <c r="L48" i="24"/>
  <c r="L59" i="24"/>
  <c r="L126" i="24"/>
  <c r="G143" i="24"/>
  <c r="I98" i="24"/>
  <c r="L151" i="24"/>
  <c r="H143" i="24"/>
  <c r="K98" i="24"/>
  <c r="L148" i="24"/>
  <c r="G11" i="24"/>
  <c r="F59" i="24"/>
  <c r="H144" i="24"/>
  <c r="G155" i="24"/>
  <c r="G145" i="24"/>
  <c r="F67" i="24"/>
  <c r="F87" i="24"/>
  <c r="G82" i="24"/>
  <c r="F48" i="24"/>
  <c r="F95" i="24"/>
  <c r="G124" i="24"/>
  <c r="I143" i="24"/>
  <c r="L98" i="24"/>
  <c r="F132" i="24"/>
  <c r="J10" i="24"/>
  <c r="H67" i="24"/>
  <c r="F84" i="24"/>
  <c r="L107" i="24"/>
  <c r="F72" i="24"/>
  <c r="L124" i="24"/>
  <c r="L143" i="24"/>
  <c r="F151" i="24"/>
  <c r="I144" i="24"/>
  <c r="F149" i="24"/>
  <c r="J155" i="24"/>
  <c r="A155" i="24" s="1"/>
  <c r="F98" i="24"/>
  <c r="F152" i="24"/>
  <c r="I152" i="24"/>
  <c r="H98" i="24"/>
  <c r="F121" i="24"/>
  <c r="L121" i="24"/>
  <c r="L46" i="24"/>
  <c r="J46" i="24"/>
  <c r="G121" i="24"/>
  <c r="F102" i="24"/>
  <c r="L102" i="24"/>
  <c r="L12" i="24"/>
  <c r="J12" i="24"/>
  <c r="F75" i="24"/>
  <c r="G129" i="24"/>
  <c r="L140" i="24"/>
  <c r="F140" i="24"/>
  <c r="K140" i="24"/>
  <c r="K91" i="24"/>
  <c r="F91" i="24"/>
  <c r="L91" i="24"/>
  <c r="L54" i="24"/>
  <c r="J54" i="24"/>
  <c r="F117" i="24"/>
  <c r="G54" i="24"/>
  <c r="H132" i="24"/>
  <c r="F46" i="24"/>
  <c r="G117" i="24"/>
  <c r="I36" i="24"/>
  <c r="I97" i="24"/>
  <c r="F97" i="24"/>
  <c r="I74" i="24"/>
  <c r="H17" i="24"/>
  <c r="K131" i="24"/>
  <c r="H131" i="24"/>
  <c r="L131" i="24"/>
  <c r="J131" i="24"/>
  <c r="G131" i="24"/>
  <c r="F131" i="24"/>
  <c r="I13" i="24"/>
  <c r="H13" i="24"/>
  <c r="K13" i="24"/>
  <c r="G13" i="24"/>
  <c r="F13" i="24"/>
  <c r="K92" i="24"/>
  <c r="H92" i="24"/>
  <c r="L92" i="24"/>
  <c r="I92" i="24"/>
  <c r="J92" i="24"/>
  <c r="H61" i="24"/>
  <c r="G20" i="24"/>
  <c r="F20" i="24"/>
  <c r="L20" i="24"/>
  <c r="J162" i="24"/>
  <c r="A162" i="24" s="1"/>
  <c r="G91" i="24"/>
  <c r="I50" i="24"/>
  <c r="F21" i="24"/>
  <c r="G21" i="24"/>
  <c r="L21" i="24"/>
  <c r="I17" i="24"/>
  <c r="I118" i="24"/>
  <c r="I131" i="24"/>
  <c r="J13" i="24"/>
  <c r="F92" i="24"/>
  <c r="I162" i="24"/>
  <c r="H164" i="24"/>
  <c r="F164" i="24"/>
  <c r="H121" i="24"/>
  <c r="H54" i="24"/>
  <c r="J132" i="24"/>
  <c r="G102" i="24"/>
  <c r="G46" i="24"/>
  <c r="H117" i="24"/>
  <c r="K36" i="24"/>
  <c r="F141" i="24"/>
  <c r="L141" i="24"/>
  <c r="F12" i="24"/>
  <c r="G75" i="24"/>
  <c r="I129" i="24"/>
  <c r="K80" i="24"/>
  <c r="G97" i="24"/>
  <c r="J74" i="24"/>
  <c r="G140" i="24"/>
  <c r="I66" i="24"/>
  <c r="G66" i="24"/>
  <c r="G164" i="24"/>
  <c r="I121" i="24"/>
  <c r="I54" i="24"/>
  <c r="H119" i="24"/>
  <c r="F119" i="24"/>
  <c r="H102" i="24"/>
  <c r="H46" i="24"/>
  <c r="J117" i="24"/>
  <c r="G141" i="24"/>
  <c r="G12" i="24"/>
  <c r="H75" i="24"/>
  <c r="K129" i="24"/>
  <c r="J108" i="24"/>
  <c r="F108" i="24"/>
  <c r="H97" i="24"/>
  <c r="K74" i="24"/>
  <c r="F103" i="24"/>
  <c r="G103" i="24"/>
  <c r="H140" i="24"/>
  <c r="J142" i="24"/>
  <c r="F142" i="24"/>
  <c r="L142" i="24"/>
  <c r="H20" i="24"/>
  <c r="H91" i="24"/>
  <c r="I43" i="24"/>
  <c r="F43" i="24"/>
  <c r="L43" i="24"/>
  <c r="H21" i="24"/>
  <c r="G163" i="24"/>
  <c r="K163" i="24"/>
  <c r="I163" i="24"/>
  <c r="H163" i="24"/>
  <c r="L35" i="24"/>
  <c r="J35" i="24"/>
  <c r="I35" i="24"/>
  <c r="F101" i="24"/>
  <c r="K101" i="24"/>
  <c r="I101" i="24"/>
  <c r="H101" i="24"/>
  <c r="K27" i="24"/>
  <c r="J27" i="24"/>
  <c r="I27" i="24"/>
  <c r="G130" i="24"/>
  <c r="I130" i="24"/>
  <c r="H130" i="24"/>
  <c r="L130" i="24"/>
  <c r="K130" i="24"/>
  <c r="L26" i="24"/>
  <c r="H26" i="24"/>
  <c r="I26" i="24"/>
  <c r="K26" i="24"/>
  <c r="J26" i="24"/>
  <c r="L13" i="24"/>
  <c r="G92" i="24"/>
  <c r="J146" i="24"/>
  <c r="H146" i="24"/>
  <c r="K54" i="24"/>
  <c r="I46" i="24"/>
  <c r="H109" i="24"/>
  <c r="F109" i="24"/>
  <c r="I140" i="24"/>
  <c r="F27" i="24"/>
  <c r="F130" i="24"/>
  <c r="J85" i="24"/>
  <c r="H85" i="24"/>
  <c r="K85" i="24"/>
  <c r="I85" i="24"/>
  <c r="F26" i="24"/>
  <c r="H79" i="24"/>
  <c r="I79" i="24"/>
  <c r="K79" i="24"/>
  <c r="J79" i="24"/>
  <c r="J49" i="24"/>
  <c r="H49" i="24"/>
  <c r="K49" i="24"/>
  <c r="F49" i="24"/>
  <c r="I125" i="24"/>
  <c r="G125" i="24"/>
  <c r="L133" i="24"/>
  <c r="F133" i="24"/>
  <c r="K133" i="24"/>
  <c r="I91" i="24"/>
  <c r="F146" i="24"/>
  <c r="J164" i="24"/>
  <c r="K121" i="24"/>
  <c r="J147" i="24"/>
  <c r="H147" i="24"/>
  <c r="F125" i="24"/>
  <c r="J102" i="24"/>
  <c r="K46" i="24"/>
  <c r="I22" i="24"/>
  <c r="G22" i="24"/>
  <c r="G109" i="24"/>
  <c r="I141" i="24"/>
  <c r="I12" i="24"/>
  <c r="H127" i="24"/>
  <c r="F127" i="24"/>
  <c r="K97" i="24"/>
  <c r="G122" i="24"/>
  <c r="F122" i="24"/>
  <c r="J140" i="24"/>
  <c r="H93" i="24"/>
  <c r="F93" i="24"/>
  <c r="L93" i="24"/>
  <c r="J20" i="24"/>
  <c r="G133" i="24"/>
  <c r="J91" i="24"/>
  <c r="G137" i="24"/>
  <c r="F137" i="24"/>
  <c r="L137" i="24"/>
  <c r="J21" i="24"/>
  <c r="J163" i="24"/>
  <c r="G35" i="24"/>
  <c r="J101" i="24"/>
  <c r="G27" i="24"/>
  <c r="J130" i="24"/>
  <c r="F85" i="24"/>
  <c r="G26" i="24"/>
  <c r="F79" i="24"/>
  <c r="G49" i="24"/>
  <c r="K132" i="24"/>
  <c r="I132" i="24"/>
  <c r="H125" i="24"/>
  <c r="K102" i="24"/>
  <c r="J36" i="24"/>
  <c r="H36" i="24"/>
  <c r="I109" i="24"/>
  <c r="K12" i="24"/>
  <c r="I80" i="24"/>
  <c r="G80" i="24"/>
  <c r="L97" i="24"/>
  <c r="K135" i="24"/>
  <c r="F135" i="24"/>
  <c r="L135" i="24"/>
  <c r="I142" i="24"/>
  <c r="G93" i="24"/>
  <c r="K20" i="24"/>
  <c r="H133" i="24"/>
  <c r="J88" i="24"/>
  <c r="F88" i="24"/>
  <c r="L88" i="24"/>
  <c r="J43" i="24"/>
  <c r="H137" i="24"/>
  <c r="K21" i="24"/>
  <c r="L163" i="24"/>
  <c r="H35" i="24"/>
  <c r="L101" i="24"/>
  <c r="H27" i="24"/>
  <c r="I41" i="24"/>
  <c r="F41" i="24"/>
  <c r="L41" i="24"/>
  <c r="G85" i="24"/>
  <c r="G79" i="24"/>
  <c r="I49" i="24"/>
  <c r="H74" i="24"/>
  <c r="F74" i="24"/>
  <c r="F162" i="24"/>
  <c r="G162" i="24"/>
  <c r="L162" i="24"/>
  <c r="K17" i="24"/>
  <c r="F17" i="24"/>
  <c r="L17" i="24"/>
  <c r="H73" i="24"/>
  <c r="J73" i="24"/>
  <c r="G73" i="24"/>
  <c r="F73" i="24"/>
  <c r="F116" i="24"/>
  <c r="L116" i="24"/>
  <c r="J116" i="24"/>
  <c r="I116" i="24"/>
  <c r="J118" i="24"/>
  <c r="F118" i="24"/>
  <c r="L118" i="24"/>
  <c r="G139" i="24"/>
  <c r="J139" i="24"/>
  <c r="H139" i="24"/>
  <c r="F139" i="24"/>
  <c r="L96" i="24"/>
  <c r="K96" i="24"/>
  <c r="I96" i="24"/>
  <c r="H96" i="24"/>
  <c r="I32" i="24"/>
  <c r="K32" i="24"/>
  <c r="H32" i="24"/>
  <c r="L32" i="24"/>
  <c r="F32" i="24"/>
  <c r="K117" i="24"/>
  <c r="I117" i="24"/>
  <c r="J129" i="24"/>
  <c r="H129" i="24"/>
  <c r="K146" i="24"/>
  <c r="K125" i="24"/>
  <c r="K109" i="24"/>
  <c r="K75" i="24"/>
  <c r="I75" i="24"/>
  <c r="F129" i="24"/>
  <c r="G74" i="24"/>
  <c r="I61" i="24"/>
  <c r="F61" i="24"/>
  <c r="L61" i="24"/>
  <c r="H162" i="24"/>
  <c r="J133" i="24"/>
  <c r="H50" i="24"/>
  <c r="F50" i="24"/>
  <c r="L50" i="24"/>
  <c r="G17" i="24"/>
  <c r="I73" i="24"/>
  <c r="G116" i="24"/>
  <c r="G118" i="24"/>
  <c r="H24" i="24"/>
  <c r="I24" i="24"/>
  <c r="F24" i="24"/>
  <c r="L24" i="24"/>
  <c r="J24" i="24"/>
  <c r="G24" i="24"/>
  <c r="F63" i="24"/>
  <c r="I63" i="24"/>
  <c r="H63" i="24"/>
  <c r="L63" i="24"/>
  <c r="J63" i="24"/>
  <c r="G63" i="24"/>
  <c r="I60" i="24"/>
  <c r="H60" i="24"/>
  <c r="L60" i="24"/>
  <c r="K60" i="24"/>
  <c r="J60" i="24"/>
  <c r="G60" i="24"/>
  <c r="F60" i="24"/>
  <c r="G32" i="24"/>
  <c r="I77" i="24"/>
  <c r="K77" i="24"/>
  <c r="H77" i="24"/>
  <c r="L77" i="24"/>
  <c r="J77" i="24"/>
  <c r="F77" i="24"/>
  <c r="G77" i="24"/>
  <c r="K38" i="24"/>
  <c r="L62" i="24"/>
  <c r="H62" i="24"/>
  <c r="J62" i="24"/>
  <c r="G62" i="24"/>
  <c r="L42" i="24"/>
  <c r="J42" i="24"/>
  <c r="H42" i="24"/>
  <c r="I42" i="24"/>
  <c r="F42" i="24"/>
  <c r="J89" i="24"/>
  <c r="K89" i="24"/>
  <c r="H89" i="24"/>
  <c r="G89" i="24"/>
  <c r="H47" i="24"/>
  <c r="K47" i="24"/>
  <c r="I47" i="24"/>
  <c r="J47" i="24"/>
  <c r="F47" i="24"/>
  <c r="F94" i="24"/>
  <c r="K94" i="24"/>
  <c r="I94" i="24"/>
  <c r="H94" i="24"/>
  <c r="K154" i="24"/>
  <c r="J154" i="24"/>
  <c r="H154" i="24"/>
  <c r="I154" i="24"/>
  <c r="F154" i="24"/>
  <c r="I64" i="24"/>
  <c r="K64" i="24"/>
  <c r="H64" i="24"/>
  <c r="G64" i="24"/>
  <c r="G56" i="24"/>
  <c r="K56" i="24"/>
  <c r="I56" i="24"/>
  <c r="J56" i="24"/>
  <c r="F56" i="24"/>
  <c r="L95" i="24"/>
  <c r="J95" i="24"/>
  <c r="H95" i="24"/>
  <c r="G95" i="24"/>
  <c r="J55" i="24"/>
  <c r="K55" i="24"/>
  <c r="H55" i="24"/>
  <c r="I55" i="24"/>
  <c r="F55" i="24"/>
  <c r="H153" i="24"/>
  <c r="K153" i="24"/>
  <c r="I153" i="24"/>
  <c r="G153" i="24"/>
  <c r="F45" i="24"/>
  <c r="K45" i="24"/>
  <c r="I45" i="24"/>
  <c r="J45" i="24"/>
  <c r="G45" i="24"/>
  <c r="I104" i="24"/>
  <c r="K104" i="24"/>
  <c r="H104" i="24"/>
  <c r="L104" i="24"/>
  <c r="G104" i="24"/>
  <c r="F104" i="24"/>
  <c r="F14" i="24"/>
  <c r="F23" i="24"/>
  <c r="J30" i="24"/>
  <c r="H30" i="24"/>
  <c r="L33" i="24"/>
  <c r="H33" i="24"/>
  <c r="J33" i="24"/>
  <c r="G31" i="24"/>
  <c r="I31" i="24"/>
  <c r="F31" i="24"/>
  <c r="J39" i="24"/>
  <c r="H39" i="24"/>
  <c r="L39" i="24"/>
  <c r="F76" i="24"/>
  <c r="K76" i="24"/>
  <c r="I76" i="24"/>
  <c r="L76" i="24"/>
  <c r="H76" i="24"/>
  <c r="G76" i="24"/>
  <c r="H99" i="24"/>
  <c r="K99" i="24"/>
  <c r="I99" i="24"/>
  <c r="L99" i="24"/>
  <c r="J99" i="24"/>
  <c r="F99" i="24"/>
  <c r="G134" i="24"/>
  <c r="H14" i="24"/>
  <c r="G57" i="24"/>
  <c r="I23" i="24"/>
  <c r="G30" i="24"/>
  <c r="F51" i="24"/>
  <c r="I51" i="24"/>
  <c r="J51" i="24"/>
  <c r="G33" i="24"/>
  <c r="I10" i="24"/>
  <c r="H10" i="24"/>
  <c r="J31" i="24"/>
  <c r="K86" i="24"/>
  <c r="H86" i="24"/>
  <c r="J86" i="24"/>
  <c r="G39" i="24"/>
  <c r="F70" i="24"/>
  <c r="I70" i="24"/>
  <c r="J70" i="24"/>
  <c r="G70" i="24"/>
  <c r="G53" i="24"/>
  <c r="I53" i="24"/>
  <c r="F53" i="24"/>
  <c r="J76" i="24"/>
  <c r="G99" i="24"/>
  <c r="L82" i="24"/>
  <c r="J82" i="24"/>
  <c r="H82" i="24"/>
  <c r="K82" i="24"/>
  <c r="F82" i="24"/>
  <c r="H68" i="24"/>
  <c r="K68" i="24"/>
  <c r="I68" i="24"/>
  <c r="L68" i="24"/>
  <c r="F68" i="24"/>
  <c r="K150" i="24"/>
  <c r="J150" i="24"/>
  <c r="A150" i="24" s="1"/>
  <c r="H150" i="24"/>
  <c r="L150" i="24"/>
  <c r="F150" i="24"/>
  <c r="G52" i="24"/>
  <c r="K52" i="24"/>
  <c r="I52" i="24"/>
  <c r="L52" i="24"/>
  <c r="F52" i="24"/>
  <c r="J69" i="24"/>
  <c r="K69" i="24"/>
  <c r="H69" i="24"/>
  <c r="L69" i="24"/>
  <c r="G69" i="24"/>
  <c r="F69" i="24"/>
  <c r="H52" i="24"/>
  <c r="I69" i="24"/>
  <c r="L78" i="24"/>
  <c r="J78" i="24"/>
  <c r="H78" i="24"/>
  <c r="K78" i="24"/>
  <c r="I78" i="24"/>
  <c r="F78" i="24"/>
  <c r="I150" i="24"/>
  <c r="J52" i="24"/>
  <c r="G78" i="24"/>
  <c r="I138" i="24"/>
  <c r="F138" i="24"/>
  <c r="L138" i="24"/>
  <c r="K138" i="24"/>
  <c r="J138" i="24"/>
  <c r="H138" i="24"/>
  <c r="G138" i="24"/>
  <c r="I40" i="24"/>
  <c r="H40" i="24"/>
  <c r="H18" i="24"/>
  <c r="I18" i="24"/>
  <c r="G83" i="24"/>
  <c r="I83" i="24"/>
  <c r="F15" i="24"/>
  <c r="I15" i="24"/>
  <c r="G123" i="24"/>
  <c r="L123" i="24"/>
  <c r="K123" i="24"/>
  <c r="I123" i="24"/>
  <c r="H25" i="24"/>
  <c r="I25" i="24"/>
  <c r="H123" i="24"/>
  <c r="K65" i="24"/>
  <c r="J65" i="24"/>
  <c r="H65" i="24"/>
  <c r="G115" i="24"/>
  <c r="K115" i="24"/>
  <c r="I115" i="24"/>
  <c r="J128" i="24"/>
  <c r="K128" i="24"/>
  <c r="H128" i="24"/>
  <c r="F124" i="24"/>
  <c r="K124" i="24"/>
  <c r="I124" i="24"/>
  <c r="K113" i="24"/>
  <c r="J113" i="24"/>
  <c r="H113" i="24"/>
  <c r="G67" i="24"/>
  <c r="K67" i="24"/>
  <c r="I67" i="24"/>
  <c r="J156" i="24"/>
  <c r="K156" i="24"/>
  <c r="H156" i="24"/>
  <c r="F29" i="24"/>
  <c r="K29" i="24"/>
  <c r="I29" i="24"/>
  <c r="I84" i="24"/>
  <c r="K84" i="24"/>
  <c r="H84" i="24"/>
  <c r="L81" i="24"/>
  <c r="J81" i="24"/>
  <c r="H81" i="24"/>
  <c r="G65" i="24"/>
  <c r="H107" i="24"/>
  <c r="K107" i="24"/>
  <c r="I107" i="24"/>
  <c r="H115" i="24"/>
  <c r="K72" i="24"/>
  <c r="J72" i="24"/>
  <c r="H72" i="24"/>
  <c r="G128" i="24"/>
  <c r="G126" i="24"/>
  <c r="K126" i="24"/>
  <c r="I126" i="24"/>
  <c r="H124" i="24"/>
  <c r="J136" i="24"/>
  <c r="G136" i="24"/>
  <c r="J144" i="24"/>
  <c r="K120" i="24"/>
  <c r="H120" i="24"/>
  <c r="L112" i="24"/>
  <c r="I112" i="24"/>
  <c r="F120" i="24"/>
  <c r="G120" i="24"/>
  <c r="F143" i="24"/>
  <c r="K143" i="24"/>
  <c r="G112" i="24"/>
  <c r="I120" i="24"/>
  <c r="J120" i="24"/>
  <c r="G144" i="24"/>
  <c r="F144" i="24"/>
  <c r="L144" i="24"/>
  <c r="L152" i="24"/>
  <c r="K157" i="24"/>
  <c r="J145" i="24"/>
  <c r="I160" i="24"/>
  <c r="L157" i="24"/>
  <c r="K145" i="24"/>
  <c r="J160" i="24"/>
  <c r="L145" i="24"/>
  <c r="K160" i="24"/>
  <c r="H155" i="24"/>
  <c r="G152" i="24"/>
  <c r="F157" i="24"/>
  <c r="L160" i="24"/>
  <c r="K148" i="24"/>
  <c r="J149" i="24"/>
  <c r="I155" i="24"/>
  <c r="H152" i="24"/>
  <c r="G157" i="24"/>
  <c r="F145" i="24"/>
  <c r="F160" i="24"/>
  <c r="K155" i="24"/>
  <c r="J152" i="24"/>
  <c r="I157" i="24"/>
  <c r="H145" i="24"/>
  <c r="G160" i="24"/>
  <c r="C15" i="31"/>
  <c r="E8" i="31"/>
  <c r="C27" i="31"/>
  <c r="C34" i="31" s="1"/>
  <c r="E9" i="31"/>
  <c r="C21" i="31"/>
  <c r="F10" i="31"/>
  <c r="K10" i="31" s="1"/>
  <c r="G17" i="31"/>
  <c r="F25" i="31"/>
  <c r="D22" i="31"/>
  <c r="J22" i="31" s="1"/>
  <c r="G25" i="31"/>
  <c r="D8" i="31"/>
  <c r="J8" i="31" s="1"/>
  <c r="G11" i="31"/>
  <c r="E15" i="31"/>
  <c r="F18" i="31"/>
  <c r="K18" i="31" s="1"/>
  <c r="C13" i="31"/>
  <c r="G24" i="31"/>
  <c r="F8" i="31"/>
  <c r="K8" i="31" s="1"/>
  <c r="C23" i="31"/>
  <c r="C26" i="31"/>
  <c r="C33" i="31" s="1"/>
  <c r="D14" i="31"/>
  <c r="J14" i="31" s="1"/>
  <c r="E17" i="31"/>
  <c r="D16" i="31"/>
  <c r="J16" i="31" s="1"/>
  <c r="G19" i="31"/>
  <c r="E23" i="31"/>
  <c r="F16" i="31"/>
  <c r="K16" i="31" s="1"/>
  <c r="G9" i="31"/>
  <c r="E24" i="31"/>
  <c r="E31" i="31" s="1"/>
  <c r="F9" i="31"/>
  <c r="K9" i="31" s="1"/>
  <c r="G10" i="31"/>
  <c r="C14" i="31"/>
  <c r="D15" i="31"/>
  <c r="J15" i="31" s="1"/>
  <c r="E16" i="31"/>
  <c r="F17" i="31"/>
  <c r="K17" i="31" s="1"/>
  <c r="G18" i="31"/>
  <c r="C22" i="31"/>
  <c r="D23" i="31"/>
  <c r="F24" i="31"/>
  <c r="D27" i="31"/>
  <c r="D34" i="31" s="1"/>
  <c r="G8" i="31"/>
  <c r="C12" i="31"/>
  <c r="D13" i="31"/>
  <c r="J13" i="31" s="1"/>
  <c r="E14" i="31"/>
  <c r="F15" i="31"/>
  <c r="K15" i="31" s="1"/>
  <c r="G16" i="31"/>
  <c r="C20" i="31"/>
  <c r="D21" i="31"/>
  <c r="J21" i="31" s="1"/>
  <c r="E22" i="31"/>
  <c r="F23" i="31"/>
  <c r="D26" i="31"/>
  <c r="D33" i="31" s="1"/>
  <c r="F27" i="31"/>
  <c r="F34" i="31" s="1"/>
  <c r="C11" i="31"/>
  <c r="D12" i="31"/>
  <c r="J12" i="31" s="1"/>
  <c r="E13" i="31"/>
  <c r="F14" i="31"/>
  <c r="K14" i="31" s="1"/>
  <c r="G15" i="31"/>
  <c r="C19" i="31"/>
  <c r="D20" i="31"/>
  <c r="J20" i="31" s="1"/>
  <c r="E21" i="31"/>
  <c r="F22" i="31"/>
  <c r="K22" i="31" s="1"/>
  <c r="G23" i="31"/>
  <c r="C25" i="31"/>
  <c r="C32" i="31" s="1"/>
  <c r="E26" i="31"/>
  <c r="E33" i="31" s="1"/>
  <c r="G27" i="31"/>
  <c r="C10" i="31"/>
  <c r="D11" i="31"/>
  <c r="J11" i="31" s="1"/>
  <c r="E12" i="31"/>
  <c r="F13" i="31"/>
  <c r="K13" i="31" s="1"/>
  <c r="G14" i="31"/>
  <c r="C18" i="31"/>
  <c r="D19" i="31"/>
  <c r="J19" i="31" s="1"/>
  <c r="E20" i="31"/>
  <c r="F21" i="31"/>
  <c r="K21" i="31" s="1"/>
  <c r="G22" i="31"/>
  <c r="D25" i="31"/>
  <c r="D32" i="31" s="1"/>
  <c r="F26" i="31"/>
  <c r="C9" i="31"/>
  <c r="D10" i="31"/>
  <c r="J10" i="31" s="1"/>
  <c r="E11" i="31"/>
  <c r="F12" i="31"/>
  <c r="K12" i="31" s="1"/>
  <c r="G13" i="31"/>
  <c r="C17" i="31"/>
  <c r="D18" i="31"/>
  <c r="J18" i="31" s="1"/>
  <c r="E19" i="31"/>
  <c r="F20" i="31"/>
  <c r="K20" i="31" s="1"/>
  <c r="G21" i="31"/>
  <c r="C24" i="31"/>
  <c r="C31" i="31" s="1"/>
  <c r="E25" i="31"/>
  <c r="E32" i="31" s="1"/>
  <c r="G26" i="31"/>
  <c r="C8" i="31"/>
  <c r="D9" i="31"/>
  <c r="J9" i="31" s="1"/>
  <c r="E10" i="31"/>
  <c r="F11" i="31"/>
  <c r="K11" i="31" s="1"/>
  <c r="G12" i="31"/>
  <c r="C16" i="31"/>
  <c r="D17" i="31"/>
  <c r="J17" i="31" s="1"/>
  <c r="E18" i="31"/>
  <c r="F19" i="31"/>
  <c r="K19" i="31" s="1"/>
  <c r="G20" i="31"/>
  <c r="D24" i="31"/>
  <c r="D31" i="31" s="1"/>
  <c r="C35" i="31" l="1"/>
  <c r="A106" i="24"/>
  <c r="A148" i="24"/>
  <c r="A157" i="24"/>
  <c r="A151" i="24"/>
  <c r="A163" i="24"/>
  <c r="A161" i="24"/>
  <c r="A164" i="24"/>
  <c r="A154" i="24"/>
  <c r="A156" i="24"/>
  <c r="A159" i="24"/>
  <c r="A145" i="24"/>
  <c r="A158" i="24"/>
  <c r="A153" i="24"/>
  <c r="A147" i="24"/>
  <c r="A146" i="24"/>
  <c r="A136" i="24"/>
  <c r="A57" i="24"/>
  <c r="A72" i="24"/>
  <c r="A98" i="24"/>
  <c r="A149" i="24"/>
  <c r="A160" i="24"/>
  <c r="A53" i="24"/>
  <c r="A144" i="24"/>
  <c r="A152" i="24"/>
  <c r="A105" i="24"/>
  <c r="A128" i="24"/>
  <c r="A112" i="24"/>
  <c r="A123" i="24"/>
  <c r="A120" i="24"/>
  <c r="A124" i="24"/>
  <c r="A33" i="24"/>
  <c r="A134" i="24"/>
  <c r="A95" i="24"/>
  <c r="A42" i="24"/>
  <c r="A63" i="24"/>
  <c r="A118" i="24"/>
  <c r="A141" i="24"/>
  <c r="A13" i="24"/>
  <c r="A41" i="24"/>
  <c r="A50" i="24"/>
  <c r="A125" i="24"/>
  <c r="A143" i="24"/>
  <c r="A76" i="24"/>
  <c r="A51" i="24"/>
  <c r="A104" i="24"/>
  <c r="A45" i="24"/>
  <c r="A77" i="24"/>
  <c r="A137" i="24"/>
  <c r="A126" i="24"/>
  <c r="A21" i="24"/>
  <c r="A97" i="24"/>
  <c r="A44" i="24"/>
  <c r="A58" i="24"/>
  <c r="A61" i="24"/>
  <c r="A65" i="24"/>
  <c r="A78" i="24"/>
  <c r="A86" i="24"/>
  <c r="A60" i="24"/>
  <c r="A116" i="24"/>
  <c r="A67" i="24"/>
  <c r="A88" i="24"/>
  <c r="A100" i="24"/>
  <c r="A49" i="24"/>
  <c r="A71" i="24"/>
  <c r="A108" i="24"/>
  <c r="A74" i="24"/>
  <c r="A37" i="24"/>
  <c r="A96" i="24"/>
  <c r="A17" i="24"/>
  <c r="A113" i="24"/>
  <c r="A69" i="24"/>
  <c r="A99" i="24"/>
  <c r="A56" i="24"/>
  <c r="A62" i="24"/>
  <c r="A122" i="24"/>
  <c r="A139" i="24"/>
  <c r="A103" i="24"/>
  <c r="A36" i="24"/>
  <c r="A140" i="24"/>
  <c r="A79" i="24"/>
  <c r="A85" i="24"/>
  <c r="A83" i="24"/>
  <c r="A59" i="24"/>
  <c r="A142" i="24"/>
  <c r="A32" i="24"/>
  <c r="A131" i="24"/>
  <c r="A28" i="24"/>
  <c r="A109" i="24"/>
  <c r="A81" i="24"/>
  <c r="A52" i="24"/>
  <c r="A39" i="24"/>
  <c r="A30" i="24"/>
  <c r="A89" i="24"/>
  <c r="A40" i="24"/>
  <c r="A129" i="24"/>
  <c r="A130" i="24"/>
  <c r="A10" i="24"/>
  <c r="A54" i="24"/>
  <c r="A46" i="24"/>
  <c r="A25" i="24"/>
  <c r="A119" i="24"/>
  <c r="A31" i="24"/>
  <c r="A38" i="24"/>
  <c r="A55" i="24"/>
  <c r="A47" i="24"/>
  <c r="A18" i="24"/>
  <c r="A133" i="24"/>
  <c r="A91" i="24"/>
  <c r="A26" i="24"/>
  <c r="A87" i="24"/>
  <c r="A35" i="24"/>
  <c r="A84" i="24"/>
  <c r="A110" i="24"/>
  <c r="A66" i="24"/>
  <c r="A138" i="24"/>
  <c r="A82" i="24"/>
  <c r="A70" i="24"/>
  <c r="A64" i="24"/>
  <c r="A34" i="24"/>
  <c r="A101" i="24"/>
  <c r="A23" i="24"/>
  <c r="A29" i="24"/>
  <c r="A16" i="24"/>
  <c r="A121" i="24"/>
  <c r="A48" i="24"/>
  <c r="A27" i="24"/>
  <c r="A132" i="24"/>
  <c r="A135" i="24"/>
  <c r="A107" i="24"/>
  <c r="A80" i="24"/>
  <c r="A94" i="24"/>
  <c r="A115" i="24"/>
  <c r="A15" i="24"/>
  <c r="A24" i="24"/>
  <c r="A93" i="24"/>
  <c r="A68" i="24"/>
  <c r="A73" i="24"/>
  <c r="A43" i="24"/>
  <c r="A20" i="24"/>
  <c r="A102" i="24"/>
  <c r="A14" i="24"/>
  <c r="A11" i="24"/>
  <c r="A114" i="24"/>
  <c r="A117" i="24"/>
  <c r="A92" i="24"/>
  <c r="A19" i="24"/>
  <c r="A12" i="24"/>
  <c r="A90" i="24"/>
  <c r="A75" i="24"/>
  <c r="A127" i="24"/>
  <c r="A22" i="24"/>
  <c r="A111" i="24"/>
  <c r="E35" i="31"/>
  <c r="D35" i="31"/>
  <c r="C28" i="31"/>
  <c r="K27" i="31"/>
  <c r="J27" i="31"/>
  <c r="D28" i="31" s="1"/>
  <c r="F35" i="31" l="1"/>
  <c r="F28"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tc={09DE599D-4ADD-4102-AD2F-7FBDB4168D3D}</author>
    <author>tc={18820ECE-69EE-4062-83F5-7672D57F44E3}</author>
    <author>tc={827AEEEE-FA68-48E8-8EC7-431915521D79}</author>
    <author>tc={9702A701-407A-42CB-BF66-DD7DD8835D23}</author>
  </authors>
  <commentList>
    <comment ref="C9" authorId="0" shapeId="0" xr:uid="{09DE599D-4ADD-4102-AD2F-7FBDB4168D3D}">
      <text>
        <t>[Threaded comment]
Your version of Excel allows you to read this threaded comment; however, any edits to it will get removed if the file is opened in a newer version of Excel. Learn more: https://go.microsoft.com/fwlink/?linkid=870924
Comment:
    Country code</t>
      </text>
    </comment>
    <comment ref="E9" authorId="1" shapeId="0" xr:uid="{18820ECE-69EE-4062-83F5-7672D57F44E3}">
      <text>
        <t>[Threaded comment]
Your version of Excel allows you to read this threaded comment; however, any edits to it will get removed if the file is opened in a newer version of Excel. Learn more: https://go.microsoft.com/fwlink/?linkid=870924
Comment:
    1 - Latin America
2 - N. America &amp; Oceania
3 - Western Europe
4 - Middle East
5 - Africa
6 - South Asia
7 - Eastern Europe &amp; Central Asia
8 - East Asia</t>
      </text>
    </comment>
    <comment ref="K9" authorId="2" shapeId="0" xr:uid="{827AEEEE-FA68-48E8-8EC7-431915521D79}">
      <text>
        <t>[Threaded comment]
Your version of Excel allows you to read this threaded comment; however, any edits to it will get removed if the file is opened in a newer version of Excel. Learn more: https://go.microsoft.com/fwlink/?linkid=870924
Comment:
    Based on UNEP Emissions Gap Report (https://www.unep.org/resources/emissions-gap-report-2023) lower target of 26Gt emissions, divided by world pop, with aviation removed (as 3.5% of all emissions).  3.5% comes from: https://ourworldindata.org/co2-emissions-from-aviation</t>
      </text>
    </comment>
    <comment ref="L9" authorId="3" shapeId="0" xr:uid="{9702A701-407A-42CB-BF66-DD7DD8835D23}">
      <text>
        <t>[Threaded comment]
Your version of Excel allows you to read this threaded comment; however, any edits to it will get removed if the file is opened in a newer version of Excel. Learn more: https://go.microsoft.com/fwlink/?linkid=870924
Comment:
    For 2025, no data was available, so 2024 figures instead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tc={5EB52E86-338A-43CC-86E7-8879D745BFCD}</author>
    <author>tc={66FC43DA-6723-4A37-B2EC-AD61CA9D2F9B}</author>
    <author>tc={F240B8F1-51A2-49C1-9C71-C46098596B37}</author>
  </authors>
  <commentList>
    <comment ref="C28" authorId="0" shapeId="0" xr:uid="{5EB52E86-338A-43CC-86E7-8879D745BFCD}">
      <text>
        <t>[Threaded comment]
Your version of Excel allows you to read this threaded comment; however, any edits to it will get removed if the file is opened in a newer version of Excel. Learn more: https://go.microsoft.com/fwlink/?linkid=870924
Comment:
    The highest value from the last three years, or 75, whichever is higher</t>
      </text>
    </comment>
    <comment ref="D28" authorId="1" shapeId="0" xr:uid="{66FC43DA-6723-4A37-B2EC-AD61CA9D2F9B}">
      <text>
        <t>[Threaded comment]
Your version of Excel allows you to read this threaded comment; however, any edits to it will get removed if the file is opened in a newer version of Excel. Learn more: https://go.microsoft.com/fwlink/?linkid=870924
Comment:
    The average of the last 6 years, or 6 - whichever is higher</t>
      </text>
    </comment>
    <comment ref="E28" authorId="2" shapeId="0" xr:uid="{F240B8F1-51A2-49C1-9C71-C46098596B37}">
      <text>
        <t>[Threaded comment]
Your version of Excel allows you to read this threaded comment; however, any edits to it will get removed if the file is opened in a newer version of Excel. Learn more: https://go.microsoft.com/fwlink/?linkid=870924
Comment:
    Assuming total global biocapacity remains constant, change in per capita value due to population increase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tc={DA5A27F0-E211-4B5E-93C1-96C41E78D1F5}</author>
    <author>tc={AAC8365E-4DFE-4180-B215-BEE60D068115}</author>
    <author>tc={5D42DF42-1FCB-4044-81E1-BC2F7BA77748}</author>
    <author>tc={1CF7D15F-EB8D-44EA-9254-BD79DEA39213}</author>
    <author>tc={274765F7-9AE2-4391-BB6F-3E38709ABCC9}</author>
    <author>tc={AF96E7D9-71ED-471B-8516-A41453798F46}</author>
    <author>tc={06BC98A9-4DB6-4355-9031-CB232BACD29C}</author>
    <author>tc={950719E7-0A13-4009-9BE4-0140E1F5FED9}</author>
    <author>tc={06609B06-F25B-4535-A21B-B5C76B8FD166}</author>
    <author>tc={653694A3-AA63-4BCC-B7D2-89903A8403ED}</author>
    <author>tc={3381D52B-6465-4B5D-8E3C-82E7906135F1}</author>
    <author>tc={C991A141-707A-4048-B2AB-4E1477D59083}</author>
    <author>tc={DE09AF61-612C-4FFF-9642-411657F9DE28}</author>
    <author>tc={9ED5ED7D-7043-4265-BE94-AC9AD044DABF}</author>
    <author>tc={D778A886-AD34-452C-ABB5-0D514EA6A3F7}</author>
    <author>tc={F7A274ED-CF7E-44F7-B0F6-E76FE39A8573}</author>
    <author>tc={8B6B8B53-2F57-4B9C-864D-EB5541479D14}</author>
    <author>tc={CA06CD66-3456-4B20-A873-7D4366A19130}</author>
    <author>tc={0EB0C3CF-F553-410A-B613-AF7A2166EE44}</author>
    <author>tc={03882C18-EEF4-45C7-9538-71B5208CBA03}</author>
  </authors>
  <commentList>
    <comment ref="D2" authorId="0" shapeId="0" xr:uid="{DA5A27F0-E211-4B5E-93C1-96C41E78D1F5}">
      <text>
        <t>[Threaded comment]
Your version of Excel allows you to read this threaded comment; however, any edits to it will get removed if the file is opened in a newer version of Excel. Learn more: https://go.microsoft.com/fwlink/?linkid=870924
Comment:
    1 Latin America
2 N America &amp; Oceania
3 Western Europe
4 Middle East &amp; N Africa
5 Sub-Saharan Africa
6 South Asia
7 Eastern Europe &amp; Central Asia
8 East Asia</t>
      </text>
    </comment>
    <comment ref="E2" authorId="1" shapeId="0" xr:uid="{AAC8365E-4DFE-4180-B215-BEE60D068115}">
      <text>
        <t>[Threaded comment]
Your version of Excel allows you to read this threaded comment; however, any edits to it will get removed if the file is opened in a newer version of Excel. Learn more: https://go.microsoft.com/fwlink/?linkid=870924
Comment:
    1 July estimate</t>
      </text>
    </comment>
    <comment ref="Q2" authorId="2" shapeId="0" xr:uid="{5D42DF42-1FCB-4044-81E1-BC2F7BA77748}">
      <text>
        <t>[Threaded comment]
Your version of Excel allows you to read this threaded comment; however, any edits to it will get removed if the file is opened in a newer version of Excel. Learn more: https://go.microsoft.com/fwlink/?linkid=870924
Comment:
    1 - within budget
2 - within double budget
3 - over double budget</t>
      </text>
    </comment>
    <comment ref="R2" authorId="3" shapeId="0" xr:uid="{1CF7D15F-EB8D-44EA-9254-BD79DEA39213}">
      <text>
        <t>[Threaded comment]
Your version of Excel allows you to read this threaded comment; however, any edits to it will get removed if the file is opened in a newer version of Excel. Learn more: https://go.microsoft.com/fwlink/?linkid=870924
Comment:
    EF Biocapacity is a misleading naming of this. Should be World Avg. per capita Biocapacity</t>
      </text>
    </comment>
    <comment ref="I1244" authorId="4" shapeId="0" xr:uid="{274765F7-9AE2-4391-BB6F-3E38709ABCC9}">
      <text>
        <t>[Threaded comment]
Your version of Excel allows you to read this threaded comment; however, any edits to it will get removed if the file is opened in a newer version of Excel. Learn more: https://go.microsoft.com/fwlink/?linkid=870924
Comment:
    imputed</t>
      </text>
    </comment>
    <comment ref="I1308" authorId="5" shapeId="0" xr:uid="{AF96E7D9-71ED-471B-8516-A41453798F46}">
      <text>
        <t>[Threaded comment]
Your version of Excel allows you to read this threaded comment; however, any edits to it will get removed if the file is opened in a newer version of Excel. Learn more: https://go.microsoft.com/fwlink/?linkid=870924
Comment:
    imputed</t>
      </text>
    </comment>
    <comment ref="I2152" authorId="6" shapeId="0" xr:uid="{06BC98A9-4DB6-4355-9031-CB232BACD29C}">
      <text>
        <t>[Threaded comment]
Your version of Excel allows you to read this threaded comment; however, any edits to it will get removed if the file is opened in a newer version of Excel. Learn more: https://go.microsoft.com/fwlink/?linkid=870924
Comment:
    Investigate this</t>
      </text>
    </comment>
    <comment ref="I2293" authorId="7" shapeId="0" xr:uid="{950719E7-0A13-4009-9BE4-0140E1F5FED9}">
      <text>
        <t>[Threaded comment]
Your version of Excel allows you to read this threaded comment; however, any edits to it will get removed if the file is opened in a newer version of Excel. Learn more: https://go.microsoft.com/fwlink/?linkid=870924
Comment:
    imputed</t>
      </text>
    </comment>
    <comment ref="I2548" authorId="8" shapeId="0" xr:uid="{06609B06-F25B-4535-A21B-B5C76B8FD166}">
      <text>
        <t>[Threaded comment]
Your version of Excel allows you to read this threaded comment; however, any edits to it will get removed if the file is opened in a newer version of Excel. Learn more: https://go.microsoft.com/fwlink/?linkid=870924
Comment:
    imputed</t>
      </text>
    </comment>
    <comment ref="I2632" authorId="9" shapeId="0" xr:uid="{653694A3-AA63-4BCC-B7D2-89903A8403ED}">
      <text>
        <t>[Threaded comment]
Your version of Excel allows you to read this threaded comment; however, any edits to it will get removed if the file is opened in a newer version of Excel. Learn more: https://go.microsoft.com/fwlink/?linkid=870924
Comment:
    Old figure</t>
      </text>
    </comment>
    <comment ref="I2662" authorId="10" shapeId="0" xr:uid="{3381D52B-6465-4B5D-8E3C-82E7906135F1}">
      <text>
        <t>[Threaded comment]
Your version of Excel allows you to read this threaded comment; however, any edits to it will get removed if the file is opened in a newer version of Excel. Learn more: https://go.microsoft.com/fwlink/?linkid=870924
Comment:
    imputed</t>
      </text>
    </comment>
    <comment ref="I2791" authorId="11" shapeId="0" xr:uid="{C991A141-707A-4048-B2AB-4E1477D59083}">
      <text>
        <t>[Threaded comment]
Your version of Excel allows you to read this threaded comment; however, any edits to it will get removed if the file is opened in a newer version of Excel. Learn more: https://go.microsoft.com/fwlink/?linkid=870924
Comment:
    imputed</t>
      </text>
    </comment>
    <comment ref="I2862" authorId="12" shapeId="0" xr:uid="{DE09AF61-612C-4FFF-9642-411657F9DE28}">
      <text>
        <t>[Threaded comment]
Your version of Excel allows you to read this threaded comment; however, any edits to it will get removed if the file is opened in a newer version of Excel. Learn more: https://go.microsoft.com/fwlink/?linkid=870924
Comment:
    imputed</t>
      </text>
    </comment>
    <comment ref="I2992" authorId="13" shapeId="0" xr:uid="{9ED5ED7D-7043-4265-BE94-AC9AD044DABF}">
      <text>
        <t>[Threaded comment]
Your version of Excel allows you to read this threaded comment; however, any edits to it will get removed if the file is opened in a newer version of Excel. Learn more: https://go.microsoft.com/fwlink/?linkid=870924
Comment:
    imputed</t>
      </text>
    </comment>
    <comment ref="I2996" authorId="14" shapeId="0" xr:uid="{D778A886-AD34-452C-ABB5-0D514EA6A3F7}">
      <text>
        <t>[Threaded comment]
Your version of Excel allows you to read this threaded comment; however, any edits to it will get removed if the file is opened in a newer version of Excel. Learn more: https://go.microsoft.com/fwlink/?linkid=870924
Comment:
    imputed</t>
      </text>
    </comment>
    <comment ref="I3013" authorId="15" shapeId="0" xr:uid="{F7A274ED-CF7E-44F7-B0F6-E76FE39A8573}">
      <text>
        <t>[Threaded comment]
Your version of Excel allows you to read this threaded comment; however, any edits to it will get removed if the file is opened in a newer version of Excel. Learn more: https://go.microsoft.com/fwlink/?linkid=870924
Comment:
    Investigate this</t>
      </text>
    </comment>
    <comment ref="I3071" authorId="16" shapeId="0" xr:uid="{8B6B8B53-2F57-4B9C-864D-EB5541479D14}">
      <text>
        <t>[Threaded comment]
Your version of Excel allows you to read this threaded comment; however, any edits to it will get removed if the file is opened in a newer version of Excel. Learn more: https://go.microsoft.com/fwlink/?linkid=870924
Comment:
    imputed</t>
      </text>
    </comment>
    <comment ref="I3118" authorId="17" shapeId="0" xr:uid="{CA06CD66-3456-4B20-A873-7D4366A19130}">
      <text>
        <t>[Threaded comment]
Your version of Excel allows you to read this threaded comment; however, any edits to it will get removed if the file is opened in a newer version of Excel. Learn more: https://go.microsoft.com/fwlink/?linkid=870924
Comment:
    imputed</t>
      </text>
    </comment>
    <comment ref="I3123" authorId="18" shapeId="0" xr:uid="{0EB0C3CF-F553-410A-B613-AF7A2166EE44}">
      <text>
        <t>[Threaded comment]
Your version of Excel allows you to read this threaded comment; however, any edits to it will get removed if the file is opened in a newer version of Excel. Learn more: https://go.microsoft.com/fwlink/?linkid=870924
Comment:
    Old figure</t>
      </text>
    </comment>
    <comment ref="I3125" authorId="19" shapeId="0" xr:uid="{03882C18-EEF4-45C7-9538-71B5208CBA03}">
      <text>
        <t>[Threaded comment]
Your version of Excel allows you to read this threaded comment; however, any edits to it will get removed if the file is opened in a newer version of Excel. Learn more: https://go.microsoft.com/fwlink/?linkid=870924
Comment:
    imputed</t>
      </text>
    </comment>
  </commentList>
</comments>
</file>

<file path=xl/sharedStrings.xml><?xml version="1.0" encoding="utf-8"?>
<sst xmlns="http://schemas.openxmlformats.org/spreadsheetml/2006/main" count="12920" uniqueCount="3577">
  <si>
    <t>UNDP</t>
  </si>
  <si>
    <t>Gallup World Poll</t>
  </si>
  <si>
    <t>HPI rank</t>
  </si>
  <si>
    <t>Country</t>
  </si>
  <si>
    <t>ISO</t>
  </si>
  <si>
    <t>Continent</t>
  </si>
  <si>
    <t>Population</t>
  </si>
  <si>
    <t>Year</t>
  </si>
  <si>
    <t>Adj Lad x Life Exp</t>
  </si>
  <si>
    <t>HPI</t>
  </si>
  <si>
    <t>Afghanistan</t>
  </si>
  <si>
    <t>Albania</t>
  </si>
  <si>
    <t>Algeria</t>
  </si>
  <si>
    <t>Argentina</t>
  </si>
  <si>
    <t>Armenia</t>
  </si>
  <si>
    <t>Australia</t>
  </si>
  <si>
    <t>Austria</t>
  </si>
  <si>
    <t>Azerbaijan</t>
  </si>
  <si>
    <t>Bahrain</t>
  </si>
  <si>
    <t>Bangladesh</t>
  </si>
  <si>
    <t>Belarus</t>
  </si>
  <si>
    <t>Belgium</t>
  </si>
  <si>
    <t>Benin</t>
  </si>
  <si>
    <t>Bhutan</t>
  </si>
  <si>
    <t>Bolivia</t>
  </si>
  <si>
    <t>Bosnia and Herzegovina</t>
  </si>
  <si>
    <t>Botswana</t>
  </si>
  <si>
    <t>Brazil</t>
  </si>
  <si>
    <t>Bulgaria</t>
  </si>
  <si>
    <t>Burkina Faso</t>
  </si>
  <si>
    <t>Burundi</t>
  </si>
  <si>
    <t>Cambodia</t>
  </si>
  <si>
    <t>Cameroon</t>
  </si>
  <si>
    <t>Canada</t>
  </si>
  <si>
    <t>Central African Republic</t>
  </si>
  <si>
    <t>Chad</t>
  </si>
  <si>
    <t>Chile</t>
  </si>
  <si>
    <t>China</t>
  </si>
  <si>
    <t>Colombia</t>
  </si>
  <si>
    <t>Comoros</t>
  </si>
  <si>
    <t>Congo (Brazzaville)</t>
  </si>
  <si>
    <t>Congo (Kinshasa)</t>
  </si>
  <si>
    <t>Costa Rica</t>
  </si>
  <si>
    <t>Cote d'Ivoire</t>
  </si>
  <si>
    <t>Croatia</t>
  </si>
  <si>
    <t>Cyprus</t>
  </si>
  <si>
    <t>Czech Republic</t>
  </si>
  <si>
    <t>Denmark</t>
  </si>
  <si>
    <t>Dominican Republic</t>
  </si>
  <si>
    <t>Ecuador</t>
  </si>
  <si>
    <t>Egypt</t>
  </si>
  <si>
    <t>El Salvador</t>
  </si>
  <si>
    <t>Estonia</t>
  </si>
  <si>
    <t>Eswatini</t>
  </si>
  <si>
    <t>Ethiopia</t>
  </si>
  <si>
    <t>Finland</t>
  </si>
  <si>
    <t>France</t>
  </si>
  <si>
    <t>Gabon</t>
  </si>
  <si>
    <t>Georgia</t>
  </si>
  <si>
    <t>Germany</t>
  </si>
  <si>
    <t>Ghana</t>
  </si>
  <si>
    <t>Greece</t>
  </si>
  <si>
    <t>Guatemala</t>
  </si>
  <si>
    <t>Guinea</t>
  </si>
  <si>
    <t>Haiti</t>
  </si>
  <si>
    <t>Honduras</t>
  </si>
  <si>
    <t>Hong Kong</t>
  </si>
  <si>
    <t>Hungary</t>
  </si>
  <si>
    <t>Iceland</t>
  </si>
  <si>
    <t>India</t>
  </si>
  <si>
    <t>Indonesia</t>
  </si>
  <si>
    <t>Iran</t>
  </si>
  <si>
    <t>Iraq</t>
  </si>
  <si>
    <t>Ireland</t>
  </si>
  <si>
    <t>Israel</t>
  </si>
  <si>
    <t>Italy</t>
  </si>
  <si>
    <t>Jamaica</t>
  </si>
  <si>
    <t>Japan</t>
  </si>
  <si>
    <t>Jordan</t>
  </si>
  <si>
    <t>Kazakhstan</t>
  </si>
  <si>
    <t>Kenya</t>
  </si>
  <si>
    <t>Kuwait</t>
  </si>
  <si>
    <t>Kyrgyzstan</t>
  </si>
  <si>
    <t>Laos</t>
  </si>
  <si>
    <t>Latvia</t>
  </si>
  <si>
    <t>Lebanon</t>
  </si>
  <si>
    <t>Lesotho</t>
  </si>
  <si>
    <t>Liberia</t>
  </si>
  <si>
    <t>Libya</t>
  </si>
  <si>
    <t>Lithuania</t>
  </si>
  <si>
    <t>Luxembourg</t>
  </si>
  <si>
    <t>Madagascar</t>
  </si>
  <si>
    <t>Malawi</t>
  </si>
  <si>
    <t>Malaysia</t>
  </si>
  <si>
    <t>Mali</t>
  </si>
  <si>
    <t>Malta</t>
  </si>
  <si>
    <t>Mauritania</t>
  </si>
  <si>
    <t>Mauritius</t>
  </si>
  <si>
    <t>Mexico</t>
  </si>
  <si>
    <t>Moldova</t>
  </si>
  <si>
    <t>Mongolia</t>
  </si>
  <si>
    <t>Montenegro</t>
  </si>
  <si>
    <t>Morocco</t>
  </si>
  <si>
    <t>Mozambique</t>
  </si>
  <si>
    <t>Myanmar</t>
  </si>
  <si>
    <t>Namibia</t>
  </si>
  <si>
    <t>Nepal</t>
  </si>
  <si>
    <t>Netherlands</t>
  </si>
  <si>
    <t>New Zealand</t>
  </si>
  <si>
    <t>Nicaragua</t>
  </si>
  <si>
    <t>Niger</t>
  </si>
  <si>
    <t>Nigeria</t>
  </si>
  <si>
    <t>North Macedonia</t>
  </si>
  <si>
    <t>Norway</t>
  </si>
  <si>
    <t>Pakistan</t>
  </si>
  <si>
    <t>Palestine, State of</t>
  </si>
  <si>
    <t>Panama</t>
  </si>
  <si>
    <t>Paraguay</t>
  </si>
  <si>
    <t>Peru</t>
  </si>
  <si>
    <t>Philippines</t>
  </si>
  <si>
    <t>Poland</t>
  </si>
  <si>
    <t>Portugal</t>
  </si>
  <si>
    <t>Qatar</t>
  </si>
  <si>
    <t>Romania</t>
  </si>
  <si>
    <t>Russia</t>
  </si>
  <si>
    <t>Rwanda</t>
  </si>
  <si>
    <t>Saudi Arabia</t>
  </si>
  <si>
    <t>Senegal</t>
  </si>
  <si>
    <t>Serbia</t>
  </si>
  <si>
    <t>Sierra Leone</t>
  </si>
  <si>
    <t>Singapore</t>
  </si>
  <si>
    <t>Slovakia</t>
  </si>
  <si>
    <t>Slovenia</t>
  </si>
  <si>
    <t>South Africa</t>
  </si>
  <si>
    <t>South Korea</t>
  </si>
  <si>
    <t>Spain</t>
  </si>
  <si>
    <t>Sri Lanka</t>
  </si>
  <si>
    <t>Sudan</t>
  </si>
  <si>
    <t>Sweden</t>
  </si>
  <si>
    <t>Switzerland</t>
  </si>
  <si>
    <t>Taiwan</t>
  </si>
  <si>
    <t>Tajikistan</t>
  </si>
  <si>
    <t>Tanzania</t>
  </si>
  <si>
    <t>Thailand</t>
  </si>
  <si>
    <t>Togo</t>
  </si>
  <si>
    <t>Trinidad and Tobago</t>
  </si>
  <si>
    <t>Tunisia</t>
  </si>
  <si>
    <t>Turkey</t>
  </si>
  <si>
    <t>Turkmenistan</t>
  </si>
  <si>
    <t>Uganda</t>
  </si>
  <si>
    <t>Ukraine</t>
  </si>
  <si>
    <t>United Arab Emirates</t>
  </si>
  <si>
    <t>United Kingdom</t>
  </si>
  <si>
    <t>United States of America</t>
  </si>
  <si>
    <t>Uruguay</t>
  </si>
  <si>
    <t>Uzbekistan</t>
  </si>
  <si>
    <t>Vanuatu</t>
  </si>
  <si>
    <t>Venezuela</t>
  </si>
  <si>
    <t>Vietnam</t>
  </si>
  <si>
    <t>Yemen</t>
  </si>
  <si>
    <t>Zambia</t>
  </si>
  <si>
    <t>Zimbabwe</t>
  </si>
  <si>
    <t>Alpha</t>
  </si>
  <si>
    <t>Beta</t>
  </si>
  <si>
    <t>Gamma</t>
  </si>
  <si>
    <t>Epsilon</t>
  </si>
  <si>
    <t>Latin America</t>
  </si>
  <si>
    <t>N America &amp; Oceania</t>
  </si>
  <si>
    <t>Western Europe</t>
  </si>
  <si>
    <t>Middle East &amp; N. Africa</t>
  </si>
  <si>
    <t>South Asia</t>
  </si>
  <si>
    <t>Eastern Europe &amp; Central Asia</t>
  </si>
  <si>
    <t>East Asia</t>
  </si>
  <si>
    <t>Country:</t>
  </si>
  <si>
    <t>ISO:</t>
  </si>
  <si>
    <t>ISO 3166[1]</t>
  </si>
  <si>
    <t>Country name[5]</t>
  </si>
  <si>
    <t>Alpha-3 code[5]</t>
  </si>
  <si>
    <t>AFG</t>
  </si>
  <si>
    <t>ALB</t>
  </si>
  <si>
    <t>DZA</t>
  </si>
  <si>
    <t>ARG</t>
  </si>
  <si>
    <t>ARM</t>
  </si>
  <si>
    <t>AUS</t>
  </si>
  <si>
    <t>AUT</t>
  </si>
  <si>
    <t>AZE</t>
  </si>
  <si>
    <t>BHR</t>
  </si>
  <si>
    <t>BGD</t>
  </si>
  <si>
    <t>BLR</t>
  </si>
  <si>
    <t>BEL</t>
  </si>
  <si>
    <t>BEN</t>
  </si>
  <si>
    <t>BTN</t>
  </si>
  <si>
    <t>BOL</t>
  </si>
  <si>
    <t>BIH</t>
  </si>
  <si>
    <t>BWA</t>
  </si>
  <si>
    <t>BRA</t>
  </si>
  <si>
    <t>BGR</t>
  </si>
  <si>
    <t>BFA</t>
  </si>
  <si>
    <t>BDI</t>
  </si>
  <si>
    <t>KHM</t>
  </si>
  <si>
    <t>CMR</t>
  </si>
  <si>
    <t>CAN</t>
  </si>
  <si>
    <t>CAF</t>
  </si>
  <si>
    <t>TCD</t>
  </si>
  <si>
    <t>CHL</t>
  </si>
  <si>
    <t>CHN</t>
  </si>
  <si>
    <t>COL</t>
  </si>
  <si>
    <t>COM</t>
  </si>
  <si>
    <t>COG</t>
  </si>
  <si>
    <t>COD</t>
  </si>
  <si>
    <t>CRI</t>
  </si>
  <si>
    <t>CIV</t>
  </si>
  <si>
    <t>HRV</t>
  </si>
  <si>
    <t>CYP</t>
  </si>
  <si>
    <t>CZE</t>
  </si>
  <si>
    <t>DNK</t>
  </si>
  <si>
    <t>DOM</t>
  </si>
  <si>
    <t>ECU</t>
  </si>
  <si>
    <t>EGY</t>
  </si>
  <si>
    <t>SLV</t>
  </si>
  <si>
    <t>EST</t>
  </si>
  <si>
    <t>SWZ</t>
  </si>
  <si>
    <t>ETH</t>
  </si>
  <si>
    <t>FIN</t>
  </si>
  <si>
    <t>FRA</t>
  </si>
  <si>
    <t>GAB</t>
  </si>
  <si>
    <t>GEO</t>
  </si>
  <si>
    <t>DEU</t>
  </si>
  <si>
    <t>GHA</t>
  </si>
  <si>
    <t>GRC</t>
  </si>
  <si>
    <t>GTM</t>
  </si>
  <si>
    <t>GIN</t>
  </si>
  <si>
    <t>HTI</t>
  </si>
  <si>
    <t>HND</t>
  </si>
  <si>
    <t>HKG</t>
  </si>
  <si>
    <t>HUN</t>
  </si>
  <si>
    <t>ISL</t>
  </si>
  <si>
    <t>IND</t>
  </si>
  <si>
    <t>IDN</t>
  </si>
  <si>
    <t>IRN</t>
  </si>
  <si>
    <t>IRQ</t>
  </si>
  <si>
    <t>IRL</t>
  </si>
  <si>
    <t>ISR</t>
  </si>
  <si>
    <t>ITA</t>
  </si>
  <si>
    <t>JAM</t>
  </si>
  <si>
    <t>JPN</t>
  </si>
  <si>
    <t>JOR</t>
  </si>
  <si>
    <t>KAZ</t>
  </si>
  <si>
    <t>KEN</t>
  </si>
  <si>
    <t>KWT</t>
  </si>
  <si>
    <t>KGZ</t>
  </si>
  <si>
    <t>LAO</t>
  </si>
  <si>
    <t>LVA</t>
  </si>
  <si>
    <t>LBN</t>
  </si>
  <si>
    <t>LSO</t>
  </si>
  <si>
    <t>LBR</t>
  </si>
  <si>
    <t>LBY</t>
  </si>
  <si>
    <t>LTU</t>
  </si>
  <si>
    <t>LUX</t>
  </si>
  <si>
    <t>MDG</t>
  </si>
  <si>
    <t>MWI</t>
  </si>
  <si>
    <t>MYS</t>
  </si>
  <si>
    <t>MLI</t>
  </si>
  <si>
    <t>MLT</t>
  </si>
  <si>
    <t>MRT</t>
  </si>
  <si>
    <t>MUS</t>
  </si>
  <si>
    <t>MEX</t>
  </si>
  <si>
    <t>MDA</t>
  </si>
  <si>
    <t>MNG</t>
  </si>
  <si>
    <t>MNE</t>
  </si>
  <si>
    <t>MAR</t>
  </si>
  <si>
    <t>MOZ</t>
  </si>
  <si>
    <t>MMR</t>
  </si>
  <si>
    <t>NAM</t>
  </si>
  <si>
    <t>NPL</t>
  </si>
  <si>
    <t>NLD</t>
  </si>
  <si>
    <t>NZL</t>
  </si>
  <si>
    <t>NIC</t>
  </si>
  <si>
    <t>NER</t>
  </si>
  <si>
    <t>NGA</t>
  </si>
  <si>
    <t>MKD</t>
  </si>
  <si>
    <t>NOR</t>
  </si>
  <si>
    <t>PAK</t>
  </si>
  <si>
    <t>PSE</t>
  </si>
  <si>
    <t>PAN</t>
  </si>
  <si>
    <t>PRY</t>
  </si>
  <si>
    <t>PER</t>
  </si>
  <si>
    <t>PHL</t>
  </si>
  <si>
    <t>POL</t>
  </si>
  <si>
    <t>PRT</t>
  </si>
  <si>
    <t>QAT</t>
  </si>
  <si>
    <t>ROU</t>
  </si>
  <si>
    <t>RUS</t>
  </si>
  <si>
    <t>RWA</t>
  </si>
  <si>
    <t>SAU</t>
  </si>
  <si>
    <t>SEN</t>
  </si>
  <si>
    <t>SRB</t>
  </si>
  <si>
    <t>SLE</t>
  </si>
  <si>
    <t>SGP</t>
  </si>
  <si>
    <t>SVK</t>
  </si>
  <si>
    <t>SVN</t>
  </si>
  <si>
    <t>ZAF</t>
  </si>
  <si>
    <t>KOR</t>
  </si>
  <si>
    <t>ESP</t>
  </si>
  <si>
    <t>LKA</t>
  </si>
  <si>
    <t>SDN</t>
  </si>
  <si>
    <t>SWE</t>
  </si>
  <si>
    <t>CHE</t>
  </si>
  <si>
    <t>TWN</t>
  </si>
  <si>
    <t>TJK</t>
  </si>
  <si>
    <t>TZA</t>
  </si>
  <si>
    <t>THA</t>
  </si>
  <si>
    <t>TGO</t>
  </si>
  <si>
    <t>TTO</t>
  </si>
  <si>
    <t>TUN</t>
  </si>
  <si>
    <t>TUR</t>
  </si>
  <si>
    <t>TKM</t>
  </si>
  <si>
    <t>UGA</t>
  </si>
  <si>
    <t>UKR</t>
  </si>
  <si>
    <t>ARE</t>
  </si>
  <si>
    <t>GBR</t>
  </si>
  <si>
    <t>USA</t>
  </si>
  <si>
    <t>URY</t>
  </si>
  <si>
    <t>UZB</t>
  </si>
  <si>
    <t>VUT</t>
  </si>
  <si>
    <t>VEN</t>
  </si>
  <si>
    <t>VNM</t>
  </si>
  <si>
    <t>YEM</t>
  </si>
  <si>
    <t>ZMB</t>
  </si>
  <si>
    <t>ZWE</t>
  </si>
  <si>
    <t>Average</t>
  </si>
  <si>
    <t>Belize</t>
  </si>
  <si>
    <t>BLZ</t>
  </si>
  <si>
    <t>GMB</t>
  </si>
  <si>
    <t>Oman</t>
  </si>
  <si>
    <t>OMN</t>
  </si>
  <si>
    <t>Somalia</t>
  </si>
  <si>
    <t>SOM</t>
  </si>
  <si>
    <t>Kosovo</t>
  </si>
  <si>
    <t>XKX</t>
  </si>
  <si>
    <t>GDP per capita</t>
  </si>
  <si>
    <t>World Bank</t>
  </si>
  <si>
    <t>Footprint category</t>
  </si>
  <si>
    <t>UNPD</t>
  </si>
  <si>
    <t>A</t>
  </si>
  <si>
    <t>B</t>
  </si>
  <si>
    <t>C</t>
  </si>
  <si>
    <t>D</t>
  </si>
  <si>
    <t>E</t>
  </si>
  <si>
    <t>F</t>
  </si>
  <si>
    <t>G</t>
  </si>
  <si>
    <t>H</t>
  </si>
  <si>
    <t>I</t>
  </si>
  <si>
    <t>J</t>
  </si>
  <si>
    <t>K</t>
  </si>
  <si>
    <t>L</t>
  </si>
  <si>
    <t>M</t>
  </si>
  <si>
    <t>N</t>
  </si>
  <si>
    <t>O</t>
  </si>
  <si>
    <t>P</t>
  </si>
  <si>
    <t>Extra HPLY (above min)</t>
  </si>
  <si>
    <t>HPLY/EF</t>
  </si>
  <si>
    <t>CoV adjusted ladder</t>
  </si>
  <si>
    <t>CoV Adj Footprint</t>
  </si>
  <si>
    <t>Simplified formula</t>
  </si>
  <si>
    <t xml:space="preserve">WB </t>
  </si>
  <si>
    <t>with blanks</t>
  </si>
  <si>
    <t/>
  </si>
  <si>
    <t>[DATA FILE]</t>
  </si>
  <si>
    <t>A global index of sustainable wellbeing</t>
  </si>
  <si>
    <t>Contents</t>
  </si>
  <si>
    <t>1. All countries:</t>
  </si>
  <si>
    <t>2. Country grapher:</t>
  </si>
  <si>
    <t>Dataset with option to select any country, and see its results over time.</t>
  </si>
  <si>
    <t>3. Regions graph:</t>
  </si>
  <si>
    <t>Graph showing HPI scores for world regions over time</t>
  </si>
  <si>
    <t>Information on the sources for the three components of the HPI</t>
  </si>
  <si>
    <t>Hot or Cool Institute</t>
  </si>
  <si>
    <t>www.hotorcool.org</t>
  </si>
  <si>
    <t xml:space="preserve">Dataset with option to select a year and see results for all countries for that year. </t>
  </si>
  <si>
    <t xml:space="preserve">Dataset with option to select the year, and see the results for all countries for that year. Sort by HPI score, life expectancy, GDP per capita or any other variable in the data set. You can filter by continent. </t>
  </si>
  <si>
    <t xml:space="preserve">CHOOSE YEAR HERE: </t>
  </si>
  <si>
    <t>Good</t>
  </si>
  <si>
    <t>USE THE FILTERS BELOW TO SORT BY HPI RANK OR COMPONENT</t>
  </si>
  <si>
    <t>Poor</t>
  </si>
  <si>
    <t xml:space="preserve">2. Individual Country Grapher </t>
  </si>
  <si>
    <t>Goal:</t>
  </si>
  <si>
    <t>Pop weighted average HPI (with estimates)</t>
  </si>
  <si>
    <t>Africa</t>
  </si>
  <si>
    <t>World Bank Databank</t>
  </si>
  <si>
    <t>Life Expectancy at birth</t>
  </si>
  <si>
    <t>Additional Notes</t>
  </si>
  <si>
    <t>Main source</t>
  </si>
  <si>
    <t>Indicator</t>
  </si>
  <si>
    <t>2021BDI</t>
  </si>
  <si>
    <t>2021COM</t>
  </si>
  <si>
    <t>2021SWZ</t>
  </si>
  <si>
    <t>2021PSE</t>
  </si>
  <si>
    <t>2021SDN</t>
  </si>
  <si>
    <t>2021VUT</t>
  </si>
  <si>
    <t>2021SWE</t>
  </si>
  <si>
    <t>2021SLV</t>
  </si>
  <si>
    <t>2021CRI</t>
  </si>
  <si>
    <t>2021NIC</t>
  </si>
  <si>
    <t>2021DNK</t>
  </si>
  <si>
    <t>2021ESP</t>
  </si>
  <si>
    <t>2021PAN</t>
  </si>
  <si>
    <t>2021FRA</t>
  </si>
  <si>
    <t>2021CHL</t>
  </si>
  <si>
    <t>2021PRT</t>
  </si>
  <si>
    <t>2021MDA</t>
  </si>
  <si>
    <t>2021HND</t>
  </si>
  <si>
    <t>2021NLD</t>
  </si>
  <si>
    <t>2021NOR</t>
  </si>
  <si>
    <t>2021GTM</t>
  </si>
  <si>
    <t>2021FIN</t>
  </si>
  <si>
    <t>2021ITA</t>
  </si>
  <si>
    <t>2021GBR</t>
  </si>
  <si>
    <t>2021ROU</t>
  </si>
  <si>
    <t>2021PHL</t>
  </si>
  <si>
    <t>2021ISR</t>
  </si>
  <si>
    <t>2021GRC</t>
  </si>
  <si>
    <t>2021SVN</t>
  </si>
  <si>
    <t>2021HRV</t>
  </si>
  <si>
    <t>2021THA</t>
  </si>
  <si>
    <t>2021TJK</t>
  </si>
  <si>
    <t>2021IRL</t>
  </si>
  <si>
    <t>2021DZA</t>
  </si>
  <si>
    <t>2021DOM</t>
  </si>
  <si>
    <t>2021PER</t>
  </si>
  <si>
    <t>2021CZE</t>
  </si>
  <si>
    <t>2021ALB</t>
  </si>
  <si>
    <t>2021BRA</t>
  </si>
  <si>
    <t>2021DEU</t>
  </si>
  <si>
    <t>2021VNM</t>
  </si>
  <si>
    <t>2021AUT</t>
  </si>
  <si>
    <t>2021MAR</t>
  </si>
  <si>
    <t>2021ECU</t>
  </si>
  <si>
    <t>2021JAM</t>
  </si>
  <si>
    <t>2021ARG</t>
  </si>
  <si>
    <t>2021NZL</t>
  </si>
  <si>
    <t>2021MEX</t>
  </si>
  <si>
    <t>2021UZB</t>
  </si>
  <si>
    <t>2021ARM</t>
  </si>
  <si>
    <t>2021HUN</t>
  </si>
  <si>
    <t>2021COL</t>
  </si>
  <si>
    <t>2021CHE</t>
  </si>
  <si>
    <t>2021JPN</t>
  </si>
  <si>
    <t>2021BTN</t>
  </si>
  <si>
    <t>2021CHN</t>
  </si>
  <si>
    <t>2021MKD</t>
  </si>
  <si>
    <t>2021KGZ</t>
  </si>
  <si>
    <t>2021TWN</t>
  </si>
  <si>
    <t>2021LTU</t>
  </si>
  <si>
    <t>2021SVK</t>
  </si>
  <si>
    <t>2021LKA</t>
  </si>
  <si>
    <t>2021ISL</t>
  </si>
  <si>
    <t>2021POL</t>
  </si>
  <si>
    <t>2021IDN</t>
  </si>
  <si>
    <t>2021MUS</t>
  </si>
  <si>
    <t>2021URY</t>
  </si>
  <si>
    <t>2021BHR</t>
  </si>
  <si>
    <t>2021BIH</t>
  </si>
  <si>
    <t>2021SEN</t>
  </si>
  <si>
    <t>2021AUS</t>
  </si>
  <si>
    <t>2021MLT</t>
  </si>
  <si>
    <t>2021BGD</t>
  </si>
  <si>
    <t>2021MYS</t>
  </si>
  <si>
    <t>2021LVA</t>
  </si>
  <si>
    <t>2021LBY</t>
  </si>
  <si>
    <t>2021BEL</t>
  </si>
  <si>
    <t>2021BLR</t>
  </si>
  <si>
    <t>2021TUN</t>
  </si>
  <si>
    <t>2021EST</t>
  </si>
  <si>
    <t>2021KOR</t>
  </si>
  <si>
    <t>2021BGR</t>
  </si>
  <si>
    <t>2021NPL</t>
  </si>
  <si>
    <t>2021CAN</t>
  </si>
  <si>
    <t>2021GEO</t>
  </si>
  <si>
    <t>2021CYP</t>
  </si>
  <si>
    <t>2021UKR</t>
  </si>
  <si>
    <t>2021KHM</t>
  </si>
  <si>
    <t>2021MNE</t>
  </si>
  <si>
    <t>2021COG</t>
  </si>
  <si>
    <t>2021SRB</t>
  </si>
  <si>
    <t>2021GAB</t>
  </si>
  <si>
    <t>2021AZE</t>
  </si>
  <si>
    <t>2021PRY</t>
  </si>
  <si>
    <t>2021TUR</t>
  </si>
  <si>
    <t>2021PAK</t>
  </si>
  <si>
    <t>2021IRQ</t>
  </si>
  <si>
    <t>2021CMR</t>
  </si>
  <si>
    <t>2021MOZ</t>
  </si>
  <si>
    <t>2021GHA</t>
  </si>
  <si>
    <t>2021JOR</t>
  </si>
  <si>
    <t>2021VEN</t>
  </si>
  <si>
    <t>2021MRT</t>
  </si>
  <si>
    <t>2021CIV</t>
  </si>
  <si>
    <t>2021EGY</t>
  </si>
  <si>
    <t>2021USA</t>
  </si>
  <si>
    <t>2021BOL</t>
  </si>
  <si>
    <t>2021MMR</t>
  </si>
  <si>
    <t>2021GIN</t>
  </si>
  <si>
    <t>2021UGA</t>
  </si>
  <si>
    <t>2021KEN</t>
  </si>
  <si>
    <t>2021NER</t>
  </si>
  <si>
    <t>2021SGP</t>
  </si>
  <si>
    <t>2021LAO</t>
  </si>
  <si>
    <t>2021MDG</t>
  </si>
  <si>
    <t>2021KAZ</t>
  </si>
  <si>
    <t>2021ZAF</t>
  </si>
  <si>
    <t>2021SAU</t>
  </si>
  <si>
    <t>2021IRN</t>
  </si>
  <si>
    <t>2021BEN</t>
  </si>
  <si>
    <t>2021BFA</t>
  </si>
  <si>
    <t>2021TZA</t>
  </si>
  <si>
    <t>2021LBR</t>
  </si>
  <si>
    <t>2021RWA</t>
  </si>
  <si>
    <t>2021IND</t>
  </si>
  <si>
    <t>2021RUS</t>
  </si>
  <si>
    <t>2021HTI</t>
  </si>
  <si>
    <t>2021MWI</t>
  </si>
  <si>
    <t>2021YEM</t>
  </si>
  <si>
    <t>2021ARE</t>
  </si>
  <si>
    <t>2021TGO</t>
  </si>
  <si>
    <t>2021HKG</t>
  </si>
  <si>
    <t>2021TKM</t>
  </si>
  <si>
    <t>2021COD</t>
  </si>
  <si>
    <t>2021TTO</t>
  </si>
  <si>
    <t>2021LUX</t>
  </si>
  <si>
    <t>2021SLE</t>
  </si>
  <si>
    <t>2021KWT</t>
  </si>
  <si>
    <t>2021MLI</t>
  </si>
  <si>
    <t>2021NAM</t>
  </si>
  <si>
    <t>2021NGA</t>
  </si>
  <si>
    <t>2021MNG</t>
  </si>
  <si>
    <t>2021ZWE</t>
  </si>
  <si>
    <t>2021LBN</t>
  </si>
  <si>
    <t>2021ZMB</t>
  </si>
  <si>
    <t>2021QAT</t>
  </si>
  <si>
    <t>2021TCD</t>
  </si>
  <si>
    <t>2021AFG</t>
  </si>
  <si>
    <t>2021LSO</t>
  </si>
  <si>
    <t>2021BWA</t>
  </si>
  <si>
    <t>2021CAF</t>
  </si>
  <si>
    <t>2020AFG</t>
  </si>
  <si>
    <t>2020ALB</t>
  </si>
  <si>
    <t>2020DZA</t>
  </si>
  <si>
    <t>2020ARG</t>
  </si>
  <si>
    <t>2020ARM</t>
  </si>
  <si>
    <t>2020AUS</t>
  </si>
  <si>
    <t>2020AUT</t>
  </si>
  <si>
    <t>2020AZE</t>
  </si>
  <si>
    <t>2020BHR</t>
  </si>
  <si>
    <t>2020BGD</t>
  </si>
  <si>
    <t>2020BLR</t>
  </si>
  <si>
    <t>2020BEL</t>
  </si>
  <si>
    <t>2020BEN</t>
  </si>
  <si>
    <t>2020BTN</t>
  </si>
  <si>
    <t>2020BOL</t>
  </si>
  <si>
    <t>2020BIH</t>
  </si>
  <si>
    <t>2020BWA</t>
  </si>
  <si>
    <t>2020BRA</t>
  </si>
  <si>
    <t>2020BGR</t>
  </si>
  <si>
    <t>2020BFA</t>
  </si>
  <si>
    <t>2020BDI</t>
  </si>
  <si>
    <t>2020KHM</t>
  </si>
  <si>
    <t>2020CMR</t>
  </si>
  <si>
    <t>2020CAN</t>
  </si>
  <si>
    <t>2020CAF</t>
  </si>
  <si>
    <t>2020TCD</t>
  </si>
  <si>
    <t>2020CHL</t>
  </si>
  <si>
    <t>2020CHN</t>
  </si>
  <si>
    <t>2020COL</t>
  </si>
  <si>
    <t>2020COM</t>
  </si>
  <si>
    <t>2020COG</t>
  </si>
  <si>
    <t>2020COD</t>
  </si>
  <si>
    <t>2020CRI</t>
  </si>
  <si>
    <t>2020CIV</t>
  </si>
  <si>
    <t>2020HRV</t>
  </si>
  <si>
    <t>2020CYP</t>
  </si>
  <si>
    <t>2020CZE</t>
  </si>
  <si>
    <t>2020DNK</t>
  </si>
  <si>
    <t>2020DOM</t>
  </si>
  <si>
    <t>2020ECU</t>
  </si>
  <si>
    <t>2020EGY</t>
  </si>
  <si>
    <t>2020SLV</t>
  </si>
  <si>
    <t>2020EST</t>
  </si>
  <si>
    <t>2020SWZ</t>
  </si>
  <si>
    <t>2020ETH</t>
  </si>
  <si>
    <t>2020FIN</t>
  </si>
  <si>
    <t>2020FRA</t>
  </si>
  <si>
    <t>2020GAB</t>
  </si>
  <si>
    <t>2020GEO</t>
  </si>
  <si>
    <t>2020DEU</t>
  </si>
  <si>
    <t>2020GHA</t>
  </si>
  <si>
    <t>2020GRC</t>
  </si>
  <si>
    <t>2020GTM</t>
  </si>
  <si>
    <t>2020GIN</t>
  </si>
  <si>
    <t>2020HTI</t>
  </si>
  <si>
    <t>2020HND</t>
  </si>
  <si>
    <t>2020HKG</t>
  </si>
  <si>
    <t>2020HUN</t>
  </si>
  <si>
    <t>2020ISL</t>
  </si>
  <si>
    <t>2020IND</t>
  </si>
  <si>
    <t>2020IDN</t>
  </si>
  <si>
    <t>2020IRN</t>
  </si>
  <si>
    <t>2020IRQ</t>
  </si>
  <si>
    <t>2020IRL</t>
  </si>
  <si>
    <t>2020ISR</t>
  </si>
  <si>
    <t>2020ITA</t>
  </si>
  <si>
    <t>2020JAM</t>
  </si>
  <si>
    <t>2020JPN</t>
  </si>
  <si>
    <t>2020JOR</t>
  </si>
  <si>
    <t>2020KAZ</t>
  </si>
  <si>
    <t>2020KEN</t>
  </si>
  <si>
    <t>2020KWT</t>
  </si>
  <si>
    <t>2020KGZ</t>
  </si>
  <si>
    <t>2020LAO</t>
  </si>
  <si>
    <t>2020LVA</t>
  </si>
  <si>
    <t>2020LBN</t>
  </si>
  <si>
    <t>2020LSO</t>
  </si>
  <si>
    <t>2020LBR</t>
  </si>
  <si>
    <t>2020LBY</t>
  </si>
  <si>
    <t>2020LTU</t>
  </si>
  <si>
    <t>2020LUX</t>
  </si>
  <si>
    <t>2020MDG</t>
  </si>
  <si>
    <t>2020MWI</t>
  </si>
  <si>
    <t>2020MYS</t>
  </si>
  <si>
    <t>2020MLI</t>
  </si>
  <si>
    <t>2020MLT</t>
  </si>
  <si>
    <t>2020MRT</t>
  </si>
  <si>
    <t>2020MUS</t>
  </si>
  <si>
    <t>2020MEX</t>
  </si>
  <si>
    <t>2020MDA</t>
  </si>
  <si>
    <t>2020MNG</t>
  </si>
  <si>
    <t>2020MNE</t>
  </si>
  <si>
    <t>2020MAR</t>
  </si>
  <si>
    <t>2020MOZ</t>
  </si>
  <si>
    <t>2020MMR</t>
  </si>
  <si>
    <t>2020NAM</t>
  </si>
  <si>
    <t>2020NPL</t>
  </si>
  <si>
    <t>2020NLD</t>
  </si>
  <si>
    <t>2020NZL</t>
  </si>
  <si>
    <t>2020NIC</t>
  </si>
  <si>
    <t>2020NER</t>
  </si>
  <si>
    <t>2020NGA</t>
  </si>
  <si>
    <t>2020MKD</t>
  </si>
  <si>
    <t>2020NOR</t>
  </si>
  <si>
    <t>2020PAK</t>
  </si>
  <si>
    <t>2020PSE</t>
  </si>
  <si>
    <t>2020PAN</t>
  </si>
  <si>
    <t>2020PRY</t>
  </si>
  <si>
    <t>2020PER</t>
  </si>
  <si>
    <t>2020PHL</t>
  </si>
  <si>
    <t>2020POL</t>
  </si>
  <si>
    <t>2020PRT</t>
  </si>
  <si>
    <t>2020QAT</t>
  </si>
  <si>
    <t>2020ROU</t>
  </si>
  <si>
    <t>2020RUS</t>
  </si>
  <si>
    <t>2020RWA</t>
  </si>
  <si>
    <t>2020SAU</t>
  </si>
  <si>
    <t>2020SEN</t>
  </si>
  <si>
    <t>2020SRB</t>
  </si>
  <si>
    <t>2020SLE</t>
  </si>
  <si>
    <t>2020SGP</t>
  </si>
  <si>
    <t>2020SVK</t>
  </si>
  <si>
    <t>2020SVN</t>
  </si>
  <si>
    <t>2020ZAF</t>
  </si>
  <si>
    <t>2020KOR</t>
  </si>
  <si>
    <t>2020ESP</t>
  </si>
  <si>
    <t>2020LKA</t>
  </si>
  <si>
    <t>2020SDN</t>
  </si>
  <si>
    <t>2020SWE</t>
  </si>
  <si>
    <t>2020CHE</t>
  </si>
  <si>
    <t>2020TWN</t>
  </si>
  <si>
    <t>2020TJK</t>
  </si>
  <si>
    <t>2020TZA</t>
  </si>
  <si>
    <t>2020THA</t>
  </si>
  <si>
    <t>2020TGO</t>
  </si>
  <si>
    <t>2020TTO</t>
  </si>
  <si>
    <t>2020TUN</t>
  </si>
  <si>
    <t>2020TUR</t>
  </si>
  <si>
    <t>2020TKM</t>
  </si>
  <si>
    <t>2020UGA</t>
  </si>
  <si>
    <t>2020UKR</t>
  </si>
  <si>
    <t>2020ARE</t>
  </si>
  <si>
    <t>2020GBR</t>
  </si>
  <si>
    <t>2020USA</t>
  </si>
  <si>
    <t>2020URY</t>
  </si>
  <si>
    <t>2020UZB</t>
  </si>
  <si>
    <t>2020VUT</t>
  </si>
  <si>
    <t>2020VEN</t>
  </si>
  <si>
    <t>2020VNM</t>
  </si>
  <si>
    <t>2020YEM</t>
  </si>
  <si>
    <t>2020ZMB</t>
  </si>
  <si>
    <t>2020ZWE</t>
  </si>
  <si>
    <t>2019BDI</t>
  </si>
  <si>
    <t>2019CAF</t>
  </si>
  <si>
    <t>2019COD</t>
  </si>
  <si>
    <t>2019HTI</t>
  </si>
  <si>
    <t>2019SDN</t>
  </si>
  <si>
    <t>2019BTN</t>
  </si>
  <si>
    <t>2019COM</t>
  </si>
  <si>
    <t>2019CZE</t>
  </si>
  <si>
    <t>2019PSE</t>
  </si>
  <si>
    <t>2019QAT</t>
  </si>
  <si>
    <t>2019TTO</t>
  </si>
  <si>
    <t>2019CRI</t>
  </si>
  <si>
    <t>2019SLV</t>
  </si>
  <si>
    <t>2019VUT</t>
  </si>
  <si>
    <t>2019COL</t>
  </si>
  <si>
    <t>2019GTM</t>
  </si>
  <si>
    <t>2019PHL</t>
  </si>
  <si>
    <t>2019SWE</t>
  </si>
  <si>
    <t>2019NIC</t>
  </si>
  <si>
    <t>2019PER</t>
  </si>
  <si>
    <t>2019HND</t>
  </si>
  <si>
    <t>2019BRA</t>
  </si>
  <si>
    <t>2019ESP</t>
  </si>
  <si>
    <t>2019MDA</t>
  </si>
  <si>
    <t>2019DNK</t>
  </si>
  <si>
    <t>2019ECU</t>
  </si>
  <si>
    <t>2019FRA</t>
  </si>
  <si>
    <t>2019THA</t>
  </si>
  <si>
    <t>2019MEX</t>
  </si>
  <si>
    <t>2019GBR</t>
  </si>
  <si>
    <t>2019NLD</t>
  </si>
  <si>
    <t>2019NOR</t>
  </si>
  <si>
    <t>2019JAM</t>
  </si>
  <si>
    <t>2019PRT</t>
  </si>
  <si>
    <t>2019PAN</t>
  </si>
  <si>
    <t>2019ITA</t>
  </si>
  <si>
    <t>2019CHL</t>
  </si>
  <si>
    <t>2019IRL</t>
  </si>
  <si>
    <t>2019BGD</t>
  </si>
  <si>
    <t>2019TJK</t>
  </si>
  <si>
    <t>2019DOM</t>
  </si>
  <si>
    <t>2019ROU</t>
  </si>
  <si>
    <t>2019ARM</t>
  </si>
  <si>
    <t>2019FIN</t>
  </si>
  <si>
    <t>2019ISR</t>
  </si>
  <si>
    <t>2019DEU</t>
  </si>
  <si>
    <t>2019GRC</t>
  </si>
  <si>
    <t>2019ARG</t>
  </si>
  <si>
    <t>2019ALB</t>
  </si>
  <si>
    <t>2019SVN</t>
  </si>
  <si>
    <t>2019SEN</t>
  </si>
  <si>
    <t>2019VNM</t>
  </si>
  <si>
    <t>2019NPL</t>
  </si>
  <si>
    <t>2019AUT</t>
  </si>
  <si>
    <t>2019HRV</t>
  </si>
  <si>
    <t>2019MAR</t>
  </si>
  <si>
    <t>2019MUS</t>
  </si>
  <si>
    <t>2019DZA</t>
  </si>
  <si>
    <t>2019KGZ</t>
  </si>
  <si>
    <t>2019CHE</t>
  </si>
  <si>
    <t>2019UZB</t>
  </si>
  <si>
    <t>2019BIH</t>
  </si>
  <si>
    <t>2019IDN</t>
  </si>
  <si>
    <t>2019POL</t>
  </si>
  <si>
    <t>2019BHR</t>
  </si>
  <si>
    <t>2019HUN</t>
  </si>
  <si>
    <t>2019TWN</t>
  </si>
  <si>
    <t>2019NZL</t>
  </si>
  <si>
    <t>2019URY</t>
  </si>
  <si>
    <t>2019BLR</t>
  </si>
  <si>
    <t>2019SVK</t>
  </si>
  <si>
    <t>2019JPN</t>
  </si>
  <si>
    <t>2019LBY</t>
  </si>
  <si>
    <t>2019LKA</t>
  </si>
  <si>
    <t>2019KHM</t>
  </si>
  <si>
    <t>2019MKD</t>
  </si>
  <si>
    <t>2019TUN</t>
  </si>
  <si>
    <t>2019TUR</t>
  </si>
  <si>
    <t>2019MLT</t>
  </si>
  <si>
    <t>2019GHA</t>
  </si>
  <si>
    <t>2019JOR</t>
  </si>
  <si>
    <t>2019ISL</t>
  </si>
  <si>
    <t>2019GEO</t>
  </si>
  <si>
    <t>2019CHN</t>
  </si>
  <si>
    <t>2019LVA</t>
  </si>
  <si>
    <t>2019BGR</t>
  </si>
  <si>
    <t>2019LBR</t>
  </si>
  <si>
    <t>2019LTU</t>
  </si>
  <si>
    <t>2019AUS</t>
  </si>
  <si>
    <t>2019AZE</t>
  </si>
  <si>
    <t>2019PRY</t>
  </si>
  <si>
    <t>2019NER</t>
  </si>
  <si>
    <t>2019BEL</t>
  </si>
  <si>
    <t>2019LBN</t>
  </si>
  <si>
    <t>2019UGA</t>
  </si>
  <si>
    <t>2019COG</t>
  </si>
  <si>
    <t>2019KOR</t>
  </si>
  <si>
    <t>2019BOL</t>
  </si>
  <si>
    <t>2019CAN</t>
  </si>
  <si>
    <t>2019SRB</t>
  </si>
  <si>
    <t>2019EST</t>
  </si>
  <si>
    <t>2019CIV</t>
  </si>
  <si>
    <t>2019EGY</t>
  </si>
  <si>
    <t>2019VEN</t>
  </si>
  <si>
    <t>2019MYS</t>
  </si>
  <si>
    <t>2019ETH</t>
  </si>
  <si>
    <t>2019MDG</t>
  </si>
  <si>
    <t>2019MNE</t>
  </si>
  <si>
    <t>2019CYP</t>
  </si>
  <si>
    <t>2019UKR</t>
  </si>
  <si>
    <t>2019CMR</t>
  </si>
  <si>
    <t>2019PAK</t>
  </si>
  <si>
    <t>2019GAB</t>
  </si>
  <si>
    <t>2019KEN</t>
  </si>
  <si>
    <t>2019MOZ</t>
  </si>
  <si>
    <t>2019BEN</t>
  </si>
  <si>
    <t>2019MMR</t>
  </si>
  <si>
    <t>2019IRQ</t>
  </si>
  <si>
    <t>2019YEM</t>
  </si>
  <si>
    <t>2019USA</t>
  </si>
  <si>
    <t>2019LAO</t>
  </si>
  <si>
    <t>2019IRN</t>
  </si>
  <si>
    <t>2019MRT</t>
  </si>
  <si>
    <t>2019RUS</t>
  </si>
  <si>
    <t>2019GIN</t>
  </si>
  <si>
    <t>2019BFA</t>
  </si>
  <si>
    <t>2019MWI</t>
  </si>
  <si>
    <t>2019KAZ</t>
  </si>
  <si>
    <t>2019SAU</t>
  </si>
  <si>
    <t>2019ZAF</t>
  </si>
  <si>
    <t>2019TZA</t>
  </si>
  <si>
    <t>2019SGP</t>
  </si>
  <si>
    <t>2019MLI</t>
  </si>
  <si>
    <t>2019IND</t>
  </si>
  <si>
    <t>2019RWA</t>
  </si>
  <si>
    <t>2019HKG</t>
  </si>
  <si>
    <t>2019TGO</t>
  </si>
  <si>
    <t>2019ARE</t>
  </si>
  <si>
    <t>2019TKM</t>
  </si>
  <si>
    <t>2019NAM</t>
  </si>
  <si>
    <t>2019LUX</t>
  </si>
  <si>
    <t>2019KWT</t>
  </si>
  <si>
    <t>2019SWZ</t>
  </si>
  <si>
    <t>2019SLE</t>
  </si>
  <si>
    <t>2019ZMB</t>
  </si>
  <si>
    <t>2019NGA</t>
  </si>
  <si>
    <t>2019MNG</t>
  </si>
  <si>
    <t>2019ZWE</t>
  </si>
  <si>
    <t>2019TCD</t>
  </si>
  <si>
    <t>2019BWA</t>
  </si>
  <si>
    <t>2019AFG</t>
  </si>
  <si>
    <t>2019LSO</t>
  </si>
  <si>
    <t>2018BTN</t>
  </si>
  <si>
    <t>2018CAF</t>
  </si>
  <si>
    <t>2018COM</t>
  </si>
  <si>
    <t>2018COD</t>
  </si>
  <si>
    <t>2018PSE</t>
  </si>
  <si>
    <t>2018QAT</t>
  </si>
  <si>
    <t>2018SDN</t>
  </si>
  <si>
    <t>2018TTO</t>
  </si>
  <si>
    <t>2018CRI</t>
  </si>
  <si>
    <t>2018GTM</t>
  </si>
  <si>
    <t>2018SLV</t>
  </si>
  <si>
    <t>2018VUT</t>
  </si>
  <si>
    <t>2018SWE</t>
  </si>
  <si>
    <t>2018ECU</t>
  </si>
  <si>
    <t>2018COL</t>
  </si>
  <si>
    <t>2018HND</t>
  </si>
  <si>
    <t>2018CHL</t>
  </si>
  <si>
    <t>2018NIC</t>
  </si>
  <si>
    <t>2018PAN</t>
  </si>
  <si>
    <t>2018ESP</t>
  </si>
  <si>
    <t>2018PHL</t>
  </si>
  <si>
    <t>2018MDA</t>
  </si>
  <si>
    <t>2018MEX</t>
  </si>
  <si>
    <t>2018PER</t>
  </si>
  <si>
    <t>2018FRA</t>
  </si>
  <si>
    <t>2018THA</t>
  </si>
  <si>
    <t>2018BRA</t>
  </si>
  <si>
    <t>2018GBR</t>
  </si>
  <si>
    <t>2018NLD</t>
  </si>
  <si>
    <t>2018DNK</t>
  </si>
  <si>
    <t>2018NOR</t>
  </si>
  <si>
    <t>2018ITA</t>
  </si>
  <si>
    <t>2018JAM</t>
  </si>
  <si>
    <t>2018TJK</t>
  </si>
  <si>
    <t>2018ROU</t>
  </si>
  <si>
    <t>2018PRT</t>
  </si>
  <si>
    <t>2018CZE</t>
  </si>
  <si>
    <t>2018ALB</t>
  </si>
  <si>
    <t>2018LBN</t>
  </si>
  <si>
    <t>2018AUT</t>
  </si>
  <si>
    <t>2018DZA</t>
  </si>
  <si>
    <t>2018FIN</t>
  </si>
  <si>
    <t>2018IRL</t>
  </si>
  <si>
    <t>2018DEU</t>
  </si>
  <si>
    <t>2018VNM</t>
  </si>
  <si>
    <t>2018ISR</t>
  </si>
  <si>
    <t>2018DOM</t>
  </si>
  <si>
    <t>2018ARG</t>
  </si>
  <si>
    <t>2018ARM</t>
  </si>
  <si>
    <t>2018NZL</t>
  </si>
  <si>
    <t>2018BGD</t>
  </si>
  <si>
    <t>2018HRV</t>
  </si>
  <si>
    <t>2018LKA</t>
  </si>
  <si>
    <t>2018SVN</t>
  </si>
  <si>
    <t>2018MAR</t>
  </si>
  <si>
    <t>2018IDN</t>
  </si>
  <si>
    <t>2018TUN</t>
  </si>
  <si>
    <t>2018UZB</t>
  </si>
  <si>
    <t>2018GRC</t>
  </si>
  <si>
    <t>2018BIH</t>
  </si>
  <si>
    <t>2018CHE</t>
  </si>
  <si>
    <t>2018LBY</t>
  </si>
  <si>
    <t>2018MKD</t>
  </si>
  <si>
    <t>2018KHM</t>
  </si>
  <si>
    <t>2018PAK</t>
  </si>
  <si>
    <t>2018HUN</t>
  </si>
  <si>
    <t>2018MUS</t>
  </si>
  <si>
    <t>2018URY</t>
  </si>
  <si>
    <t>2018TWN</t>
  </si>
  <si>
    <t>2018KGZ</t>
  </si>
  <si>
    <t>2018POL</t>
  </si>
  <si>
    <t>2018TUR</t>
  </si>
  <si>
    <t>2018NPL</t>
  </si>
  <si>
    <t>2018COG</t>
  </si>
  <si>
    <t>2018MLT</t>
  </si>
  <si>
    <t>2018JOR</t>
  </si>
  <si>
    <t>2018JPN</t>
  </si>
  <si>
    <t>2018SEN</t>
  </si>
  <si>
    <t>2018SVK</t>
  </si>
  <si>
    <t>2018BHR</t>
  </si>
  <si>
    <t>2018BEN</t>
  </si>
  <si>
    <t>2018ISL</t>
  </si>
  <si>
    <t>2018LTU</t>
  </si>
  <si>
    <t>2018GHA</t>
  </si>
  <si>
    <t>2018LVA</t>
  </si>
  <si>
    <t>2018BOL</t>
  </si>
  <si>
    <t>2018CHN</t>
  </si>
  <si>
    <t>2018NER</t>
  </si>
  <si>
    <t>2018BLR</t>
  </si>
  <si>
    <t>2018AZE</t>
  </si>
  <si>
    <t>2018PRY</t>
  </si>
  <si>
    <t>2018BGR</t>
  </si>
  <si>
    <t>2018BEL</t>
  </si>
  <si>
    <t>2018MNE</t>
  </si>
  <si>
    <t>2018ETH</t>
  </si>
  <si>
    <t>2018GEO</t>
  </si>
  <si>
    <t>2018AUS</t>
  </si>
  <si>
    <t>2018CMR</t>
  </si>
  <si>
    <t>2018CAN</t>
  </si>
  <si>
    <t>2018CYP</t>
  </si>
  <si>
    <t>2018EST</t>
  </si>
  <si>
    <t>2018KOR</t>
  </si>
  <si>
    <t>2018SRB</t>
  </si>
  <si>
    <t>2018MYS</t>
  </si>
  <si>
    <t>2018CIV</t>
  </si>
  <si>
    <t>2018UKR</t>
  </si>
  <si>
    <t>2018VEN</t>
  </si>
  <si>
    <t>2018GIN</t>
  </si>
  <si>
    <t>2018MMR</t>
  </si>
  <si>
    <t>2018IRQ</t>
  </si>
  <si>
    <t>2018KEN</t>
  </si>
  <si>
    <t>2018IND</t>
  </si>
  <si>
    <t>2018EGY</t>
  </si>
  <si>
    <t>2018MRT</t>
  </si>
  <si>
    <t>2018GAB</t>
  </si>
  <si>
    <t>2018MDG</t>
  </si>
  <si>
    <t>2018BFA</t>
  </si>
  <si>
    <t>2018UGA</t>
  </si>
  <si>
    <t>2018USA</t>
  </si>
  <si>
    <t>2018MOZ</t>
  </si>
  <si>
    <t>2018RUS</t>
  </si>
  <si>
    <t>2018RWA</t>
  </si>
  <si>
    <t>2018LBR</t>
  </si>
  <si>
    <t>2018LAO</t>
  </si>
  <si>
    <t>2018SLE</t>
  </si>
  <si>
    <t>2018SGP</t>
  </si>
  <si>
    <t>2018SAU</t>
  </si>
  <si>
    <t>2018KAZ</t>
  </si>
  <si>
    <t>2018ZAF</t>
  </si>
  <si>
    <t>2018IRN</t>
  </si>
  <si>
    <t>2018BDI</t>
  </si>
  <si>
    <t>2018TZA</t>
  </si>
  <si>
    <t>2018HTI</t>
  </si>
  <si>
    <t>2018ZMB</t>
  </si>
  <si>
    <t>2018NGA</t>
  </si>
  <si>
    <t>2018NAM</t>
  </si>
  <si>
    <t>2018HKG</t>
  </si>
  <si>
    <t>2018ARE</t>
  </si>
  <si>
    <t>2018ZWE</t>
  </si>
  <si>
    <t>2018TGO</t>
  </si>
  <si>
    <t>2018MWI</t>
  </si>
  <si>
    <t>2018MLI</t>
  </si>
  <si>
    <t>2018KWT</t>
  </si>
  <si>
    <t>2018LUX</t>
  </si>
  <si>
    <t>2018YEM</t>
  </si>
  <si>
    <t>2018TKM</t>
  </si>
  <si>
    <t>2018SWZ</t>
  </si>
  <si>
    <t>2018AFG</t>
  </si>
  <si>
    <t>2018MNG</t>
  </si>
  <si>
    <t>2018TCD</t>
  </si>
  <si>
    <t>2018BWA</t>
  </si>
  <si>
    <t>2018LSO</t>
  </si>
  <si>
    <t>2017BTN</t>
  </si>
  <si>
    <t>2017BDI</t>
  </si>
  <si>
    <t>2017COM</t>
  </si>
  <si>
    <t>2017SWZ</t>
  </si>
  <si>
    <t>2017MYS</t>
  </si>
  <si>
    <t>2017PSE</t>
  </si>
  <si>
    <t>2017QAT</t>
  </si>
  <si>
    <t>2017SDN</t>
  </si>
  <si>
    <t>2017CRI</t>
  </si>
  <si>
    <t>2017NIC</t>
  </si>
  <si>
    <t>2017SLV</t>
  </si>
  <si>
    <t>2017GTM</t>
  </si>
  <si>
    <t>2017COL</t>
  </si>
  <si>
    <t>2017HND</t>
  </si>
  <si>
    <t>2017VUT</t>
  </si>
  <si>
    <t>2017PAN</t>
  </si>
  <si>
    <t>2017SWE</t>
  </si>
  <si>
    <t>2017CHL</t>
  </si>
  <si>
    <t>2017PER</t>
  </si>
  <si>
    <t>2017ECU</t>
  </si>
  <si>
    <t>2017TJK</t>
  </si>
  <si>
    <t>2017BRA</t>
  </si>
  <si>
    <t>2017THA</t>
  </si>
  <si>
    <t>2017FRA</t>
  </si>
  <si>
    <t>2017MEX</t>
  </si>
  <si>
    <t>2017NLD</t>
  </si>
  <si>
    <t>2017NOR</t>
  </si>
  <si>
    <t>2017DNK</t>
  </si>
  <si>
    <t>2017ESP</t>
  </si>
  <si>
    <t>2017GBR</t>
  </si>
  <si>
    <t>2017PHL</t>
  </si>
  <si>
    <t>2017MDA</t>
  </si>
  <si>
    <t>2017ISR</t>
  </si>
  <si>
    <t>2017DZA</t>
  </si>
  <si>
    <t>2017ROU</t>
  </si>
  <si>
    <t>2017JAM</t>
  </si>
  <si>
    <t>2017FIN</t>
  </si>
  <si>
    <t>2017ITA</t>
  </si>
  <si>
    <t>2017MAR</t>
  </si>
  <si>
    <t>2017LBN</t>
  </si>
  <si>
    <t>2017PRT</t>
  </si>
  <si>
    <t>2017DOM</t>
  </si>
  <si>
    <t>2017IRL</t>
  </si>
  <si>
    <t>2017CZE</t>
  </si>
  <si>
    <t>2017AUT</t>
  </si>
  <si>
    <t>2017VNM</t>
  </si>
  <si>
    <t>2017ARG</t>
  </si>
  <si>
    <t>2017DEU</t>
  </si>
  <si>
    <t>2017PAK</t>
  </si>
  <si>
    <t>2017UZB</t>
  </si>
  <si>
    <t>2017ALB</t>
  </si>
  <si>
    <t>2017KGZ</t>
  </si>
  <si>
    <t>2017MUS</t>
  </si>
  <si>
    <t>2017NZL</t>
  </si>
  <si>
    <t>2017HUN</t>
  </si>
  <si>
    <t>2017TUR</t>
  </si>
  <si>
    <t>2017SVN</t>
  </si>
  <si>
    <t>2017GHA</t>
  </si>
  <si>
    <t>2017LKA</t>
  </si>
  <si>
    <t>2017CHE</t>
  </si>
  <si>
    <t>2017URY</t>
  </si>
  <si>
    <t>2017HRV</t>
  </si>
  <si>
    <t>2017POL</t>
  </si>
  <si>
    <t>2017LBY</t>
  </si>
  <si>
    <t>2017JOR</t>
  </si>
  <si>
    <t>2017BGD</t>
  </si>
  <si>
    <t>2017IDN</t>
  </si>
  <si>
    <t>2017MKD</t>
  </si>
  <si>
    <t>2017BLR</t>
  </si>
  <si>
    <t>2017SVK</t>
  </si>
  <si>
    <t>2017TWN</t>
  </si>
  <si>
    <t>2017JPN</t>
  </si>
  <si>
    <t>2017NPL</t>
  </si>
  <si>
    <t>2017LVA</t>
  </si>
  <si>
    <t>2017MLT</t>
  </si>
  <si>
    <t>2017GRC</t>
  </si>
  <si>
    <t>2017LTU</t>
  </si>
  <si>
    <t>2017SEN</t>
  </si>
  <si>
    <t>2017KHM</t>
  </si>
  <si>
    <t>2017ISL</t>
  </si>
  <si>
    <t>2017ARM</t>
  </si>
  <si>
    <t>2017PRY</t>
  </si>
  <si>
    <t>2017BEL</t>
  </si>
  <si>
    <t>2017CHN</t>
  </si>
  <si>
    <t>2017TUN</t>
  </si>
  <si>
    <t>2017CAN</t>
  </si>
  <si>
    <t>2017BGR</t>
  </si>
  <si>
    <t>2017BIH</t>
  </si>
  <si>
    <t>2017AZE</t>
  </si>
  <si>
    <t>2017MNE</t>
  </si>
  <si>
    <t>2017BOL</t>
  </si>
  <si>
    <t>2017BHR</t>
  </si>
  <si>
    <t>2017AUS</t>
  </si>
  <si>
    <t>2017KOR</t>
  </si>
  <si>
    <t>2017GEO</t>
  </si>
  <si>
    <t>2017COG</t>
  </si>
  <si>
    <t>2017MRT</t>
  </si>
  <si>
    <t>2017IND</t>
  </si>
  <si>
    <t>2017ETH</t>
  </si>
  <si>
    <t>2017CMR</t>
  </si>
  <si>
    <t>2017CYP</t>
  </si>
  <si>
    <t>2017EST</t>
  </si>
  <si>
    <t>2017VEN</t>
  </si>
  <si>
    <t>2017NER</t>
  </si>
  <si>
    <t>2017UKR</t>
  </si>
  <si>
    <t>2017CIV</t>
  </si>
  <si>
    <t>2017KEN</t>
  </si>
  <si>
    <t>2017MDG</t>
  </si>
  <si>
    <t>2017EGY</t>
  </si>
  <si>
    <t>2017LAO</t>
  </si>
  <si>
    <t>2017USA</t>
  </si>
  <si>
    <t>2017GAB</t>
  </si>
  <si>
    <t>2017BEN</t>
  </si>
  <si>
    <t>2017LBR</t>
  </si>
  <si>
    <t>2017MMR</t>
  </si>
  <si>
    <t>2017GIN</t>
  </si>
  <si>
    <t>2017RUS</t>
  </si>
  <si>
    <t>2017IRN</t>
  </si>
  <si>
    <t>2017SRB</t>
  </si>
  <si>
    <t>2017IRQ</t>
  </si>
  <si>
    <t>2017BFA</t>
  </si>
  <si>
    <t>2017COD</t>
  </si>
  <si>
    <t>2017SGP</t>
  </si>
  <si>
    <t>2017UGA</t>
  </si>
  <si>
    <t>2017HTI</t>
  </si>
  <si>
    <t>2017ARE</t>
  </si>
  <si>
    <t>2017SAU</t>
  </si>
  <si>
    <t>2017TGO</t>
  </si>
  <si>
    <t>2017MOZ</t>
  </si>
  <si>
    <t>2017KAZ</t>
  </si>
  <si>
    <t>2017MLI</t>
  </si>
  <si>
    <t>2017NGA</t>
  </si>
  <si>
    <t>2017SLE</t>
  </si>
  <si>
    <t>2017TZA</t>
  </si>
  <si>
    <t>2017ZMB</t>
  </si>
  <si>
    <t>2017ZAF</t>
  </si>
  <si>
    <t>2017RWA</t>
  </si>
  <si>
    <t>2017YEM</t>
  </si>
  <si>
    <t>2017MWI</t>
  </si>
  <si>
    <t>2017HKG</t>
  </si>
  <si>
    <t>2017MNG</t>
  </si>
  <si>
    <t>2017TTO</t>
  </si>
  <si>
    <t>2017ZWE</t>
  </si>
  <si>
    <t>2017TKM</t>
  </si>
  <si>
    <t>2017NAM</t>
  </si>
  <si>
    <t>2017KWT</t>
  </si>
  <si>
    <t>2017LUX</t>
  </si>
  <si>
    <t>2017AFG</t>
  </si>
  <si>
    <t>2017TCD</t>
  </si>
  <si>
    <t>2017BWA</t>
  </si>
  <si>
    <t>2017LSO</t>
  </si>
  <si>
    <t>2017CAF</t>
  </si>
  <si>
    <t>2016BTN</t>
  </si>
  <si>
    <t>2016BDI</t>
  </si>
  <si>
    <t>2016COM</t>
  </si>
  <si>
    <t>2016SWZ</t>
  </si>
  <si>
    <t>2016JAM</t>
  </si>
  <si>
    <t>2016LAO</t>
  </si>
  <si>
    <t>2016MYS</t>
  </si>
  <si>
    <t>2016NAM</t>
  </si>
  <si>
    <t>2016PSE</t>
  </si>
  <si>
    <t>2016QAT</t>
  </si>
  <si>
    <t>2016SDN</t>
  </si>
  <si>
    <t>2016TTO</t>
  </si>
  <si>
    <t>2016CRI</t>
  </si>
  <si>
    <t>2016GTM</t>
  </si>
  <si>
    <t>2016SLV</t>
  </si>
  <si>
    <t>2016SWE</t>
  </si>
  <si>
    <t>2016COL</t>
  </si>
  <si>
    <t>2016CHL</t>
  </si>
  <si>
    <t>2016VUT</t>
  </si>
  <si>
    <t>2016ECU</t>
  </si>
  <si>
    <t>2016MEX</t>
  </si>
  <si>
    <t>2016NIC</t>
  </si>
  <si>
    <t>2016THA</t>
  </si>
  <si>
    <t>2016PER</t>
  </si>
  <si>
    <t>2016HND</t>
  </si>
  <si>
    <t>2016ESP</t>
  </si>
  <si>
    <t>2016BRA</t>
  </si>
  <si>
    <t>2016PAN</t>
  </si>
  <si>
    <t>2016MDA</t>
  </si>
  <si>
    <t>2016NLD</t>
  </si>
  <si>
    <t>2016FRA</t>
  </si>
  <si>
    <t>2016NOR</t>
  </si>
  <si>
    <t>2016DNK</t>
  </si>
  <si>
    <t>2016DZA</t>
  </si>
  <si>
    <t>2016PHL</t>
  </si>
  <si>
    <t>2016GBR</t>
  </si>
  <si>
    <t>2016ARG</t>
  </si>
  <si>
    <t>2016LBN</t>
  </si>
  <si>
    <t>2016MAR</t>
  </si>
  <si>
    <t>2016ROU</t>
  </si>
  <si>
    <t>2016ISR</t>
  </si>
  <si>
    <t>2016ITA</t>
  </si>
  <si>
    <t>2016FIN</t>
  </si>
  <si>
    <t>2016JOR</t>
  </si>
  <si>
    <t>2016CZE</t>
  </si>
  <si>
    <t>2016IRL</t>
  </si>
  <si>
    <t>2016PRT</t>
  </si>
  <si>
    <t>2016AUT</t>
  </si>
  <si>
    <t>2016TJK</t>
  </si>
  <si>
    <t>2016VNM</t>
  </si>
  <si>
    <t>2016ALB</t>
  </si>
  <si>
    <t>2016DEU</t>
  </si>
  <si>
    <t>2016LKA</t>
  </si>
  <si>
    <t>2016NPL</t>
  </si>
  <si>
    <t>2016NZL</t>
  </si>
  <si>
    <t>2016DOM</t>
  </si>
  <si>
    <t>2016BGD</t>
  </si>
  <si>
    <t>2016HRV</t>
  </si>
  <si>
    <t>2016PAK</t>
  </si>
  <si>
    <t>2016CHE</t>
  </si>
  <si>
    <t>2016MKD</t>
  </si>
  <si>
    <t>2016POL</t>
  </si>
  <si>
    <t>2016TWN</t>
  </si>
  <si>
    <t>2016SVN</t>
  </si>
  <si>
    <t>2016GRC</t>
  </si>
  <si>
    <t>2016TUN</t>
  </si>
  <si>
    <t>2016IDN</t>
  </si>
  <si>
    <t>2016TUR</t>
  </si>
  <si>
    <t>2016URY</t>
  </si>
  <si>
    <t>2016MUS</t>
  </si>
  <si>
    <t>2016JPN</t>
  </si>
  <si>
    <t>2016UZB</t>
  </si>
  <si>
    <t>2016LVA</t>
  </si>
  <si>
    <t>2016LBY</t>
  </si>
  <si>
    <t>2016PRY</t>
  </si>
  <si>
    <t>2016CHN</t>
  </si>
  <si>
    <t>2016HUN</t>
  </si>
  <si>
    <t>2016MLT</t>
  </si>
  <si>
    <t>2016SVK</t>
  </si>
  <si>
    <t>2016ARM</t>
  </si>
  <si>
    <t>2016ISL</t>
  </si>
  <si>
    <t>2016BIH</t>
  </si>
  <si>
    <t>2016BLR</t>
  </si>
  <si>
    <t>2016BEL</t>
  </si>
  <si>
    <t>2016KGZ</t>
  </si>
  <si>
    <t>2016SEN</t>
  </si>
  <si>
    <t>2016KHM</t>
  </si>
  <si>
    <t>2016AZE</t>
  </si>
  <si>
    <t>2016BOL</t>
  </si>
  <si>
    <t>2016LTU</t>
  </si>
  <si>
    <t>2016CAN</t>
  </si>
  <si>
    <t>2016KOR</t>
  </si>
  <si>
    <t>2016EGY</t>
  </si>
  <si>
    <t>2016BGR</t>
  </si>
  <si>
    <t>2016AUS</t>
  </si>
  <si>
    <t>2016IND</t>
  </si>
  <si>
    <t>2016GEO</t>
  </si>
  <si>
    <t>2016ETH</t>
  </si>
  <si>
    <t>2016MNE</t>
  </si>
  <si>
    <t>2016BHR</t>
  </si>
  <si>
    <t>2016MMR</t>
  </si>
  <si>
    <t>2016SRB</t>
  </si>
  <si>
    <t>2016GHA</t>
  </si>
  <si>
    <t>2016CYP</t>
  </si>
  <si>
    <t>2016MRT</t>
  </si>
  <si>
    <t>2016EST</t>
  </si>
  <si>
    <t>2016CMR</t>
  </si>
  <si>
    <t>2016RUS</t>
  </si>
  <si>
    <t>2016AFG</t>
  </si>
  <si>
    <t>2016GAB</t>
  </si>
  <si>
    <t>2016KEN</t>
  </si>
  <si>
    <t>2016USA</t>
  </si>
  <si>
    <t>2016IRN</t>
  </si>
  <si>
    <t>2016SLE</t>
  </si>
  <si>
    <t>2016UKR</t>
  </si>
  <si>
    <t>2016COD</t>
  </si>
  <si>
    <t>2016YEM</t>
  </si>
  <si>
    <t>2016NER</t>
  </si>
  <si>
    <t>2016UGA</t>
  </si>
  <si>
    <t>2016COG</t>
  </si>
  <si>
    <t>2016ZMB</t>
  </si>
  <si>
    <t>2016MDG</t>
  </si>
  <si>
    <t>2016IRQ</t>
  </si>
  <si>
    <t>2016CIV</t>
  </si>
  <si>
    <t>2016SAU</t>
  </si>
  <si>
    <t>2016SGP</t>
  </si>
  <si>
    <t>2016MOZ</t>
  </si>
  <si>
    <t>2016RWA</t>
  </si>
  <si>
    <t>2016TKM</t>
  </si>
  <si>
    <t>2016ZAF</t>
  </si>
  <si>
    <t>2016VEN</t>
  </si>
  <si>
    <t>2016BFA</t>
  </si>
  <si>
    <t>2016MNG</t>
  </si>
  <si>
    <t>2016HKG</t>
  </si>
  <si>
    <t>2016NGA</t>
  </si>
  <si>
    <t>2016KAZ</t>
  </si>
  <si>
    <t>2016ARE</t>
  </si>
  <si>
    <t>2016BEN</t>
  </si>
  <si>
    <t>2016MWI</t>
  </si>
  <si>
    <t>2016ZWE</t>
  </si>
  <si>
    <t>2016HTI</t>
  </si>
  <si>
    <t>2016TGO</t>
  </si>
  <si>
    <t>2016LBR</t>
  </si>
  <si>
    <t>2016LUX</t>
  </si>
  <si>
    <t>2016KWT</t>
  </si>
  <si>
    <t>2016TZA</t>
  </si>
  <si>
    <t>2016MLI</t>
  </si>
  <si>
    <t>2016GIN</t>
  </si>
  <si>
    <t>2016BWA</t>
  </si>
  <si>
    <t>2016LSO</t>
  </si>
  <si>
    <t>2016TCD</t>
  </si>
  <si>
    <t>2016CAF</t>
  </si>
  <si>
    <t>2015BDI</t>
  </si>
  <si>
    <t>2015CAF</t>
  </si>
  <si>
    <t>2015COM</t>
  </si>
  <si>
    <t>2015SWZ</t>
  </si>
  <si>
    <t>2015JAM</t>
  </si>
  <si>
    <t>2015LAO</t>
  </si>
  <si>
    <t>2015LSO</t>
  </si>
  <si>
    <t>2015NAM</t>
  </si>
  <si>
    <t>2015PSE</t>
  </si>
  <si>
    <t>2015SDN</t>
  </si>
  <si>
    <t>2015TTO</t>
  </si>
  <si>
    <t>2015CRI</t>
  </si>
  <si>
    <t>2015GTM</t>
  </si>
  <si>
    <t>2015COL</t>
  </si>
  <si>
    <t>2015PAN</t>
  </si>
  <si>
    <t>2015MDA</t>
  </si>
  <si>
    <t>2015SWE</t>
  </si>
  <si>
    <t>2015SLV</t>
  </si>
  <si>
    <t>2015CHL</t>
  </si>
  <si>
    <t>2015VUT</t>
  </si>
  <si>
    <t>2015DZA</t>
  </si>
  <si>
    <t>2015NIC</t>
  </si>
  <si>
    <t>2015THA</t>
  </si>
  <si>
    <t>2015ECU</t>
  </si>
  <si>
    <t>2015BRA</t>
  </si>
  <si>
    <t>2015ESP</t>
  </si>
  <si>
    <t>2015PER</t>
  </si>
  <si>
    <t>2015NOR</t>
  </si>
  <si>
    <t>2015PHL</t>
  </si>
  <si>
    <t>2015ARG</t>
  </si>
  <si>
    <t>2015DNK</t>
  </si>
  <si>
    <t>2015NLD</t>
  </si>
  <si>
    <t>2015FRA</t>
  </si>
  <si>
    <t>2015MEX</t>
  </si>
  <si>
    <t>2015LBN</t>
  </si>
  <si>
    <t>2015TUN</t>
  </si>
  <si>
    <t>2015JOR</t>
  </si>
  <si>
    <t>2015ISR</t>
  </si>
  <si>
    <t>2015LKA</t>
  </si>
  <si>
    <t>2015ROU</t>
  </si>
  <si>
    <t>2015ALB</t>
  </si>
  <si>
    <t>2015FIN</t>
  </si>
  <si>
    <t>2015MAR</t>
  </si>
  <si>
    <t>2015DEU</t>
  </si>
  <si>
    <t>2015CZE</t>
  </si>
  <si>
    <t>2015AUT</t>
  </si>
  <si>
    <t>2015ITA</t>
  </si>
  <si>
    <t>2015TJK</t>
  </si>
  <si>
    <t>2015GBR</t>
  </si>
  <si>
    <t>2015IRL</t>
  </si>
  <si>
    <t>2015VNM</t>
  </si>
  <si>
    <t>2015HND</t>
  </si>
  <si>
    <t>2015NZL</t>
  </si>
  <si>
    <t>2015BGD</t>
  </si>
  <si>
    <t>2015GRC</t>
  </si>
  <si>
    <t>2015URY</t>
  </si>
  <si>
    <t>2015TUR</t>
  </si>
  <si>
    <t>2015TWN</t>
  </si>
  <si>
    <t>2015PRT</t>
  </si>
  <si>
    <t>2015CHE</t>
  </si>
  <si>
    <t>2015DOM</t>
  </si>
  <si>
    <t>2015LBY</t>
  </si>
  <si>
    <t>2015BLR</t>
  </si>
  <si>
    <t>2015HRV</t>
  </si>
  <si>
    <t>2015BTN</t>
  </si>
  <si>
    <t>2015MUS</t>
  </si>
  <si>
    <t>2015POL</t>
  </si>
  <si>
    <t>2015IDN</t>
  </si>
  <si>
    <t>2015UZB</t>
  </si>
  <si>
    <t>2015MYS</t>
  </si>
  <si>
    <t>2015NPL</t>
  </si>
  <si>
    <t>2015SVN</t>
  </si>
  <si>
    <t>2015JPN</t>
  </si>
  <si>
    <t>2015LVA</t>
  </si>
  <si>
    <t>2015MLT</t>
  </si>
  <si>
    <t>2015SVK</t>
  </si>
  <si>
    <t>2015MKD</t>
  </si>
  <si>
    <t>2015CHN</t>
  </si>
  <si>
    <t>2015ISL</t>
  </si>
  <si>
    <t>2015BOL</t>
  </si>
  <si>
    <t>2015ARM</t>
  </si>
  <si>
    <t>2015PRY</t>
  </si>
  <si>
    <t>2015HUN</t>
  </si>
  <si>
    <t>2015EGY</t>
  </si>
  <si>
    <t>2015BIH</t>
  </si>
  <si>
    <t>2015PAK</t>
  </si>
  <si>
    <t>2015KGZ</t>
  </si>
  <si>
    <t>2015SEN</t>
  </si>
  <si>
    <t>2015ETH</t>
  </si>
  <si>
    <t>2015IND</t>
  </si>
  <si>
    <t>2015CAN</t>
  </si>
  <si>
    <t>2015BEL</t>
  </si>
  <si>
    <t>2015VEN</t>
  </si>
  <si>
    <t>2015LTU</t>
  </si>
  <si>
    <t>2015AZE</t>
  </si>
  <si>
    <t>2015KOR</t>
  </si>
  <si>
    <t>2015BGR</t>
  </si>
  <si>
    <t>2015AUS</t>
  </si>
  <si>
    <t>2015KHM</t>
  </si>
  <si>
    <t>2015MNE</t>
  </si>
  <si>
    <t>2015BHR</t>
  </si>
  <si>
    <t>2015COG</t>
  </si>
  <si>
    <t>2015CMR</t>
  </si>
  <si>
    <t>2015GEO</t>
  </si>
  <si>
    <t>2015RUS</t>
  </si>
  <si>
    <t>2015SRB</t>
  </si>
  <si>
    <t>2015MMR</t>
  </si>
  <si>
    <t>2015ZMB</t>
  </si>
  <si>
    <t>2015EST</t>
  </si>
  <si>
    <t>2015CYP</t>
  </si>
  <si>
    <t>2015IRN</t>
  </si>
  <si>
    <t>2015USA</t>
  </si>
  <si>
    <t>2015SLE</t>
  </si>
  <si>
    <t>2015KEN</t>
  </si>
  <si>
    <t>2015UKR</t>
  </si>
  <si>
    <t>2015IRQ</t>
  </si>
  <si>
    <t>2015GAB</t>
  </si>
  <si>
    <t>2015AFG</t>
  </si>
  <si>
    <t>2015UGA</t>
  </si>
  <si>
    <t>2015GHA</t>
  </si>
  <si>
    <t>2015MRT</t>
  </si>
  <si>
    <t>2015RWA</t>
  </si>
  <si>
    <t>2015SGP</t>
  </si>
  <si>
    <t>2015MOZ</t>
  </si>
  <si>
    <t>2015MWI</t>
  </si>
  <si>
    <t>2015CIV</t>
  </si>
  <si>
    <t>2015BFA</t>
  </si>
  <si>
    <t>2015MDG</t>
  </si>
  <si>
    <t>2015TZA</t>
  </si>
  <si>
    <t>2015ZAF</t>
  </si>
  <si>
    <t>2015KAZ</t>
  </si>
  <si>
    <t>2015HTI</t>
  </si>
  <si>
    <t>2015TKM</t>
  </si>
  <si>
    <t>2015MNG</t>
  </si>
  <si>
    <t>2015SAU</t>
  </si>
  <si>
    <t>2015MLI</t>
  </si>
  <si>
    <t>2015NER</t>
  </si>
  <si>
    <t>2015COD</t>
  </si>
  <si>
    <t>2015HKG</t>
  </si>
  <si>
    <t>2015ZWE</t>
  </si>
  <si>
    <t>2015NGA</t>
  </si>
  <si>
    <t>2015ARE</t>
  </si>
  <si>
    <t>2015KWT</t>
  </si>
  <si>
    <t>2015YEM</t>
  </si>
  <si>
    <t>2015TGO</t>
  </si>
  <si>
    <t>2015BEN</t>
  </si>
  <si>
    <t>2015LUX</t>
  </si>
  <si>
    <t>2015GIN</t>
  </si>
  <si>
    <t>2015QAT</t>
  </si>
  <si>
    <t>2015BWA</t>
  </si>
  <si>
    <t>2015TCD</t>
  </si>
  <si>
    <t>2015LBR</t>
  </si>
  <si>
    <t>2014CAF</t>
  </si>
  <si>
    <t>2014COM</t>
  </si>
  <si>
    <t>2014SWZ</t>
  </si>
  <si>
    <t>2014LAO</t>
  </si>
  <si>
    <t>2014LSO</t>
  </si>
  <si>
    <t>2014LBY</t>
  </si>
  <si>
    <t>2014MOZ</t>
  </si>
  <si>
    <t>2014PSE</t>
  </si>
  <si>
    <t>2014QAT</t>
  </si>
  <si>
    <t>2014TTO</t>
  </si>
  <si>
    <t>2014CRI</t>
  </si>
  <si>
    <t>2014GTM</t>
  </si>
  <si>
    <t>2014THA</t>
  </si>
  <si>
    <t>2014DZA</t>
  </si>
  <si>
    <t>2014COL</t>
  </si>
  <si>
    <t>2014CHL</t>
  </si>
  <si>
    <t>2014NIC</t>
  </si>
  <si>
    <t>2014PAN</t>
  </si>
  <si>
    <t>2014BRA</t>
  </si>
  <si>
    <t>2014SWE</t>
  </si>
  <si>
    <t>2014MDA</t>
  </si>
  <si>
    <t>2014PER</t>
  </si>
  <si>
    <t>2014VUT</t>
  </si>
  <si>
    <t>2014SLV</t>
  </si>
  <si>
    <t>2014ESP</t>
  </si>
  <si>
    <t>2014MEX</t>
  </si>
  <si>
    <t>2014ECU</t>
  </si>
  <si>
    <t>2014ARG</t>
  </si>
  <si>
    <t>2014FRA</t>
  </si>
  <si>
    <t>2014NLD</t>
  </si>
  <si>
    <t>2014NOR</t>
  </si>
  <si>
    <t>2014DNK</t>
  </si>
  <si>
    <t>2014PHL</t>
  </si>
  <si>
    <t>2014ISR</t>
  </si>
  <si>
    <t>2014IDN</t>
  </si>
  <si>
    <t>2014ITA</t>
  </si>
  <si>
    <t>2014ALB</t>
  </si>
  <si>
    <t>2014HND</t>
  </si>
  <si>
    <t>2014GBR</t>
  </si>
  <si>
    <t>2014ROU</t>
  </si>
  <si>
    <t>2014VNM</t>
  </si>
  <si>
    <t>2014IRL</t>
  </si>
  <si>
    <t>2014DOM</t>
  </si>
  <si>
    <t>2014MAR</t>
  </si>
  <si>
    <t>2014DEU</t>
  </si>
  <si>
    <t>2014JOR</t>
  </si>
  <si>
    <t>2014CZE</t>
  </si>
  <si>
    <t>2014AUT</t>
  </si>
  <si>
    <t>2014LBN</t>
  </si>
  <si>
    <t>2014FIN</t>
  </si>
  <si>
    <t>2014TUN</t>
  </si>
  <si>
    <t>2014HRV</t>
  </si>
  <si>
    <t>2014BGD</t>
  </si>
  <si>
    <t>2014TUR</t>
  </si>
  <si>
    <t>2014PRT</t>
  </si>
  <si>
    <t>2014NZL</t>
  </si>
  <si>
    <t>2014JAM</t>
  </si>
  <si>
    <t>2014NPL</t>
  </si>
  <si>
    <t>2014PAK</t>
  </si>
  <si>
    <t>2014TJK</t>
  </si>
  <si>
    <t>2014URY</t>
  </si>
  <si>
    <t>2014LKA</t>
  </si>
  <si>
    <t>2014MUS</t>
  </si>
  <si>
    <t>2014MKD</t>
  </si>
  <si>
    <t>2014UZB</t>
  </si>
  <si>
    <t>2014BLR</t>
  </si>
  <si>
    <t>2014CHE</t>
  </si>
  <si>
    <t>2014TWN</t>
  </si>
  <si>
    <t>2014SVN</t>
  </si>
  <si>
    <t>2014VEN</t>
  </si>
  <si>
    <t>2014SVK</t>
  </si>
  <si>
    <t>2014KGZ</t>
  </si>
  <si>
    <t>2014POL</t>
  </si>
  <si>
    <t>2014BTN</t>
  </si>
  <si>
    <t>2014ISL</t>
  </si>
  <si>
    <t>2014JPN</t>
  </si>
  <si>
    <t>2014LTU</t>
  </si>
  <si>
    <t>2014BOL</t>
  </si>
  <si>
    <t>2014EGY</t>
  </si>
  <si>
    <t>2014MLT</t>
  </si>
  <si>
    <t>2014ARM</t>
  </si>
  <si>
    <t>2014LVA</t>
  </si>
  <si>
    <t>2014CHN</t>
  </si>
  <si>
    <t>2014BIH</t>
  </si>
  <si>
    <t>2014MYS</t>
  </si>
  <si>
    <t>2014HUN</t>
  </si>
  <si>
    <t>2014IND</t>
  </si>
  <si>
    <t>2014GRC</t>
  </si>
  <si>
    <t>2014BEL</t>
  </si>
  <si>
    <t>2014AZE</t>
  </si>
  <si>
    <t>2014MMR</t>
  </si>
  <si>
    <t>2014ETH</t>
  </si>
  <si>
    <t>2014CAN</t>
  </si>
  <si>
    <t>2014KOR</t>
  </si>
  <si>
    <t>2014MNE</t>
  </si>
  <si>
    <t>2014PRY</t>
  </si>
  <si>
    <t>2014AUS</t>
  </si>
  <si>
    <t>2014SEN</t>
  </si>
  <si>
    <t>2014KEN</t>
  </si>
  <si>
    <t>2014BHR</t>
  </si>
  <si>
    <t>2014GEO</t>
  </si>
  <si>
    <t>2014SRB</t>
  </si>
  <si>
    <t>2014CYP</t>
  </si>
  <si>
    <t>2014BGR</t>
  </si>
  <si>
    <t>2014KHM</t>
  </si>
  <si>
    <t>2014MRT</t>
  </si>
  <si>
    <t>2014MWI</t>
  </si>
  <si>
    <t>2014YEM</t>
  </si>
  <si>
    <t>2014SDN</t>
  </si>
  <si>
    <t>2014RUS</t>
  </si>
  <si>
    <t>2014USA</t>
  </si>
  <si>
    <t>2014LBR</t>
  </si>
  <si>
    <t>2014EST</t>
  </si>
  <si>
    <t>2014UKR</t>
  </si>
  <si>
    <t>2014IRN</t>
  </si>
  <si>
    <t>2014IRQ</t>
  </si>
  <si>
    <t>2014RWA</t>
  </si>
  <si>
    <t>2014SGP</t>
  </si>
  <si>
    <t>2014COG</t>
  </si>
  <si>
    <t>2014COD</t>
  </si>
  <si>
    <t>2014NER</t>
  </si>
  <si>
    <t>2014HTI</t>
  </si>
  <si>
    <t>2014GHA</t>
  </si>
  <si>
    <t>2014MDG</t>
  </si>
  <si>
    <t>2014KAZ</t>
  </si>
  <si>
    <t>2014ZMB</t>
  </si>
  <si>
    <t>2014ZWE</t>
  </si>
  <si>
    <t>2014SLE</t>
  </si>
  <si>
    <t>2014CMR</t>
  </si>
  <si>
    <t>2014TKM</t>
  </si>
  <si>
    <t>2014SAU</t>
  </si>
  <si>
    <t>2014ZAF</t>
  </si>
  <si>
    <t>2014TZA</t>
  </si>
  <si>
    <t>2014UGA</t>
  </si>
  <si>
    <t>2014KWT</t>
  </si>
  <si>
    <t>2014GAB</t>
  </si>
  <si>
    <t>2014HKG</t>
  </si>
  <si>
    <t>2014ARE</t>
  </si>
  <si>
    <t>2014NGA</t>
  </si>
  <si>
    <t>2014MNG</t>
  </si>
  <si>
    <t>2014NAM</t>
  </si>
  <si>
    <t>2014AFG</t>
  </si>
  <si>
    <t>2014LUX</t>
  </si>
  <si>
    <t>2014MLI</t>
  </si>
  <si>
    <t>2014CIV</t>
  </si>
  <si>
    <t>2014BEN</t>
  </si>
  <si>
    <t>2014BFA</t>
  </si>
  <si>
    <t>2014GIN</t>
  </si>
  <si>
    <t>2014BDI</t>
  </si>
  <si>
    <t>2014BWA</t>
  </si>
  <si>
    <t>2014TGO</t>
  </si>
  <si>
    <t>2014TCD</t>
  </si>
  <si>
    <t>2013BDI</t>
  </si>
  <si>
    <t>2013CAF</t>
  </si>
  <si>
    <t>2013COM</t>
  </si>
  <si>
    <t>2013SWZ</t>
  </si>
  <si>
    <t>2013LAO</t>
  </si>
  <si>
    <t>2013LSO</t>
  </si>
  <si>
    <t>2013LBR</t>
  </si>
  <si>
    <t>2013LBY</t>
  </si>
  <si>
    <t>2013MUS</t>
  </si>
  <si>
    <t>2013MOZ</t>
  </si>
  <si>
    <t>2013NAM</t>
  </si>
  <si>
    <t>2013PSE</t>
  </si>
  <si>
    <t>2013QAT</t>
  </si>
  <si>
    <t>2013TGO</t>
  </si>
  <si>
    <t>2013CRI</t>
  </si>
  <si>
    <t>2013COL</t>
  </si>
  <si>
    <t>2013MEX</t>
  </si>
  <si>
    <t>2013PAN</t>
  </si>
  <si>
    <t>2013SLV</t>
  </si>
  <si>
    <t>2013BRA</t>
  </si>
  <si>
    <t>2013CHL</t>
  </si>
  <si>
    <t>2013DZA</t>
  </si>
  <si>
    <t>2013GTM</t>
  </si>
  <si>
    <t>2013SWE</t>
  </si>
  <si>
    <t>2013PER</t>
  </si>
  <si>
    <t>2013ECU</t>
  </si>
  <si>
    <t>2013VUT</t>
  </si>
  <si>
    <t>2013NIC</t>
  </si>
  <si>
    <t>2013THA</t>
  </si>
  <si>
    <t>2013MDA</t>
  </si>
  <si>
    <t>2013ESP</t>
  </si>
  <si>
    <t>2013FRA</t>
  </si>
  <si>
    <t>2013NLD</t>
  </si>
  <si>
    <t>2013ARG</t>
  </si>
  <si>
    <t>2013NOR</t>
  </si>
  <si>
    <t>2013TUN</t>
  </si>
  <si>
    <t>2013DNK</t>
  </si>
  <si>
    <t>2013AUT</t>
  </si>
  <si>
    <t>2013HRV</t>
  </si>
  <si>
    <t>2013ISR</t>
  </si>
  <si>
    <t>2013JAM</t>
  </si>
  <si>
    <t>2013GBR</t>
  </si>
  <si>
    <t>2013ITA</t>
  </si>
  <si>
    <t>2013CZE</t>
  </si>
  <si>
    <t>2013VNM</t>
  </si>
  <si>
    <t>2013PHL</t>
  </si>
  <si>
    <t>2013BTN</t>
  </si>
  <si>
    <t>2013MAR</t>
  </si>
  <si>
    <t>2013VEN</t>
  </si>
  <si>
    <t>2013ALB</t>
  </si>
  <si>
    <t>2013IDN</t>
  </si>
  <si>
    <t>2013DEU</t>
  </si>
  <si>
    <t>2013FIN</t>
  </si>
  <si>
    <t>2013TJK</t>
  </si>
  <si>
    <t>2013PRT</t>
  </si>
  <si>
    <t>2013BGD</t>
  </si>
  <si>
    <t>2013LKA</t>
  </si>
  <si>
    <t>2013JOR</t>
  </si>
  <si>
    <t>2013NZL</t>
  </si>
  <si>
    <t>2013HND</t>
  </si>
  <si>
    <t>2013IRL</t>
  </si>
  <si>
    <t>2013LBN</t>
  </si>
  <si>
    <t>2013DOM</t>
  </si>
  <si>
    <t>2013PRY</t>
  </si>
  <si>
    <t>2013BLR</t>
  </si>
  <si>
    <t>2013TWN</t>
  </si>
  <si>
    <t>2013MKD</t>
  </si>
  <si>
    <t>2013SVN</t>
  </si>
  <si>
    <t>2013KGZ</t>
  </si>
  <si>
    <t>2013CHE</t>
  </si>
  <si>
    <t>2013ROU</t>
  </si>
  <si>
    <t>2013UZB</t>
  </si>
  <si>
    <t>2013URY</t>
  </si>
  <si>
    <t>2013PAK</t>
  </si>
  <si>
    <t>2013NPL</t>
  </si>
  <si>
    <t>2013ISL</t>
  </si>
  <si>
    <t>2013BIH</t>
  </si>
  <si>
    <t>2013JPN</t>
  </si>
  <si>
    <t>2013AZE</t>
  </si>
  <si>
    <t>2013CHN</t>
  </si>
  <si>
    <t>2013BOL</t>
  </si>
  <si>
    <t>2013POL</t>
  </si>
  <si>
    <t>2013MLT</t>
  </si>
  <si>
    <t>2013SVK</t>
  </si>
  <si>
    <t>2013TUR</t>
  </si>
  <si>
    <t>2013BHR</t>
  </si>
  <si>
    <t>2013IND</t>
  </si>
  <si>
    <t>2013ARM</t>
  </si>
  <si>
    <t>2013BEL</t>
  </si>
  <si>
    <t>2013MYS</t>
  </si>
  <si>
    <t>2013CAN</t>
  </si>
  <si>
    <t>2013KOR</t>
  </si>
  <si>
    <t>2013GHA</t>
  </si>
  <si>
    <t>2013GRC</t>
  </si>
  <si>
    <t>2013HUN</t>
  </si>
  <si>
    <t>2013LTU</t>
  </si>
  <si>
    <t>2013AUS</t>
  </si>
  <si>
    <t>2013GEO</t>
  </si>
  <si>
    <t>2013ETH</t>
  </si>
  <si>
    <t>2013YEM</t>
  </si>
  <si>
    <t>2013LVA</t>
  </si>
  <si>
    <t>2013MNE</t>
  </si>
  <si>
    <t>2013HTI</t>
  </si>
  <si>
    <t>2013SDN</t>
  </si>
  <si>
    <t>2013IRN</t>
  </si>
  <si>
    <t>2013ZMB</t>
  </si>
  <si>
    <t>2013CYP</t>
  </si>
  <si>
    <t>2013USA</t>
  </si>
  <si>
    <t>2013SRB</t>
  </si>
  <si>
    <t>2013MMR</t>
  </si>
  <si>
    <t>2013UKR</t>
  </si>
  <si>
    <t>2013KHM</t>
  </si>
  <si>
    <t>2013BGR</t>
  </si>
  <si>
    <t>2013MRT</t>
  </si>
  <si>
    <t>2013IRQ</t>
  </si>
  <si>
    <t>2013EST</t>
  </si>
  <si>
    <t>2013ZWE</t>
  </si>
  <si>
    <t>2013RUS</t>
  </si>
  <si>
    <t>2013MDG</t>
  </si>
  <si>
    <t>2013COD</t>
  </si>
  <si>
    <t>2013SEN</t>
  </si>
  <si>
    <t>2013EGY</t>
  </si>
  <si>
    <t>2013SAU</t>
  </si>
  <si>
    <t>2013KAZ</t>
  </si>
  <si>
    <t>2013COG</t>
  </si>
  <si>
    <t>2013RWA</t>
  </si>
  <si>
    <t>2013MWI</t>
  </si>
  <si>
    <t>2013TZA</t>
  </si>
  <si>
    <t>2013SGP</t>
  </si>
  <si>
    <t>2013SLE</t>
  </si>
  <si>
    <t>2013CMR</t>
  </si>
  <si>
    <t>2013AFG</t>
  </si>
  <si>
    <t>2013KEN</t>
  </si>
  <si>
    <t>2013TTO</t>
  </si>
  <si>
    <t>2013KWT</t>
  </si>
  <si>
    <t>2013NER</t>
  </si>
  <si>
    <t>2013TKM</t>
  </si>
  <si>
    <t>2013UGA</t>
  </si>
  <si>
    <t>2013ARE</t>
  </si>
  <si>
    <t>2013HKG</t>
  </si>
  <si>
    <t>2013GIN</t>
  </si>
  <si>
    <t>2013GAB</t>
  </si>
  <si>
    <t>2013NGA</t>
  </si>
  <si>
    <t>2013LUX</t>
  </si>
  <si>
    <t>2013CIV</t>
  </si>
  <si>
    <t>2013BEN</t>
  </si>
  <si>
    <t>2013MNG</t>
  </si>
  <si>
    <t>2013MLI</t>
  </si>
  <si>
    <t>2013BFA</t>
  </si>
  <si>
    <t>2013ZAF</t>
  </si>
  <si>
    <t>2013BWA</t>
  </si>
  <si>
    <t>2013TCD</t>
  </si>
  <si>
    <t>2012VUT</t>
  </si>
  <si>
    <t>2012BTN</t>
  </si>
  <si>
    <t>2012BDI</t>
  </si>
  <si>
    <t>2012CAF</t>
  </si>
  <si>
    <t>2012COM</t>
  </si>
  <si>
    <t>2012CIV</t>
  </si>
  <si>
    <t>2012SWZ</t>
  </si>
  <si>
    <t>2012LSO</t>
  </si>
  <si>
    <t>2012LBR</t>
  </si>
  <si>
    <t>2012MUS</t>
  </si>
  <si>
    <t>2012MOZ</t>
  </si>
  <si>
    <t>2012NAM</t>
  </si>
  <si>
    <t>2012PSE</t>
  </si>
  <si>
    <t>2012TGO</t>
  </si>
  <si>
    <t>2012CRI</t>
  </si>
  <si>
    <t>2012COL</t>
  </si>
  <si>
    <t>2012PAN</t>
  </si>
  <si>
    <t>2012MEX</t>
  </si>
  <si>
    <t>2012MDA</t>
  </si>
  <si>
    <t>2012SWE</t>
  </si>
  <si>
    <t>2012CHL</t>
  </si>
  <si>
    <t>2012SLV</t>
  </si>
  <si>
    <t>2012ALB</t>
  </si>
  <si>
    <t>2012GTM</t>
  </si>
  <si>
    <t>2012BRA</t>
  </si>
  <si>
    <t>2012THA</t>
  </si>
  <si>
    <t>2012ECU</t>
  </si>
  <si>
    <t>2012PER</t>
  </si>
  <si>
    <t>2012DZA</t>
  </si>
  <si>
    <t>2012VNM</t>
  </si>
  <si>
    <t>2012FRA</t>
  </si>
  <si>
    <t>2012ESP</t>
  </si>
  <si>
    <t>2012ARG</t>
  </si>
  <si>
    <t>2012NOR</t>
  </si>
  <si>
    <t>2012NLD</t>
  </si>
  <si>
    <t>2012NIC</t>
  </si>
  <si>
    <t>2012DNK</t>
  </si>
  <si>
    <t>2012HRV</t>
  </si>
  <si>
    <t>2012VEN</t>
  </si>
  <si>
    <t>2012AUT</t>
  </si>
  <si>
    <t>2012PHL</t>
  </si>
  <si>
    <t>2012JAM</t>
  </si>
  <si>
    <t>2012GBR</t>
  </si>
  <si>
    <t>2012BGD</t>
  </si>
  <si>
    <t>2012JOR</t>
  </si>
  <si>
    <t>2012IRL</t>
  </si>
  <si>
    <t>2012CHE</t>
  </si>
  <si>
    <t>2012IDN</t>
  </si>
  <si>
    <t>2012MAR</t>
  </si>
  <si>
    <t>2012ISR</t>
  </si>
  <si>
    <t>2012ITA</t>
  </si>
  <si>
    <t>2012FIN</t>
  </si>
  <si>
    <t>2012DEU</t>
  </si>
  <si>
    <t>2012NZL</t>
  </si>
  <si>
    <t>2012LBY</t>
  </si>
  <si>
    <t>2012CZE</t>
  </si>
  <si>
    <t>2012TUN</t>
  </si>
  <si>
    <t>2012HND</t>
  </si>
  <si>
    <t>2012PRT</t>
  </si>
  <si>
    <t>2012LKA</t>
  </si>
  <si>
    <t>2012PRY</t>
  </si>
  <si>
    <t>2012UZB</t>
  </si>
  <si>
    <t>2012BOL</t>
  </si>
  <si>
    <t>2012BLR</t>
  </si>
  <si>
    <t>2012SVN</t>
  </si>
  <si>
    <t>2012TUR</t>
  </si>
  <si>
    <t>2012ISL</t>
  </si>
  <si>
    <t>2012ROU</t>
  </si>
  <si>
    <t>2012PAK</t>
  </si>
  <si>
    <t>2012MYS</t>
  </si>
  <si>
    <t>2012IND</t>
  </si>
  <si>
    <t>2012TWN</t>
  </si>
  <si>
    <t>2012KGZ</t>
  </si>
  <si>
    <t>2012DOM</t>
  </si>
  <si>
    <t>2012POL</t>
  </si>
  <si>
    <t>2012URY</t>
  </si>
  <si>
    <t>2012TJK</t>
  </si>
  <si>
    <t>2012JPN</t>
  </si>
  <si>
    <t>2012SVK</t>
  </si>
  <si>
    <t>2012CHN</t>
  </si>
  <si>
    <t>2012LBN</t>
  </si>
  <si>
    <t>2012ARM</t>
  </si>
  <si>
    <t>2012BIH</t>
  </si>
  <si>
    <t>2012LTU</t>
  </si>
  <si>
    <t>2012LAO</t>
  </si>
  <si>
    <t>2012GRC</t>
  </si>
  <si>
    <t>2012CYP</t>
  </si>
  <si>
    <t>2012GHA</t>
  </si>
  <si>
    <t>2012KOR</t>
  </si>
  <si>
    <t>2012NPL</t>
  </si>
  <si>
    <t>2012CAN</t>
  </si>
  <si>
    <t>2012MLT</t>
  </si>
  <si>
    <t>2012BEL</t>
  </si>
  <si>
    <t>2012SDN</t>
  </si>
  <si>
    <t>2012MKD</t>
  </si>
  <si>
    <t>2012ETH</t>
  </si>
  <si>
    <t>2012AZE</t>
  </si>
  <si>
    <t>2012LVA</t>
  </si>
  <si>
    <t>2012MRT</t>
  </si>
  <si>
    <t>2012MNE</t>
  </si>
  <si>
    <t>2012HUN</t>
  </si>
  <si>
    <t>2012GEO</t>
  </si>
  <si>
    <t>2012YEM</t>
  </si>
  <si>
    <t>2012EGY</t>
  </si>
  <si>
    <t>2012UKR</t>
  </si>
  <si>
    <t>2012MMR</t>
  </si>
  <si>
    <t>2012AUS</t>
  </si>
  <si>
    <t>2012KHM</t>
  </si>
  <si>
    <t>2012HTI</t>
  </si>
  <si>
    <t>2012SRB</t>
  </si>
  <si>
    <t>2012KEN</t>
  </si>
  <si>
    <t>2012USA</t>
  </si>
  <si>
    <t>2012ZMB</t>
  </si>
  <si>
    <t>2012BGR</t>
  </si>
  <si>
    <t>2012IRN</t>
  </si>
  <si>
    <t>2012IRQ</t>
  </si>
  <si>
    <t>2012ZWE</t>
  </si>
  <si>
    <t>2012COD</t>
  </si>
  <si>
    <t>2012EST</t>
  </si>
  <si>
    <t>2012RUS</t>
  </si>
  <si>
    <t>2012BHR</t>
  </si>
  <si>
    <t>2012SEN</t>
  </si>
  <si>
    <t>2012MWI</t>
  </si>
  <si>
    <t>2012KAZ</t>
  </si>
  <si>
    <t>2012TZA</t>
  </si>
  <si>
    <t>2012UGA</t>
  </si>
  <si>
    <t>2012SAU</t>
  </si>
  <si>
    <t>2012COG</t>
  </si>
  <si>
    <t>2012NGA</t>
  </si>
  <si>
    <t>2012AFG</t>
  </si>
  <si>
    <t>2012ARE</t>
  </si>
  <si>
    <t>2012MDG</t>
  </si>
  <si>
    <t>2012TTO</t>
  </si>
  <si>
    <t>2012SGP</t>
  </si>
  <si>
    <t>2012ZAF</t>
  </si>
  <si>
    <t>2012RWA</t>
  </si>
  <si>
    <t>2012SLE</t>
  </si>
  <si>
    <t>2012CMR</t>
  </si>
  <si>
    <t>2012TKM</t>
  </si>
  <si>
    <t>2012NER</t>
  </si>
  <si>
    <t>2012KWT</t>
  </si>
  <si>
    <t>2012HKG</t>
  </si>
  <si>
    <t>2012GAB</t>
  </si>
  <si>
    <t>2012BFA</t>
  </si>
  <si>
    <t>2012BWA</t>
  </si>
  <si>
    <t>2012MLI</t>
  </si>
  <si>
    <t>2012MNG</t>
  </si>
  <si>
    <t>2012LUX</t>
  </si>
  <si>
    <t>2012GIN</t>
  </si>
  <si>
    <t>2012QAT</t>
  </si>
  <si>
    <t>2012BEN</t>
  </si>
  <si>
    <t>2012TCD</t>
  </si>
  <si>
    <t>2011VUT</t>
  </si>
  <si>
    <t>2011BTN</t>
  </si>
  <si>
    <t>2011COM</t>
  </si>
  <si>
    <t>2011CIV</t>
  </si>
  <si>
    <t>2011ETH</t>
  </si>
  <si>
    <t>2011ISL</t>
  </si>
  <si>
    <t>2011LBR</t>
  </si>
  <si>
    <t>2011LBY</t>
  </si>
  <si>
    <t>2011MMR</t>
  </si>
  <si>
    <t>2011NAM</t>
  </si>
  <si>
    <t>2011NOR</t>
  </si>
  <si>
    <t>2011PSE</t>
  </si>
  <si>
    <t>2011CHE</t>
  </si>
  <si>
    <t>2011CRI</t>
  </si>
  <si>
    <t>2011PAN</t>
  </si>
  <si>
    <t>2011COL</t>
  </si>
  <si>
    <t>2011ALB</t>
  </si>
  <si>
    <t>2011THA</t>
  </si>
  <si>
    <t>2011BRA</t>
  </si>
  <si>
    <t>2011CHL</t>
  </si>
  <si>
    <t>2011MDA</t>
  </si>
  <si>
    <t>2011MEX</t>
  </si>
  <si>
    <t>2011PER</t>
  </si>
  <si>
    <t>2011VNM</t>
  </si>
  <si>
    <t>2011SWE</t>
  </si>
  <si>
    <t>2011GTM</t>
  </si>
  <si>
    <t>2011ARG</t>
  </si>
  <si>
    <t>2011ECU</t>
  </si>
  <si>
    <t>2011FRA</t>
  </si>
  <si>
    <t>2011ESP</t>
  </si>
  <si>
    <t>2011DZA</t>
  </si>
  <si>
    <t>2011NLD</t>
  </si>
  <si>
    <t>2011NIC</t>
  </si>
  <si>
    <t>2011DNK</t>
  </si>
  <si>
    <t>2011JOR</t>
  </si>
  <si>
    <t>2011BGD</t>
  </si>
  <si>
    <t>2011VEN</t>
  </si>
  <si>
    <t>2011ISR</t>
  </si>
  <si>
    <t>2011PHL</t>
  </si>
  <si>
    <t>2011TUN</t>
  </si>
  <si>
    <t>2011HND</t>
  </si>
  <si>
    <t>2011AUT</t>
  </si>
  <si>
    <t>2011GBR</t>
  </si>
  <si>
    <t>2011DOM</t>
  </si>
  <si>
    <t>2011IRL</t>
  </si>
  <si>
    <t>2011MAR</t>
  </si>
  <si>
    <t>2011JAM</t>
  </si>
  <si>
    <t>2011SLV</t>
  </si>
  <si>
    <t>2011ITA</t>
  </si>
  <si>
    <t>2011LBN</t>
  </si>
  <si>
    <t>2011PRT</t>
  </si>
  <si>
    <t>2011NZL</t>
  </si>
  <si>
    <t>2011IDN</t>
  </si>
  <si>
    <t>2011URY</t>
  </si>
  <si>
    <t>2011CZE</t>
  </si>
  <si>
    <t>2011KOR</t>
  </si>
  <si>
    <t>2011MUS</t>
  </si>
  <si>
    <t>2011GHA</t>
  </si>
  <si>
    <t>2011FIN</t>
  </si>
  <si>
    <t>2011PAK</t>
  </si>
  <si>
    <t>2011DEU</t>
  </si>
  <si>
    <t>2011LKA</t>
  </si>
  <si>
    <t>2011JPN</t>
  </si>
  <si>
    <t>2011TWN</t>
  </si>
  <si>
    <t>2011PRY</t>
  </si>
  <si>
    <t>2011HRV</t>
  </si>
  <si>
    <t>2011TUR</t>
  </si>
  <si>
    <t>2011CYP</t>
  </si>
  <si>
    <t>2011BOL</t>
  </si>
  <si>
    <t>2011MYS</t>
  </si>
  <si>
    <t>2011BLR</t>
  </si>
  <si>
    <t>2011UZB</t>
  </si>
  <si>
    <t>2011IND</t>
  </si>
  <si>
    <t>2011BIH</t>
  </si>
  <si>
    <t>2011ROU</t>
  </si>
  <si>
    <t>2011GRC</t>
  </si>
  <si>
    <t>2011CHN</t>
  </si>
  <si>
    <t>2011SVN</t>
  </si>
  <si>
    <t>2011KGZ</t>
  </si>
  <si>
    <t>2011ARM</t>
  </si>
  <si>
    <t>2011MKD</t>
  </si>
  <si>
    <t>2011MLT</t>
  </si>
  <si>
    <t>2011POL</t>
  </si>
  <si>
    <t>2011CAN</t>
  </si>
  <si>
    <t>2011SVK</t>
  </si>
  <si>
    <t>2011TJK</t>
  </si>
  <si>
    <t>2011LAO</t>
  </si>
  <si>
    <t>2011HTI</t>
  </si>
  <si>
    <t>2011MRT</t>
  </si>
  <si>
    <t>2011HUN</t>
  </si>
  <si>
    <t>2011BEL</t>
  </si>
  <si>
    <t>2011AUS</t>
  </si>
  <si>
    <t>2011GEO</t>
  </si>
  <si>
    <t>2011KHM</t>
  </si>
  <si>
    <t>2011LTU</t>
  </si>
  <si>
    <t>2011LVA</t>
  </si>
  <si>
    <t>2011UKR</t>
  </si>
  <si>
    <t>2011EGY</t>
  </si>
  <si>
    <t>2011MDG</t>
  </si>
  <si>
    <t>2011AZE</t>
  </si>
  <si>
    <t>2011SDN</t>
  </si>
  <si>
    <t>2011MNE</t>
  </si>
  <si>
    <t>2011NPL</t>
  </si>
  <si>
    <t>2011RWA</t>
  </si>
  <si>
    <t>2011YEM</t>
  </si>
  <si>
    <t>2011COG</t>
  </si>
  <si>
    <t>2011USA</t>
  </si>
  <si>
    <t>2011IRN</t>
  </si>
  <si>
    <t>2011UGA</t>
  </si>
  <si>
    <t>2011IRQ</t>
  </si>
  <si>
    <t>2011KEN</t>
  </si>
  <si>
    <t>2011NER</t>
  </si>
  <si>
    <t>2011SAU</t>
  </si>
  <si>
    <t>2011ZMB</t>
  </si>
  <si>
    <t>2011EST</t>
  </si>
  <si>
    <t>2011SEN</t>
  </si>
  <si>
    <t>2011KAZ</t>
  </si>
  <si>
    <t>2011SRB</t>
  </si>
  <si>
    <t>2011BFA</t>
  </si>
  <si>
    <t>2011COD</t>
  </si>
  <si>
    <t>2011BGR</t>
  </si>
  <si>
    <t>2011RUS</t>
  </si>
  <si>
    <t>2011MOZ</t>
  </si>
  <si>
    <t>2011TZA</t>
  </si>
  <si>
    <t>2011BHR</t>
  </si>
  <si>
    <t>2011SGP</t>
  </si>
  <si>
    <t>2011TKM</t>
  </si>
  <si>
    <t>2011TTO</t>
  </si>
  <si>
    <t>2011AFG</t>
  </si>
  <si>
    <t>2011ARE</t>
  </si>
  <si>
    <t>2011HKG</t>
  </si>
  <si>
    <t>2011CMR</t>
  </si>
  <si>
    <t>2011ZWE</t>
  </si>
  <si>
    <t>2011MNG</t>
  </si>
  <si>
    <t>2011SLE</t>
  </si>
  <si>
    <t>2011KWT</t>
  </si>
  <si>
    <t>2011NGA</t>
  </si>
  <si>
    <t>2011MLI</t>
  </si>
  <si>
    <t>2011MWI</t>
  </si>
  <si>
    <t>2011GAB</t>
  </si>
  <si>
    <t>2011ZAF</t>
  </si>
  <si>
    <t>2011GIN</t>
  </si>
  <si>
    <t>2011BEN</t>
  </si>
  <si>
    <t>2011BDI</t>
  </si>
  <si>
    <t>2011LUX</t>
  </si>
  <si>
    <t>2011QAT</t>
  </si>
  <si>
    <t>2011TCD</t>
  </si>
  <si>
    <t>2011LSO</t>
  </si>
  <si>
    <t>2011TGO</t>
  </si>
  <si>
    <t>2011SWZ</t>
  </si>
  <si>
    <t>2011CAF</t>
  </si>
  <si>
    <t>2011BWA</t>
  </si>
  <si>
    <t>2010VUT</t>
  </si>
  <si>
    <t>2010BEN</t>
  </si>
  <si>
    <t>2010BTN</t>
  </si>
  <si>
    <t>2010COM</t>
  </si>
  <si>
    <t>2010COG</t>
  </si>
  <si>
    <t>2010CIV</t>
  </si>
  <si>
    <t>2010SWZ</t>
  </si>
  <si>
    <t>2010ETH</t>
  </si>
  <si>
    <t>2010GAB</t>
  </si>
  <si>
    <t>2010GIN</t>
  </si>
  <si>
    <t>2010ISL</t>
  </si>
  <si>
    <t>2010IRN</t>
  </si>
  <si>
    <t>2010JAM</t>
  </si>
  <si>
    <t>2010LAO</t>
  </si>
  <si>
    <t>2010LSO</t>
  </si>
  <si>
    <t>2010LBY</t>
  </si>
  <si>
    <t>2010MDG</t>
  </si>
  <si>
    <t>2010MUS</t>
  </si>
  <si>
    <t>2010MOZ</t>
  </si>
  <si>
    <t>2010MMR</t>
  </si>
  <si>
    <t>2010NAM</t>
  </si>
  <si>
    <t>2010NOR</t>
  </si>
  <si>
    <t>2010PSE</t>
  </si>
  <si>
    <t>2010CHE</t>
  </si>
  <si>
    <t>2010TGO</t>
  </si>
  <si>
    <t>2010TTO</t>
  </si>
  <si>
    <t>2010CRI</t>
  </si>
  <si>
    <t>2010PAN</t>
  </si>
  <si>
    <t>2010SLV</t>
  </si>
  <si>
    <t>2010COL</t>
  </si>
  <si>
    <t>2010GTM</t>
  </si>
  <si>
    <t>2010CHL</t>
  </si>
  <si>
    <t>2010BRA</t>
  </si>
  <si>
    <t>2010MEX</t>
  </si>
  <si>
    <t>2010MDA</t>
  </si>
  <si>
    <t>2010HND</t>
  </si>
  <si>
    <t>2010THA</t>
  </si>
  <si>
    <t>2010SWE</t>
  </si>
  <si>
    <t>2010ALB</t>
  </si>
  <si>
    <t>2010NIC</t>
  </si>
  <si>
    <t>2010VEN</t>
  </si>
  <si>
    <t>2010ECU</t>
  </si>
  <si>
    <t>2010DZA</t>
  </si>
  <si>
    <t>2010PER</t>
  </si>
  <si>
    <t>2010ARG</t>
  </si>
  <si>
    <t>2010FRA</t>
  </si>
  <si>
    <t>2010VNM</t>
  </si>
  <si>
    <t>2010TUN</t>
  </si>
  <si>
    <t>2010ESP</t>
  </si>
  <si>
    <t>2010NLD</t>
  </si>
  <si>
    <t>2010JOR</t>
  </si>
  <si>
    <t>2010DNK</t>
  </si>
  <si>
    <t>2010ISR</t>
  </si>
  <si>
    <t>2010PHL</t>
  </si>
  <si>
    <t>2010PAK</t>
  </si>
  <si>
    <t>2010IDN</t>
  </si>
  <si>
    <t>2010BGD</t>
  </si>
  <si>
    <t>2010ITA</t>
  </si>
  <si>
    <t>2010AUT</t>
  </si>
  <si>
    <t>2010IRL</t>
  </si>
  <si>
    <t>2010GBR</t>
  </si>
  <si>
    <t>2010NZL</t>
  </si>
  <si>
    <t>2010TUR</t>
  </si>
  <si>
    <t>2010HRV</t>
  </si>
  <si>
    <t>2010PRY</t>
  </si>
  <si>
    <t>2010IND</t>
  </si>
  <si>
    <t>2010DEU</t>
  </si>
  <si>
    <t>2010LBN</t>
  </si>
  <si>
    <t>2010JPN</t>
  </si>
  <si>
    <t>2010URY</t>
  </si>
  <si>
    <t>2010CZE</t>
  </si>
  <si>
    <t>2010PRT</t>
  </si>
  <si>
    <t>2010SVN</t>
  </si>
  <si>
    <t>2010BOL</t>
  </si>
  <si>
    <t>2010TWN</t>
  </si>
  <si>
    <t>2010GRC</t>
  </si>
  <si>
    <t>2010LKA</t>
  </si>
  <si>
    <t>2010DOM</t>
  </si>
  <si>
    <t>2010FIN</t>
  </si>
  <si>
    <t>2010ARM</t>
  </si>
  <si>
    <t>2010POL</t>
  </si>
  <si>
    <t>2010BLR</t>
  </si>
  <si>
    <t>2010KGZ</t>
  </si>
  <si>
    <t>2010MYS</t>
  </si>
  <si>
    <t>2010CYP</t>
  </si>
  <si>
    <t>2010SVK</t>
  </si>
  <si>
    <t>2010TJK</t>
  </si>
  <si>
    <t>2010ROU</t>
  </si>
  <si>
    <t>2010EGY</t>
  </si>
  <si>
    <t>2010BIH</t>
  </si>
  <si>
    <t>2010CAN</t>
  </si>
  <si>
    <t>2010KOR</t>
  </si>
  <si>
    <t>2010MAR</t>
  </si>
  <si>
    <t>2010NPL</t>
  </si>
  <si>
    <t>2010YEM</t>
  </si>
  <si>
    <t>2010CHN</t>
  </si>
  <si>
    <t>2010MNE</t>
  </si>
  <si>
    <t>2010MLT</t>
  </si>
  <si>
    <t>2010AUS</t>
  </si>
  <si>
    <t>2010MRT</t>
  </si>
  <si>
    <t>2010GEO</t>
  </si>
  <si>
    <t>2010BEL</t>
  </si>
  <si>
    <t>2010UZB</t>
  </si>
  <si>
    <t>2010AFG</t>
  </si>
  <si>
    <t>2010SDN</t>
  </si>
  <si>
    <t>2010UKR</t>
  </si>
  <si>
    <t>2010KHM</t>
  </si>
  <si>
    <t>2010LTU</t>
  </si>
  <si>
    <t>2010SEN</t>
  </si>
  <si>
    <t>2010IRQ</t>
  </si>
  <si>
    <t>2010HUN</t>
  </si>
  <si>
    <t>2010BHR</t>
  </si>
  <si>
    <t>2010GHA</t>
  </si>
  <si>
    <t>2010MKD</t>
  </si>
  <si>
    <t>2010LVA</t>
  </si>
  <si>
    <t>2010RWA</t>
  </si>
  <si>
    <t>2010USA</t>
  </si>
  <si>
    <t>2010TKM</t>
  </si>
  <si>
    <t>2010AZE</t>
  </si>
  <si>
    <t>2010ZMB</t>
  </si>
  <si>
    <t>2010KEN</t>
  </si>
  <si>
    <t>2010LBR</t>
  </si>
  <si>
    <t>2010BGR</t>
  </si>
  <si>
    <t>2010SRB</t>
  </si>
  <si>
    <t>2010EST</t>
  </si>
  <si>
    <t>2010RUS</t>
  </si>
  <si>
    <t>2010MWI</t>
  </si>
  <si>
    <t>2010ARE</t>
  </si>
  <si>
    <t>2010SAU</t>
  </si>
  <si>
    <t>2010KAZ</t>
  </si>
  <si>
    <t>2010MNG</t>
  </si>
  <si>
    <t>2010HKG</t>
  </si>
  <si>
    <t>2010CMR</t>
  </si>
  <si>
    <t>2010SGP</t>
  </si>
  <si>
    <t>2010NER</t>
  </si>
  <si>
    <t>2010COD</t>
  </si>
  <si>
    <t>2010UGA</t>
  </si>
  <si>
    <t>2010KWT</t>
  </si>
  <si>
    <t>2010BDI</t>
  </si>
  <si>
    <t>2010BFA</t>
  </si>
  <si>
    <t>2010NGA</t>
  </si>
  <si>
    <t>2010SLE</t>
  </si>
  <si>
    <t>2010LUX</t>
  </si>
  <si>
    <t>2010ZWE</t>
  </si>
  <si>
    <t>2010ZAF</t>
  </si>
  <si>
    <t>2010TZA</t>
  </si>
  <si>
    <t>2010QAT</t>
  </si>
  <si>
    <t>2010MLI</t>
  </si>
  <si>
    <t>2010TCD</t>
  </si>
  <si>
    <t>2010CAF</t>
  </si>
  <si>
    <t>2010BWA</t>
  </si>
  <si>
    <t>2010HTI</t>
  </si>
  <si>
    <t>2009VUT</t>
  </si>
  <si>
    <t>2009DZA</t>
  </si>
  <si>
    <t>2009BEN</t>
  </si>
  <si>
    <t>2009BTN</t>
  </si>
  <si>
    <t>2009BGR</t>
  </si>
  <si>
    <t>2009CAF</t>
  </si>
  <si>
    <t>2009COM</t>
  </si>
  <si>
    <t>2009COG</t>
  </si>
  <si>
    <t>2009CZE</t>
  </si>
  <si>
    <t>2009SWZ</t>
  </si>
  <si>
    <t>2009ETH</t>
  </si>
  <si>
    <t>2009GAB</t>
  </si>
  <si>
    <t>2009GIN</t>
  </si>
  <si>
    <t>2009ISL</t>
  </si>
  <si>
    <t>2009IRN</t>
  </si>
  <si>
    <t>2009JAM</t>
  </si>
  <si>
    <t>2009LAO</t>
  </si>
  <si>
    <t>2009LSO</t>
  </si>
  <si>
    <t>2009LBY</t>
  </si>
  <si>
    <t>2009MDG</t>
  </si>
  <si>
    <t>2009MUS</t>
  </si>
  <si>
    <t>2009MAR</t>
  </si>
  <si>
    <t>2009MOZ</t>
  </si>
  <si>
    <t>2009MMR</t>
  </si>
  <si>
    <t>2009NAM</t>
  </si>
  <si>
    <t>2009NOR</t>
  </si>
  <si>
    <t>2009PSE</t>
  </si>
  <si>
    <t>2009SVK</t>
  </si>
  <si>
    <t>2009TGO</t>
  </si>
  <si>
    <t>2009TTO</t>
  </si>
  <si>
    <t>2009CRI</t>
  </si>
  <si>
    <t>2009SLV</t>
  </si>
  <si>
    <t>2009PAN</t>
  </si>
  <si>
    <t>2009GTM</t>
  </si>
  <si>
    <t>2009BRA</t>
  </si>
  <si>
    <t>2009CHL</t>
  </si>
  <si>
    <t>2009COL</t>
  </si>
  <si>
    <t>2009MEX</t>
  </si>
  <si>
    <t>2009HND</t>
  </si>
  <si>
    <t>2009ALB</t>
  </si>
  <si>
    <t>2009SWE</t>
  </si>
  <si>
    <t>2009MDA</t>
  </si>
  <si>
    <t>2009ECU</t>
  </si>
  <si>
    <t>2009PER</t>
  </si>
  <si>
    <t>2009VNM</t>
  </si>
  <si>
    <t>2009ARG</t>
  </si>
  <si>
    <t>2009JOR</t>
  </si>
  <si>
    <t>2009NIC</t>
  </si>
  <si>
    <t>2009VEN</t>
  </si>
  <si>
    <t>2009THA</t>
  </si>
  <si>
    <t>2009NLD</t>
  </si>
  <si>
    <t>2009ISR</t>
  </si>
  <si>
    <t>2009TUN</t>
  </si>
  <si>
    <t>2009ESP</t>
  </si>
  <si>
    <t>2009BGD</t>
  </si>
  <si>
    <t>2009DOM</t>
  </si>
  <si>
    <t>2009FRA</t>
  </si>
  <si>
    <t>2009DNK</t>
  </si>
  <si>
    <t>2009PHL</t>
  </si>
  <si>
    <t>2009AUT</t>
  </si>
  <si>
    <t>2009IDN</t>
  </si>
  <si>
    <t>2009ITA</t>
  </si>
  <si>
    <t>2009GBR</t>
  </si>
  <si>
    <t>2009NZL</t>
  </si>
  <si>
    <t>2009NPL</t>
  </si>
  <si>
    <t>2009PRT</t>
  </si>
  <si>
    <t>2009FIN</t>
  </si>
  <si>
    <t>2009CHE</t>
  </si>
  <si>
    <t>2009LBN</t>
  </si>
  <si>
    <t>2009BOL</t>
  </si>
  <si>
    <t>2009DEU</t>
  </si>
  <si>
    <t>2009URY</t>
  </si>
  <si>
    <t>2009TUR</t>
  </si>
  <si>
    <t>2009ROU</t>
  </si>
  <si>
    <t>2009PRY</t>
  </si>
  <si>
    <t>2009IRL</t>
  </si>
  <si>
    <t>2009EGY</t>
  </si>
  <si>
    <t>2009YEM</t>
  </si>
  <si>
    <t>2009BLR</t>
  </si>
  <si>
    <t>2009JPN</t>
  </si>
  <si>
    <t>2009HRV</t>
  </si>
  <si>
    <t>2009CYP</t>
  </si>
  <si>
    <t>2009TJK</t>
  </si>
  <si>
    <t>2009PAK</t>
  </si>
  <si>
    <t>2009BIH</t>
  </si>
  <si>
    <t>2009TWN</t>
  </si>
  <si>
    <t>2009MLT</t>
  </si>
  <si>
    <t>2009SVN</t>
  </si>
  <si>
    <t>2009POL</t>
  </si>
  <si>
    <t>2009GRC</t>
  </si>
  <si>
    <t>2009KGZ</t>
  </si>
  <si>
    <t>2009MYS</t>
  </si>
  <si>
    <t>2009LKA</t>
  </si>
  <si>
    <t>2009CAN</t>
  </si>
  <si>
    <t>2009IND</t>
  </si>
  <si>
    <t>2009ARM</t>
  </si>
  <si>
    <t>2009KOR</t>
  </si>
  <si>
    <t>2009BEL</t>
  </si>
  <si>
    <t>2009LTU</t>
  </si>
  <si>
    <t>2009CHN</t>
  </si>
  <si>
    <t>2009UKR</t>
  </si>
  <si>
    <t>2009UZB</t>
  </si>
  <si>
    <t>2009MNE</t>
  </si>
  <si>
    <t>2009MKD</t>
  </si>
  <si>
    <t>2009HUN</t>
  </si>
  <si>
    <t>2009AUS</t>
  </si>
  <si>
    <t>2009SDN</t>
  </si>
  <si>
    <t>2009KHM</t>
  </si>
  <si>
    <t>2009SEN</t>
  </si>
  <si>
    <t>2009TKM</t>
  </si>
  <si>
    <t>2009MRT</t>
  </si>
  <si>
    <t>2009GEO</t>
  </si>
  <si>
    <t>2009AZE</t>
  </si>
  <si>
    <t>2009LVA</t>
  </si>
  <si>
    <t>2009MWI</t>
  </si>
  <si>
    <t>2009USA</t>
  </si>
  <si>
    <t>2009BHR</t>
  </si>
  <si>
    <t>2009IRQ</t>
  </si>
  <si>
    <t>2009AFG</t>
  </si>
  <si>
    <t>2009RWA</t>
  </si>
  <si>
    <t>2009GHA</t>
  </si>
  <si>
    <t>2009SRB</t>
  </si>
  <si>
    <t>2009ZMB</t>
  </si>
  <si>
    <t>2009KEN</t>
  </si>
  <si>
    <t>2009LBR</t>
  </si>
  <si>
    <t>2009UGA</t>
  </si>
  <si>
    <t>2009RUS</t>
  </si>
  <si>
    <t>2009SAU</t>
  </si>
  <si>
    <t>2009CMR</t>
  </si>
  <si>
    <t>2009HTI</t>
  </si>
  <si>
    <t>2009EST</t>
  </si>
  <si>
    <t>2009HKG</t>
  </si>
  <si>
    <t>2009NER</t>
  </si>
  <si>
    <t>2009MNG</t>
  </si>
  <si>
    <t>2009SGP</t>
  </si>
  <si>
    <t>2009KAZ</t>
  </si>
  <si>
    <t>2009ARE</t>
  </si>
  <si>
    <t>2009NGA</t>
  </si>
  <si>
    <t>2009COD</t>
  </si>
  <si>
    <t>2009CIV</t>
  </si>
  <si>
    <t>2009ZAF</t>
  </si>
  <si>
    <t>2009KWT</t>
  </si>
  <si>
    <t>2009BDI</t>
  </si>
  <si>
    <t>2009BFA</t>
  </si>
  <si>
    <t>2009BWA</t>
  </si>
  <si>
    <t>2009LUX</t>
  </si>
  <si>
    <t>2009TZA</t>
  </si>
  <si>
    <t>2009MLI</t>
  </si>
  <si>
    <t>2009QAT</t>
  </si>
  <si>
    <t>2009SLE</t>
  </si>
  <si>
    <t>2009ZWE</t>
  </si>
  <si>
    <t>2009TCD</t>
  </si>
  <si>
    <t>2008VUT</t>
  </si>
  <si>
    <t>2008DZA</t>
  </si>
  <si>
    <t>2008BHR</t>
  </si>
  <si>
    <t>2008BTN</t>
  </si>
  <si>
    <t>2008BIH</t>
  </si>
  <si>
    <t>2008BGR</t>
  </si>
  <si>
    <t>2008CAF</t>
  </si>
  <si>
    <t>2008COM</t>
  </si>
  <si>
    <t>2008COD</t>
  </si>
  <si>
    <t>2008CIV</t>
  </si>
  <si>
    <t>2008CYP</t>
  </si>
  <si>
    <t>2008CZE</t>
  </si>
  <si>
    <t>2008SWZ</t>
  </si>
  <si>
    <t>2008ETH</t>
  </si>
  <si>
    <t>2008GAB</t>
  </si>
  <si>
    <t>2008GIN</t>
  </si>
  <si>
    <t>2008JAM</t>
  </si>
  <si>
    <t>2008KWT</t>
  </si>
  <si>
    <t>2008LSO</t>
  </si>
  <si>
    <t>2008LBY</t>
  </si>
  <si>
    <t>2008LUX</t>
  </si>
  <si>
    <t>2008MLT</t>
  </si>
  <si>
    <t>2008MUS</t>
  </si>
  <si>
    <t>2008MAR</t>
  </si>
  <si>
    <t>2008MMR</t>
  </si>
  <si>
    <t>2008NAM</t>
  </si>
  <si>
    <t>2008PSE</t>
  </si>
  <si>
    <t>2008QAT</t>
  </si>
  <si>
    <t>2008SVK</t>
  </si>
  <si>
    <t>2008SVN</t>
  </si>
  <si>
    <t>2008SDN</t>
  </si>
  <si>
    <t>2008CHE</t>
  </si>
  <si>
    <t>2008TUN</t>
  </si>
  <si>
    <t>2008TKM</t>
  </si>
  <si>
    <t>2008ARE</t>
  </si>
  <si>
    <t>2008CRI</t>
  </si>
  <si>
    <t>2008PAN</t>
  </si>
  <si>
    <t>2008GTM</t>
  </si>
  <si>
    <t>2008COL</t>
  </si>
  <si>
    <t>2008BRA</t>
  </si>
  <si>
    <t>2008MEX</t>
  </si>
  <si>
    <t>2008MDA</t>
  </si>
  <si>
    <t>2008SWE</t>
  </si>
  <si>
    <t>2008VNM</t>
  </si>
  <si>
    <t>2008ESP</t>
  </si>
  <si>
    <t>2008ALB</t>
  </si>
  <si>
    <t>2008CHL</t>
  </si>
  <si>
    <t>2008FRA</t>
  </si>
  <si>
    <t>2008THA</t>
  </si>
  <si>
    <t>2008HND</t>
  </si>
  <si>
    <t>2008ECU</t>
  </si>
  <si>
    <t>2008NOR</t>
  </si>
  <si>
    <t>2008NLD</t>
  </si>
  <si>
    <t>2008PER</t>
  </si>
  <si>
    <t>2008SLV</t>
  </si>
  <si>
    <t>2008BGD</t>
  </si>
  <si>
    <t>2008ITA</t>
  </si>
  <si>
    <t>2008DNK</t>
  </si>
  <si>
    <t>2008NIC</t>
  </si>
  <si>
    <t>2008TJK</t>
  </si>
  <si>
    <t>2008ARG</t>
  </si>
  <si>
    <t>2008VEN</t>
  </si>
  <si>
    <t>2008ISR</t>
  </si>
  <si>
    <t>2008PRT</t>
  </si>
  <si>
    <t>2008AUT</t>
  </si>
  <si>
    <t>2008LKA</t>
  </si>
  <si>
    <t>2008IND</t>
  </si>
  <si>
    <t>2008PHL</t>
  </si>
  <si>
    <t>2008GBR</t>
  </si>
  <si>
    <t>2008GRC</t>
  </si>
  <si>
    <t>2008NZL</t>
  </si>
  <si>
    <t>2008PRY</t>
  </si>
  <si>
    <t>2008MYS</t>
  </si>
  <si>
    <t>2008ARM</t>
  </si>
  <si>
    <t>2008JOR</t>
  </si>
  <si>
    <t>2008DOM</t>
  </si>
  <si>
    <t>2008CHN</t>
  </si>
  <si>
    <t>2008IDN</t>
  </si>
  <si>
    <t>2008HRV</t>
  </si>
  <si>
    <t>2008YEM</t>
  </si>
  <si>
    <t>2008FIN</t>
  </si>
  <si>
    <t>2008IRL</t>
  </si>
  <si>
    <t>2008TUR</t>
  </si>
  <si>
    <t>2008DEU</t>
  </si>
  <si>
    <t>2008JPN</t>
  </si>
  <si>
    <t>2008LBN</t>
  </si>
  <si>
    <t>2008ROU</t>
  </si>
  <si>
    <t>2008POL</t>
  </si>
  <si>
    <t>2008NPL</t>
  </si>
  <si>
    <t>2008EGY</t>
  </si>
  <si>
    <t>2008LAO</t>
  </si>
  <si>
    <t>2008KGZ</t>
  </si>
  <si>
    <t>2008ISL</t>
  </si>
  <si>
    <t>2008BOL</t>
  </si>
  <si>
    <t>2008CAN</t>
  </si>
  <si>
    <t>2008KHM</t>
  </si>
  <si>
    <t>2008URY</t>
  </si>
  <si>
    <t>2008BLR</t>
  </si>
  <si>
    <t>2008TWN</t>
  </si>
  <si>
    <t>2008GHA</t>
  </si>
  <si>
    <t>2008SEN</t>
  </si>
  <si>
    <t>2008AUS</t>
  </si>
  <si>
    <t>2008MKD</t>
  </si>
  <si>
    <t>2008UZB</t>
  </si>
  <si>
    <t>2008MDG</t>
  </si>
  <si>
    <t>2008LTU</t>
  </si>
  <si>
    <t>2008GEO</t>
  </si>
  <si>
    <t>2008BEL</t>
  </si>
  <si>
    <t>2008PAK</t>
  </si>
  <si>
    <t>2008MNE</t>
  </si>
  <si>
    <t>2008IRN</t>
  </si>
  <si>
    <t>2008AZE</t>
  </si>
  <si>
    <t>2008KOR</t>
  </si>
  <si>
    <t>2008HUN</t>
  </si>
  <si>
    <t>2008RWA</t>
  </si>
  <si>
    <t>2008UKR</t>
  </si>
  <si>
    <t>2008LVA</t>
  </si>
  <si>
    <t>2008SAU</t>
  </si>
  <si>
    <t>2008IRQ</t>
  </si>
  <si>
    <t>2008MRT</t>
  </si>
  <si>
    <t>2008USA</t>
  </si>
  <si>
    <t>2008MWI</t>
  </si>
  <si>
    <t>2008SRB</t>
  </si>
  <si>
    <t>2008RUS</t>
  </si>
  <si>
    <t>2008LBR</t>
  </si>
  <si>
    <t>2008EST</t>
  </si>
  <si>
    <t>2008TTO</t>
  </si>
  <si>
    <t>2008HTI</t>
  </si>
  <si>
    <t>2008TZA</t>
  </si>
  <si>
    <t>2008UGA</t>
  </si>
  <si>
    <t>2008KAZ</t>
  </si>
  <si>
    <t>2008KEN</t>
  </si>
  <si>
    <t>2008MNG</t>
  </si>
  <si>
    <t>2008AFG</t>
  </si>
  <si>
    <t>2008NER</t>
  </si>
  <si>
    <t>2008SGP</t>
  </si>
  <si>
    <t>2008COG</t>
  </si>
  <si>
    <t>2008CMR</t>
  </si>
  <si>
    <t>2008HKG</t>
  </si>
  <si>
    <t>2008MOZ</t>
  </si>
  <si>
    <t>2008ZMB</t>
  </si>
  <si>
    <t>2008ZAF</t>
  </si>
  <si>
    <t>2008NGA</t>
  </si>
  <si>
    <t>2008BEN</t>
  </si>
  <si>
    <t>2008BFA</t>
  </si>
  <si>
    <t>2008BDI</t>
  </si>
  <si>
    <t>2008MLI</t>
  </si>
  <si>
    <t>2008TCD</t>
  </si>
  <si>
    <t>2008BWA</t>
  </si>
  <si>
    <t>2008TGO</t>
  </si>
  <si>
    <t>2008SLE</t>
  </si>
  <si>
    <t>2008ZWE</t>
  </si>
  <si>
    <t>2007VUT</t>
  </si>
  <si>
    <t>2007AFG</t>
  </si>
  <si>
    <t>2007DZA</t>
  </si>
  <si>
    <t>2007BHR</t>
  </si>
  <si>
    <t>2007BTN</t>
  </si>
  <si>
    <t>2007BDI</t>
  </si>
  <si>
    <t>2007COM</t>
  </si>
  <si>
    <t>2007COG</t>
  </si>
  <si>
    <t>2007COD</t>
  </si>
  <si>
    <t>2007CIV</t>
  </si>
  <si>
    <t>2007CYP</t>
  </si>
  <si>
    <t>2007SWZ</t>
  </si>
  <si>
    <t>2007ETH</t>
  </si>
  <si>
    <t>2007GAB</t>
  </si>
  <si>
    <t>2007GIN</t>
  </si>
  <si>
    <t>2007ISL</t>
  </si>
  <si>
    <t>2007IRQ</t>
  </si>
  <si>
    <t>2007JAM</t>
  </si>
  <si>
    <t>2007KWT</t>
  </si>
  <si>
    <t>2007LSO</t>
  </si>
  <si>
    <t>2007LBY</t>
  </si>
  <si>
    <t>2007LUX</t>
  </si>
  <si>
    <t>2007MLT</t>
  </si>
  <si>
    <t>2007MUS</t>
  </si>
  <si>
    <t>2007MAR</t>
  </si>
  <si>
    <t>2007MMR</t>
  </si>
  <si>
    <t>2007PSE</t>
  </si>
  <si>
    <t>2007QAT</t>
  </si>
  <si>
    <t>2007SVK</t>
  </si>
  <si>
    <t>2007SVN</t>
  </si>
  <si>
    <t>2007SDN</t>
  </si>
  <si>
    <t>2007CHE</t>
  </si>
  <si>
    <t>2007TUN</t>
  </si>
  <si>
    <t>2007TKM</t>
  </si>
  <si>
    <t>2007ARE</t>
  </si>
  <si>
    <t>2007CRI</t>
  </si>
  <si>
    <t>2007PAN</t>
  </si>
  <si>
    <t>2007GTM</t>
  </si>
  <si>
    <t>2007COL</t>
  </si>
  <si>
    <t>2007BRA</t>
  </si>
  <si>
    <t>2007MEX</t>
  </si>
  <si>
    <t>2007VNM</t>
  </si>
  <si>
    <t>2007THA</t>
  </si>
  <si>
    <t>2007CHL</t>
  </si>
  <si>
    <t>2007PER</t>
  </si>
  <si>
    <t>2007SWE</t>
  </si>
  <si>
    <t>2007VEN</t>
  </si>
  <si>
    <t>2007SLV</t>
  </si>
  <si>
    <t>2007FRA</t>
  </si>
  <si>
    <t>2007PHL</t>
  </si>
  <si>
    <t>2007ESP</t>
  </si>
  <si>
    <t>2007ALB</t>
  </si>
  <si>
    <t>2007MDA</t>
  </si>
  <si>
    <t>2007NLD</t>
  </si>
  <si>
    <t>2007JOR</t>
  </si>
  <si>
    <t>2007HND</t>
  </si>
  <si>
    <t>2007EGY</t>
  </si>
  <si>
    <t>2007ARG</t>
  </si>
  <si>
    <t>2007NOR</t>
  </si>
  <si>
    <t>2007MYS</t>
  </si>
  <si>
    <t>2007ECU</t>
  </si>
  <si>
    <t>2007GRC</t>
  </si>
  <si>
    <t>2007ITA</t>
  </si>
  <si>
    <t>2007PAK</t>
  </si>
  <si>
    <t>2007LKA</t>
  </si>
  <si>
    <t>2007DNK</t>
  </si>
  <si>
    <t>2007TUR</t>
  </si>
  <si>
    <t>2007IDN</t>
  </si>
  <si>
    <t>2007AUT</t>
  </si>
  <si>
    <t>2007ISR</t>
  </si>
  <si>
    <t>2007NIC</t>
  </si>
  <si>
    <t>2007DOM</t>
  </si>
  <si>
    <t>2007NZL</t>
  </si>
  <si>
    <t>2007ARM</t>
  </si>
  <si>
    <t>2007PRT</t>
  </si>
  <si>
    <t>2007CZE</t>
  </si>
  <si>
    <t>2007IND</t>
  </si>
  <si>
    <t>2007NPL</t>
  </si>
  <si>
    <t>2007BGD</t>
  </si>
  <si>
    <t>2007JPN</t>
  </si>
  <si>
    <t>2007LBN</t>
  </si>
  <si>
    <t>2007HRV</t>
  </si>
  <si>
    <t>2007CHN</t>
  </si>
  <si>
    <t>2007BIH</t>
  </si>
  <si>
    <t>2007GBR</t>
  </si>
  <si>
    <t>2007LAO</t>
  </si>
  <si>
    <t>2007BOL</t>
  </si>
  <si>
    <t>2007PRY</t>
  </si>
  <si>
    <t>2007DEU</t>
  </si>
  <si>
    <t>2007POL</t>
  </si>
  <si>
    <t>2007TJK</t>
  </si>
  <si>
    <t>2007ROU</t>
  </si>
  <si>
    <t>2007URY</t>
  </si>
  <si>
    <t>2007BLR</t>
  </si>
  <si>
    <t>2007YEM</t>
  </si>
  <si>
    <t>2007FIN</t>
  </si>
  <si>
    <t>2007KGZ</t>
  </si>
  <si>
    <t>2007GHA</t>
  </si>
  <si>
    <t>2007TWN</t>
  </si>
  <si>
    <t>2007IRL</t>
  </si>
  <si>
    <t>2007CAN</t>
  </si>
  <si>
    <t>2007KOR</t>
  </si>
  <si>
    <t>2007IRN</t>
  </si>
  <si>
    <t>2007MKD</t>
  </si>
  <si>
    <t>2007SAU</t>
  </si>
  <si>
    <t>2007LTU</t>
  </si>
  <si>
    <t>2007SEN</t>
  </si>
  <si>
    <t>2007UZB</t>
  </si>
  <si>
    <t>2007MNE</t>
  </si>
  <si>
    <t>2007AUS</t>
  </si>
  <si>
    <t>2007KHM</t>
  </si>
  <si>
    <t>2007UKR</t>
  </si>
  <si>
    <t>2007AZE</t>
  </si>
  <si>
    <t>2007BEL</t>
  </si>
  <si>
    <t>2007HUN</t>
  </si>
  <si>
    <t>2007MDG</t>
  </si>
  <si>
    <t>2007SRB</t>
  </si>
  <si>
    <t>2007RWA</t>
  </si>
  <si>
    <t>2007GEO</t>
  </si>
  <si>
    <t>2007USA</t>
  </si>
  <si>
    <t>2007KEN</t>
  </si>
  <si>
    <t>2007MRT</t>
  </si>
  <si>
    <t>2007MWI</t>
  </si>
  <si>
    <t>2007LVA</t>
  </si>
  <si>
    <t>2007MNG</t>
  </si>
  <si>
    <t>2007RUS</t>
  </si>
  <si>
    <t>2007EST</t>
  </si>
  <si>
    <t>2007HTI</t>
  </si>
  <si>
    <t>2007SGP</t>
  </si>
  <si>
    <t>2007BGR</t>
  </si>
  <si>
    <t>2007TZA</t>
  </si>
  <si>
    <t>2007TTO</t>
  </si>
  <si>
    <t>2007UGA</t>
  </si>
  <si>
    <t>2007HKG</t>
  </si>
  <si>
    <t>2007NER</t>
  </si>
  <si>
    <t>2007MOZ</t>
  </si>
  <si>
    <t>2007KAZ</t>
  </si>
  <si>
    <t>2007LBR</t>
  </si>
  <si>
    <t>2007CMR</t>
  </si>
  <si>
    <t>2007NGA</t>
  </si>
  <si>
    <t>2007ZAF</t>
  </si>
  <si>
    <t>2007BFA</t>
  </si>
  <si>
    <t>2007BEN</t>
  </si>
  <si>
    <t>2007MLI</t>
  </si>
  <si>
    <t>2007BWA</t>
  </si>
  <si>
    <t>2007NAM</t>
  </si>
  <si>
    <t>2007ZMB</t>
  </si>
  <si>
    <t>2007TGO</t>
  </si>
  <si>
    <t>2007TCD</t>
  </si>
  <si>
    <t>2007SLE</t>
  </si>
  <si>
    <t>2007CAF</t>
  </si>
  <si>
    <t>2007ZWE</t>
  </si>
  <si>
    <t>2006VUT</t>
  </si>
  <si>
    <t>2006AFG</t>
  </si>
  <si>
    <t>2006ALB</t>
  </si>
  <si>
    <t>2006DZA</t>
  </si>
  <si>
    <t>2006AUS</t>
  </si>
  <si>
    <t>2006BHR</t>
  </si>
  <si>
    <t>2006BEL</t>
  </si>
  <si>
    <t>2006BTN</t>
  </si>
  <si>
    <t>2006BIH</t>
  </si>
  <si>
    <t>2006BRA</t>
  </si>
  <si>
    <t>2006BGR</t>
  </si>
  <si>
    <t>2006BDI</t>
  </si>
  <si>
    <t>2006CAN</t>
  </si>
  <si>
    <t>2006CAF</t>
  </si>
  <si>
    <t>2006COM</t>
  </si>
  <si>
    <t>2006COG</t>
  </si>
  <si>
    <t>2006COD</t>
  </si>
  <si>
    <t>2006CIV</t>
  </si>
  <si>
    <t>2006HRV</t>
  </si>
  <si>
    <t>2006CZE</t>
  </si>
  <si>
    <t>2006DNK</t>
  </si>
  <si>
    <t>2006EGY</t>
  </si>
  <si>
    <t>2006SWZ</t>
  </si>
  <si>
    <t>2006ETH</t>
  </si>
  <si>
    <t>2006GAB</t>
  </si>
  <si>
    <t>2006DEU</t>
  </si>
  <si>
    <t>2006GRC</t>
  </si>
  <si>
    <t>2006GIN</t>
  </si>
  <si>
    <t>2006HUN</t>
  </si>
  <si>
    <t>2006ISL</t>
  </si>
  <si>
    <t>2006IRN</t>
  </si>
  <si>
    <t>2006IRQ</t>
  </si>
  <si>
    <t>2006ITA</t>
  </si>
  <si>
    <t>2006JPN</t>
  </si>
  <si>
    <t>2006JOR</t>
  </si>
  <si>
    <t>2006LSO</t>
  </si>
  <si>
    <t>2006LBR</t>
  </si>
  <si>
    <t>2006LBY</t>
  </si>
  <si>
    <t>2006LUX</t>
  </si>
  <si>
    <t>2006MLT</t>
  </si>
  <si>
    <t>2006MRT</t>
  </si>
  <si>
    <t>2006MUS</t>
  </si>
  <si>
    <t>2006MEX</t>
  </si>
  <si>
    <t>2006MNG</t>
  </si>
  <si>
    <t>2006MNE</t>
  </si>
  <si>
    <t>2006MAR</t>
  </si>
  <si>
    <t>2006MMR</t>
  </si>
  <si>
    <t>2006NAM</t>
  </si>
  <si>
    <t>2006NLD</t>
  </si>
  <si>
    <t>2006MKD</t>
  </si>
  <si>
    <t>2006PAK</t>
  </si>
  <si>
    <t>2006PSE</t>
  </si>
  <si>
    <t>2006POL</t>
  </si>
  <si>
    <t>2006QAT</t>
  </si>
  <si>
    <t>2006ROU</t>
  </si>
  <si>
    <t>2006SAU</t>
  </si>
  <si>
    <t>2006SRB</t>
  </si>
  <si>
    <t>2006ESP</t>
  </si>
  <si>
    <t>2006SDN</t>
  </si>
  <si>
    <t>2006SWE</t>
  </si>
  <si>
    <t>2006TUN</t>
  </si>
  <si>
    <t>2006TUR</t>
  </si>
  <si>
    <t>2006TKM</t>
  </si>
  <si>
    <t>2006GBR</t>
  </si>
  <si>
    <t>2006YEM</t>
  </si>
  <si>
    <t>2006CRI</t>
  </si>
  <si>
    <t>2006COL</t>
  </si>
  <si>
    <t>2006CHL</t>
  </si>
  <si>
    <t>2006GTM</t>
  </si>
  <si>
    <t>2006PAN</t>
  </si>
  <si>
    <t>2006THA</t>
  </si>
  <si>
    <t>2006SLV</t>
  </si>
  <si>
    <t>2006VNM</t>
  </si>
  <si>
    <t>2006MDA</t>
  </si>
  <si>
    <t>2006HND</t>
  </si>
  <si>
    <t>2006VEN</t>
  </si>
  <si>
    <t>2006ARG</t>
  </si>
  <si>
    <t>2006NOR</t>
  </si>
  <si>
    <t>2006FRA</t>
  </si>
  <si>
    <t>2006PER</t>
  </si>
  <si>
    <t>2006ECU</t>
  </si>
  <si>
    <t>2006JAM</t>
  </si>
  <si>
    <t>2006ISR</t>
  </si>
  <si>
    <t>2006IND</t>
  </si>
  <si>
    <t>2006MYS</t>
  </si>
  <si>
    <t>2006PHL</t>
  </si>
  <si>
    <t>2006DOM</t>
  </si>
  <si>
    <t>2006LKA</t>
  </si>
  <si>
    <t>2006IDN</t>
  </si>
  <si>
    <t>2006CHE</t>
  </si>
  <si>
    <t>2006AUT</t>
  </si>
  <si>
    <t>2006NZL</t>
  </si>
  <si>
    <t>2006TJK</t>
  </si>
  <si>
    <t>2006PRT</t>
  </si>
  <si>
    <t>2006LBN</t>
  </si>
  <si>
    <t>2006TWN</t>
  </si>
  <si>
    <t>2006BGD</t>
  </si>
  <si>
    <t>2006NPL</t>
  </si>
  <si>
    <t>2006CHN</t>
  </si>
  <si>
    <t>2006ARM</t>
  </si>
  <si>
    <t>2006URY</t>
  </si>
  <si>
    <t>2006BLR</t>
  </si>
  <si>
    <t>2006NIC</t>
  </si>
  <si>
    <t>2006FIN</t>
  </si>
  <si>
    <t>2006SVN</t>
  </si>
  <si>
    <t>2006LAO</t>
  </si>
  <si>
    <t>2006LTU</t>
  </si>
  <si>
    <t>2006BOL</t>
  </si>
  <si>
    <t>2006CYP</t>
  </si>
  <si>
    <t>2006PRY</t>
  </si>
  <si>
    <t>2006KGZ</t>
  </si>
  <si>
    <t>2006IRL</t>
  </si>
  <si>
    <t>2006UZB</t>
  </si>
  <si>
    <t>2006SVK</t>
  </si>
  <si>
    <t>2006KOR</t>
  </si>
  <si>
    <t>2006AZE</t>
  </si>
  <si>
    <t>2006GHA</t>
  </si>
  <si>
    <t>2006SEN</t>
  </si>
  <si>
    <t>2006UKR</t>
  </si>
  <si>
    <t>2006GEO</t>
  </si>
  <si>
    <t>2006LVA</t>
  </si>
  <si>
    <t>2006RWA</t>
  </si>
  <si>
    <t>2006USA</t>
  </si>
  <si>
    <t>2006MDG</t>
  </si>
  <si>
    <t>2006KHM</t>
  </si>
  <si>
    <t>2006KEN</t>
  </si>
  <si>
    <t>2006EST</t>
  </si>
  <si>
    <t>2006HTI</t>
  </si>
  <si>
    <t>2006RUS</t>
  </si>
  <si>
    <t>2006HKG</t>
  </si>
  <si>
    <t>2006TTO</t>
  </si>
  <si>
    <t>2006KAZ</t>
  </si>
  <si>
    <t>2006TZA</t>
  </si>
  <si>
    <t>2006MOZ</t>
  </si>
  <si>
    <t>2006ZMB</t>
  </si>
  <si>
    <t>2006NGA</t>
  </si>
  <si>
    <t>2006KWT</t>
  </si>
  <si>
    <t>2006CMR</t>
  </si>
  <si>
    <t>2006NER</t>
  </si>
  <si>
    <t>2006ZAF</t>
  </si>
  <si>
    <t>2006MWI</t>
  </si>
  <si>
    <t>2006UGA</t>
  </si>
  <si>
    <t>2006MLI</t>
  </si>
  <si>
    <t>2006ARE</t>
  </si>
  <si>
    <t>2006SGP</t>
  </si>
  <si>
    <t>2006BEN</t>
  </si>
  <si>
    <t>2006BFA</t>
  </si>
  <si>
    <t>2006TGO</t>
  </si>
  <si>
    <t>2006BWA</t>
  </si>
  <si>
    <t>2006SLE</t>
  </si>
  <si>
    <t>2006TCD</t>
  </si>
  <si>
    <t>2006ZWE</t>
  </si>
  <si>
    <t>Year_lookup!A1:A2</t>
  </si>
  <si>
    <t>Year_lookup!B1:B2</t>
  </si>
  <si>
    <t>Year_lookup!C1:C2</t>
  </si>
  <si>
    <t>Year_lookup!D1:D2</t>
  </si>
  <si>
    <t>Year_lookup!E1:E2</t>
  </si>
  <si>
    <t>Year_lookup!F1:F2</t>
  </si>
  <si>
    <t>Year_lookup!G1:G2</t>
  </si>
  <si>
    <t>Year_lookup!H1:H2</t>
  </si>
  <si>
    <t>Year_lookup!I1:I2</t>
  </si>
  <si>
    <t>Year_lookup!J1:J2</t>
  </si>
  <si>
    <t>Year_lookup!K1:K2</t>
  </si>
  <si>
    <t>Year_lookup!L1:L2</t>
  </si>
  <si>
    <t>Year_lookup!M1:M2</t>
  </si>
  <si>
    <t>Year_lookup!N1:N2</t>
  </si>
  <si>
    <t>Year_lookup!O1:O2</t>
  </si>
  <si>
    <t>Year_lookup!P1:P2</t>
  </si>
  <si>
    <t>The Happy Planet Index 2026</t>
  </si>
  <si>
    <t>Compares men and women on the HPI and components in 11 countries</t>
  </si>
  <si>
    <r>
      <t xml:space="preserve">Please cite as follows: </t>
    </r>
    <r>
      <rPr>
        <sz val="14"/>
        <color theme="1"/>
        <rFont val="Azeret Mono"/>
      </rPr>
      <t xml:space="preserve"> Abdallah, S. &amp; Barberà Mas, E. (2026)  </t>
    </r>
    <r>
      <rPr>
        <i/>
        <sz val="14"/>
        <color theme="1"/>
        <rFont val="Azeret Mono"/>
      </rPr>
      <t>The Happy Planet Index 2026 Data File. Accessed from www.happyplanetindex.org</t>
    </r>
  </si>
  <si>
    <t>e: happyplanet@hotorcool.org</t>
  </si>
  <si>
    <t>1. Rankings for all countries, 2006 - 2025</t>
  </si>
  <si>
    <t>Global Footprint Network</t>
  </si>
  <si>
    <t>Ecological Footprint</t>
  </si>
  <si>
    <t>EF biocapacity for year</t>
  </si>
  <si>
    <t>GDP per capita (cleaned) - 2024 used for 2025</t>
  </si>
  <si>
    <t>Gambia</t>
  </si>
  <si>
    <t>2022CAF</t>
  </si>
  <si>
    <t>2011SOM</t>
  </si>
  <si>
    <t>2010SOM</t>
  </si>
  <si>
    <t>2012SOM</t>
  </si>
  <si>
    <t>2007SOM</t>
  </si>
  <si>
    <t>2006SOM</t>
  </si>
  <si>
    <t>2008SOM</t>
  </si>
  <si>
    <t>2009SOM</t>
  </si>
  <si>
    <t>2017SOM</t>
  </si>
  <si>
    <t>2022SOM</t>
  </si>
  <si>
    <t>2013SOM</t>
  </si>
  <si>
    <t>2022NGA</t>
  </si>
  <si>
    <t>2014SOM</t>
  </si>
  <si>
    <t>2023NGA</t>
  </si>
  <si>
    <t>2022TCD</t>
  </si>
  <si>
    <t>2024NGA</t>
  </si>
  <si>
    <t>2018SOM</t>
  </si>
  <si>
    <t>2025CRI</t>
  </si>
  <si>
    <t>2015SOM</t>
  </si>
  <si>
    <t>2023TCD</t>
  </si>
  <si>
    <t>2024TCD</t>
  </si>
  <si>
    <t>2016SOM</t>
  </si>
  <si>
    <t>2021SOM</t>
  </si>
  <si>
    <t>2022LSO</t>
  </si>
  <si>
    <t>2020SOM</t>
  </si>
  <si>
    <t>2019SOM</t>
  </si>
  <si>
    <t>2023LSO</t>
  </si>
  <si>
    <t>2023CAF</t>
  </si>
  <si>
    <t>2024CAF</t>
  </si>
  <si>
    <t>2024LSO</t>
  </si>
  <si>
    <t>2025GTM</t>
  </si>
  <si>
    <t>2025TJK</t>
  </si>
  <si>
    <t>2023SOM</t>
  </si>
  <si>
    <t>2024SOM</t>
  </si>
  <si>
    <t>2025ESP</t>
  </si>
  <si>
    <t>2006GMB</t>
  </si>
  <si>
    <t>2007GMB</t>
  </si>
  <si>
    <t>2022MLI</t>
  </si>
  <si>
    <t>2022NER</t>
  </si>
  <si>
    <t>2022GIN</t>
  </si>
  <si>
    <t>2023MLI</t>
  </si>
  <si>
    <t>2008GMB</t>
  </si>
  <si>
    <t>2022BEN</t>
  </si>
  <si>
    <t>2024MLI</t>
  </si>
  <si>
    <t>2022BFA</t>
  </si>
  <si>
    <t>2009GMB</t>
  </si>
  <si>
    <t>2023GIN</t>
  </si>
  <si>
    <t>2023BEN</t>
  </si>
  <si>
    <t>2025COL</t>
  </si>
  <si>
    <t>2024GIN</t>
  </si>
  <si>
    <t>2024BEN</t>
  </si>
  <si>
    <t>2022COD</t>
  </si>
  <si>
    <t>2025CHE</t>
  </si>
  <si>
    <t>2023BFA</t>
  </si>
  <si>
    <t>2025ECU</t>
  </si>
  <si>
    <t>2010GMB</t>
  </si>
  <si>
    <t>2023NER</t>
  </si>
  <si>
    <t>2022SLE</t>
  </si>
  <si>
    <t>2024BFA</t>
  </si>
  <si>
    <t>2024NER</t>
  </si>
  <si>
    <t>2025NIC</t>
  </si>
  <si>
    <t>2011GMB</t>
  </si>
  <si>
    <t>2022CIV</t>
  </si>
  <si>
    <t>2025MEX</t>
  </si>
  <si>
    <t>2023SLE</t>
  </si>
  <si>
    <t>2023COD</t>
  </si>
  <si>
    <t>2012GMB</t>
  </si>
  <si>
    <t>2022LBR</t>
  </si>
  <si>
    <t>2023CIV</t>
  </si>
  <si>
    <t>2024SLE</t>
  </si>
  <si>
    <t>2024COD</t>
  </si>
  <si>
    <t>2024CIV</t>
  </si>
  <si>
    <t>2025BRA</t>
  </si>
  <si>
    <t>2023LBR</t>
  </si>
  <si>
    <t>2025PHL</t>
  </si>
  <si>
    <t>2013GMB</t>
  </si>
  <si>
    <t>2025HND</t>
  </si>
  <si>
    <t>2022TGO</t>
  </si>
  <si>
    <t>2024LBR</t>
  </si>
  <si>
    <t>2022ZWE</t>
  </si>
  <si>
    <t>2022CMR</t>
  </si>
  <si>
    <t>2025LAO</t>
  </si>
  <si>
    <t>2014GMB</t>
  </si>
  <si>
    <t>2023TGO</t>
  </si>
  <si>
    <t>2023ZWE</t>
  </si>
  <si>
    <t>2022BDI</t>
  </si>
  <si>
    <t>2024TGO</t>
  </si>
  <si>
    <t>2015GMB</t>
  </si>
  <si>
    <t>2022MOZ</t>
  </si>
  <si>
    <t>2022SWZ</t>
  </si>
  <si>
    <t>2024ZWE</t>
  </si>
  <si>
    <t>2022MDG</t>
  </si>
  <si>
    <t>2025SLV</t>
  </si>
  <si>
    <t>2025ALB</t>
  </si>
  <si>
    <t>2016GMB</t>
  </si>
  <si>
    <t>2022KEN</t>
  </si>
  <si>
    <t>2023MOZ</t>
  </si>
  <si>
    <t>2023MDG</t>
  </si>
  <si>
    <t>2023KEN</t>
  </si>
  <si>
    <t>2023BDI</t>
  </si>
  <si>
    <t>2023CMR</t>
  </si>
  <si>
    <t>2017GMB</t>
  </si>
  <si>
    <t>2024MOZ</t>
  </si>
  <si>
    <t>2024BDI</t>
  </si>
  <si>
    <t>2024KEN</t>
  </si>
  <si>
    <t>2024MDG</t>
  </si>
  <si>
    <t>2021GMB</t>
  </si>
  <si>
    <t>2022HTI</t>
  </si>
  <si>
    <t>2024CMR</t>
  </si>
  <si>
    <t>2025PAN</t>
  </si>
  <si>
    <t>2025VNM</t>
  </si>
  <si>
    <t>2018GMB</t>
  </si>
  <si>
    <t>2023SWZ</t>
  </si>
  <si>
    <t>2022NAM</t>
  </si>
  <si>
    <t>2025NOR</t>
  </si>
  <si>
    <t>2024SWZ</t>
  </si>
  <si>
    <t>2025PER</t>
  </si>
  <si>
    <t>2020GMB</t>
  </si>
  <si>
    <t>2019GMB</t>
  </si>
  <si>
    <t>2022GMB</t>
  </si>
  <si>
    <t>2023HTI</t>
  </si>
  <si>
    <t>2022COG</t>
  </si>
  <si>
    <t>2024HTI</t>
  </si>
  <si>
    <t>2022GHA</t>
  </si>
  <si>
    <t>2022ZMB</t>
  </si>
  <si>
    <t>2025ARG</t>
  </si>
  <si>
    <t>2022ZAF</t>
  </si>
  <si>
    <t>2023GHA</t>
  </si>
  <si>
    <t>2022AFG</t>
  </si>
  <si>
    <t>2022SDN</t>
  </si>
  <si>
    <t>2024GHA</t>
  </si>
  <si>
    <t>2023COG</t>
  </si>
  <si>
    <t>2023GMB</t>
  </si>
  <si>
    <t>2025ITA</t>
  </si>
  <si>
    <t>2024COG</t>
  </si>
  <si>
    <t>2023AFG</t>
  </si>
  <si>
    <t>2022MWI</t>
  </si>
  <si>
    <t>2024GMB</t>
  </si>
  <si>
    <t>2023ZAF</t>
  </si>
  <si>
    <t>2025THA</t>
  </si>
  <si>
    <t>2025VEN</t>
  </si>
  <si>
    <t>2024AFG</t>
  </si>
  <si>
    <t>2024ZAF</t>
  </si>
  <si>
    <t>2023SDN</t>
  </si>
  <si>
    <t>2023ZMB</t>
  </si>
  <si>
    <t>2022COM</t>
  </si>
  <si>
    <t>2025JAM</t>
  </si>
  <si>
    <t>2022MMR</t>
  </si>
  <si>
    <t>2024SDN</t>
  </si>
  <si>
    <t>2024ZMB</t>
  </si>
  <si>
    <t>2025BGD</t>
  </si>
  <si>
    <t>2025JOR</t>
  </si>
  <si>
    <t>2025DOM</t>
  </si>
  <si>
    <t>2023COM</t>
  </si>
  <si>
    <t>2022TZA</t>
  </si>
  <si>
    <t>2023MMR</t>
  </si>
  <si>
    <t>2023TZA</t>
  </si>
  <si>
    <t>2024COM</t>
  </si>
  <si>
    <t>2024MMR</t>
  </si>
  <si>
    <t>2024TZA</t>
  </si>
  <si>
    <t>2025ROU</t>
  </si>
  <si>
    <t>2025PRY</t>
  </si>
  <si>
    <t>2023ETH</t>
  </si>
  <si>
    <t>2023MWI</t>
  </si>
  <si>
    <t>2023NAM</t>
  </si>
  <si>
    <t>2022PAK</t>
  </si>
  <si>
    <t>2025UZB</t>
  </si>
  <si>
    <t>2022BOL</t>
  </si>
  <si>
    <t>2024NAM</t>
  </si>
  <si>
    <t>2022RWA</t>
  </si>
  <si>
    <t>2024MWI</t>
  </si>
  <si>
    <t>2024ETH</t>
  </si>
  <si>
    <t>2023PAK</t>
  </si>
  <si>
    <t>2025JPN</t>
  </si>
  <si>
    <t>2022UGA</t>
  </si>
  <si>
    <t>2022GAB</t>
  </si>
  <si>
    <t>2025TUN</t>
  </si>
  <si>
    <t>2023RWA</t>
  </si>
  <si>
    <t>2022SEN</t>
  </si>
  <si>
    <t>2024PAK</t>
  </si>
  <si>
    <t>2025BIH</t>
  </si>
  <si>
    <t>2025SWE</t>
  </si>
  <si>
    <t>2022YEM</t>
  </si>
  <si>
    <t>2024RWA</t>
  </si>
  <si>
    <t>2025NPL</t>
  </si>
  <si>
    <t>2023UGA</t>
  </si>
  <si>
    <t>2022MRT</t>
  </si>
  <si>
    <t>2023GAB</t>
  </si>
  <si>
    <t>2023MRT</t>
  </si>
  <si>
    <t>2024UGA</t>
  </si>
  <si>
    <t>2024GAB</t>
  </si>
  <si>
    <t>2023BOL</t>
  </si>
  <si>
    <t>2023SEN</t>
  </si>
  <si>
    <t>2025CYP</t>
  </si>
  <si>
    <t>2025FRA</t>
  </si>
  <si>
    <t>2024MRT</t>
  </si>
  <si>
    <t>2022LAO</t>
  </si>
  <si>
    <t>2024BOL</t>
  </si>
  <si>
    <t>2022BWA</t>
  </si>
  <si>
    <t>2025CHL</t>
  </si>
  <si>
    <t>2024SEN</t>
  </si>
  <si>
    <t>2025IDN</t>
  </si>
  <si>
    <t>2023LAO</t>
  </si>
  <si>
    <t>2025KGZ</t>
  </si>
  <si>
    <t>2023BWA</t>
  </si>
  <si>
    <t>2024LAO</t>
  </si>
  <si>
    <t>2024BWA</t>
  </si>
  <si>
    <t>2023YEM</t>
  </si>
  <si>
    <t>2023LBY</t>
  </si>
  <si>
    <t>2025NZL</t>
  </si>
  <si>
    <t>2024YEM</t>
  </si>
  <si>
    <t>2022PHL</t>
  </si>
  <si>
    <t>2025URY</t>
  </si>
  <si>
    <t>2025PAK</t>
  </si>
  <si>
    <t>2023PHL</t>
  </si>
  <si>
    <t>2022TKM</t>
  </si>
  <si>
    <t>2024PHL</t>
  </si>
  <si>
    <t>2025BEL</t>
  </si>
  <si>
    <t>2023TKM</t>
  </si>
  <si>
    <t>2022NPL</t>
  </si>
  <si>
    <t>2024TKM</t>
  </si>
  <si>
    <t>2025POL</t>
  </si>
  <si>
    <t>2023NPL</t>
  </si>
  <si>
    <t>2022KHM</t>
  </si>
  <si>
    <t>2006BLZ</t>
  </si>
  <si>
    <t>2024NPL</t>
  </si>
  <si>
    <t>2007BLZ</t>
  </si>
  <si>
    <t>2008BLZ</t>
  </si>
  <si>
    <t>2023KHM</t>
  </si>
  <si>
    <t>2009BLZ</t>
  </si>
  <si>
    <t>2024KHM</t>
  </si>
  <si>
    <t>2010BLZ</t>
  </si>
  <si>
    <t>2025IRQ</t>
  </si>
  <si>
    <t>2021BLZ</t>
  </si>
  <si>
    <t>2022IDN</t>
  </si>
  <si>
    <t>2025DZA</t>
  </si>
  <si>
    <t>2011BLZ</t>
  </si>
  <si>
    <t>2022EGY</t>
  </si>
  <si>
    <t>2024LBY</t>
  </si>
  <si>
    <t>2012BLZ</t>
  </si>
  <si>
    <t>2023IDN</t>
  </si>
  <si>
    <t>2023MDA</t>
  </si>
  <si>
    <t>2022GTM</t>
  </si>
  <si>
    <t>2013BLZ</t>
  </si>
  <si>
    <t>2024IDN</t>
  </si>
  <si>
    <t>2022VUT</t>
  </si>
  <si>
    <t>2024MDA</t>
  </si>
  <si>
    <t>2014BLZ</t>
  </si>
  <si>
    <t>2025FIN</t>
  </si>
  <si>
    <t>2025CHN</t>
  </si>
  <si>
    <t>2023VUT</t>
  </si>
  <si>
    <t>2023JAM</t>
  </si>
  <si>
    <t>2022JAM</t>
  </si>
  <si>
    <t>2022KGZ</t>
  </si>
  <si>
    <t>2022MNG</t>
  </si>
  <si>
    <t>2022MDA</t>
  </si>
  <si>
    <t>2022TJK</t>
  </si>
  <si>
    <t>2020BLZ</t>
  </si>
  <si>
    <t>2024JAM</t>
  </si>
  <si>
    <t>2023EGY</t>
  </si>
  <si>
    <t>2015BLZ</t>
  </si>
  <si>
    <t>2024VUT</t>
  </si>
  <si>
    <t>2023KGZ</t>
  </si>
  <si>
    <t>2022IND</t>
  </si>
  <si>
    <t>2025LKA</t>
  </si>
  <si>
    <t>2023MNG</t>
  </si>
  <si>
    <t>2023TJK</t>
  </si>
  <si>
    <t>2024EGY</t>
  </si>
  <si>
    <t>2024KGZ</t>
  </si>
  <si>
    <t>2016BLZ</t>
  </si>
  <si>
    <t>2025GRC</t>
  </si>
  <si>
    <t>2024TJK</t>
  </si>
  <si>
    <t>2022SLV</t>
  </si>
  <si>
    <t>2025ARM</t>
  </si>
  <si>
    <t>2024MNG</t>
  </si>
  <si>
    <t>2025SRB</t>
  </si>
  <si>
    <t>2023IND</t>
  </si>
  <si>
    <t>2022IRQ</t>
  </si>
  <si>
    <t>2025AUT</t>
  </si>
  <si>
    <t>2017BLZ</t>
  </si>
  <si>
    <t>2023SLV</t>
  </si>
  <si>
    <t>2022UZB</t>
  </si>
  <si>
    <t>2022BLZ</t>
  </si>
  <si>
    <t>2024IND</t>
  </si>
  <si>
    <t>2025MOZ</t>
  </si>
  <si>
    <t>2024SLV</t>
  </si>
  <si>
    <t>2022PRY</t>
  </si>
  <si>
    <t>2018BLZ</t>
  </si>
  <si>
    <t>2023IRQ</t>
  </si>
  <si>
    <t>2023UZB</t>
  </si>
  <si>
    <t>2024IRQ</t>
  </si>
  <si>
    <t>2025SVK</t>
  </si>
  <si>
    <t>2023VEN</t>
  </si>
  <si>
    <t>2025PRT</t>
  </si>
  <si>
    <t>2024UZB</t>
  </si>
  <si>
    <t>2025SVN</t>
  </si>
  <si>
    <t>2022VEN</t>
  </si>
  <si>
    <t>2019BLZ</t>
  </si>
  <si>
    <t>2023GTM</t>
  </si>
  <si>
    <t>2025MKD</t>
  </si>
  <si>
    <t>2024VEN</t>
  </si>
  <si>
    <t>2022HND</t>
  </si>
  <si>
    <t>2024GTM</t>
  </si>
  <si>
    <t>2022BTN</t>
  </si>
  <si>
    <t>2025CZE</t>
  </si>
  <si>
    <t>2023HND</t>
  </si>
  <si>
    <t>2025DNK</t>
  </si>
  <si>
    <t>2023BTN</t>
  </si>
  <si>
    <t>2024HND</t>
  </si>
  <si>
    <t>2025MAR</t>
  </si>
  <si>
    <t>2025IND</t>
  </si>
  <si>
    <t>2025CMR</t>
  </si>
  <si>
    <t>2024BTN</t>
  </si>
  <si>
    <t>2022TTO</t>
  </si>
  <si>
    <t>2023TTO</t>
  </si>
  <si>
    <t>2022KAZ</t>
  </si>
  <si>
    <t>2025IRL</t>
  </si>
  <si>
    <t>2025MLT</t>
  </si>
  <si>
    <t>2022MUS</t>
  </si>
  <si>
    <t>2023BLZ</t>
  </si>
  <si>
    <t>2024TTO</t>
  </si>
  <si>
    <t>2006XKX</t>
  </si>
  <si>
    <t>2023DOM</t>
  </si>
  <si>
    <t>2024BLZ</t>
  </si>
  <si>
    <t>2025NLD</t>
  </si>
  <si>
    <t>2023PRY</t>
  </si>
  <si>
    <t>2024DOM</t>
  </si>
  <si>
    <t>2025TUR</t>
  </si>
  <si>
    <t>2022MEX</t>
  </si>
  <si>
    <t>2024PRY</t>
  </si>
  <si>
    <t>2025UGA</t>
  </si>
  <si>
    <t>2022BGR</t>
  </si>
  <si>
    <t>2025KOR</t>
  </si>
  <si>
    <t>2022AZE</t>
  </si>
  <si>
    <t>2022GEO</t>
  </si>
  <si>
    <t>2022DOM</t>
  </si>
  <si>
    <t>2020XKX</t>
  </si>
  <si>
    <t>2022BGD</t>
  </si>
  <si>
    <t>2022BLR</t>
  </si>
  <si>
    <t>2023KAZ</t>
  </si>
  <si>
    <t>2007XKX</t>
  </si>
  <si>
    <t>2023AZE</t>
  </si>
  <si>
    <t>2023BLR</t>
  </si>
  <si>
    <t>2022LBY</t>
  </si>
  <si>
    <t>2022NIC</t>
  </si>
  <si>
    <t>2023GEO</t>
  </si>
  <si>
    <t>2022VNM</t>
  </si>
  <si>
    <t>2024KAZ</t>
  </si>
  <si>
    <t>2024AZE</t>
  </si>
  <si>
    <t>2023VNM</t>
  </si>
  <si>
    <t>2010XKX</t>
  </si>
  <si>
    <t>2024BLR</t>
  </si>
  <si>
    <t>2022ARM</t>
  </si>
  <si>
    <t>2024GEO</t>
  </si>
  <si>
    <t>2025MYS</t>
  </si>
  <si>
    <t>2023BGD</t>
  </si>
  <si>
    <t>2022LTU</t>
  </si>
  <si>
    <t>2008XKX</t>
  </si>
  <si>
    <t>2025GEO</t>
  </si>
  <si>
    <t>2024VNM</t>
  </si>
  <si>
    <t>2009XKX</t>
  </si>
  <si>
    <t>2025MNE</t>
  </si>
  <si>
    <t>2025BOL</t>
  </si>
  <si>
    <t>2025MDA</t>
  </si>
  <si>
    <t>2022LVA</t>
  </si>
  <si>
    <t>2022BRA</t>
  </si>
  <si>
    <t>2025HUN</t>
  </si>
  <si>
    <t>2023MUS</t>
  </si>
  <si>
    <t>2024BGD</t>
  </si>
  <si>
    <t>2023NIC</t>
  </si>
  <si>
    <t>2021XKX</t>
  </si>
  <si>
    <t>2023MEX</t>
  </si>
  <si>
    <t>2024NIC</t>
  </si>
  <si>
    <t>2024MUS</t>
  </si>
  <si>
    <t>2022MAR</t>
  </si>
  <si>
    <t>2025KHM</t>
  </si>
  <si>
    <t>2022ROU</t>
  </si>
  <si>
    <t>2024MEX</t>
  </si>
  <si>
    <t>2025MUS</t>
  </si>
  <si>
    <t>2025KEN</t>
  </si>
  <si>
    <t>2022THA</t>
  </si>
  <si>
    <t>2023MAR</t>
  </si>
  <si>
    <t>2011XKX</t>
  </si>
  <si>
    <t>2006OMN</t>
  </si>
  <si>
    <t>2022PSE</t>
  </si>
  <si>
    <t>2022MYS</t>
  </si>
  <si>
    <t>2025SEN</t>
  </si>
  <si>
    <t>2022SRB</t>
  </si>
  <si>
    <t>2024MAR</t>
  </si>
  <si>
    <t>2007OMN</t>
  </si>
  <si>
    <t>2023BGR</t>
  </si>
  <si>
    <t>2023ARM</t>
  </si>
  <si>
    <t>2025IRN</t>
  </si>
  <si>
    <t>2012XKX</t>
  </si>
  <si>
    <t>2024BGR</t>
  </si>
  <si>
    <t>2022ARG</t>
  </si>
  <si>
    <t>2024ARM</t>
  </si>
  <si>
    <t>2023BRA</t>
  </si>
  <si>
    <t>2022MNE</t>
  </si>
  <si>
    <t>2023ROU</t>
  </si>
  <si>
    <t>2025EGY</t>
  </si>
  <si>
    <t>2021OMN</t>
  </si>
  <si>
    <t>2025BGR</t>
  </si>
  <si>
    <t>2024BRA</t>
  </si>
  <si>
    <t>2015XKX</t>
  </si>
  <si>
    <t>2023LTU</t>
  </si>
  <si>
    <t>2022TUN</t>
  </si>
  <si>
    <t>2024ROU</t>
  </si>
  <si>
    <t>2008OMN</t>
  </si>
  <si>
    <t>2022DZA</t>
  </si>
  <si>
    <t>2024LTU</t>
  </si>
  <si>
    <t>2014XKX</t>
  </si>
  <si>
    <t>2023LVA</t>
  </si>
  <si>
    <t>2025HRV</t>
  </si>
  <si>
    <t>2022HUN</t>
  </si>
  <si>
    <t>2025GAB</t>
  </si>
  <si>
    <t>2023DZA</t>
  </si>
  <si>
    <t>2025ZMB</t>
  </si>
  <si>
    <t>2024LVA</t>
  </si>
  <si>
    <t>2013XKX</t>
  </si>
  <si>
    <t>2023THA</t>
  </si>
  <si>
    <t>2022URY</t>
  </si>
  <si>
    <t>2024DZA</t>
  </si>
  <si>
    <t>2025ISL</t>
  </si>
  <si>
    <t>2022COL</t>
  </si>
  <si>
    <t>2023TUN</t>
  </si>
  <si>
    <t>2024THA</t>
  </si>
  <si>
    <t>2022ECU</t>
  </si>
  <si>
    <t>2009OMN</t>
  </si>
  <si>
    <t>2022MKD</t>
  </si>
  <si>
    <t>2023MYS</t>
  </si>
  <si>
    <t>2025CAN</t>
  </si>
  <si>
    <t>2024TUN</t>
  </si>
  <si>
    <t>2016XKX</t>
  </si>
  <si>
    <t>2023SRB</t>
  </si>
  <si>
    <t>2022BIH</t>
  </si>
  <si>
    <t>2022IRN</t>
  </si>
  <si>
    <t>2024MYS</t>
  </si>
  <si>
    <t>2025NER</t>
  </si>
  <si>
    <t>2022PER</t>
  </si>
  <si>
    <t>2025LBN</t>
  </si>
  <si>
    <t>2024SRB</t>
  </si>
  <si>
    <t>2025COM</t>
  </si>
  <si>
    <t>2023HUN</t>
  </si>
  <si>
    <t>2022SVK</t>
  </si>
  <si>
    <t>2023MNE</t>
  </si>
  <si>
    <t>2022JOR</t>
  </si>
  <si>
    <t>2017XKX</t>
  </si>
  <si>
    <t>2018XKX</t>
  </si>
  <si>
    <t>2025CIV</t>
  </si>
  <si>
    <t>2023TUR</t>
  </si>
  <si>
    <t>2024HUN</t>
  </si>
  <si>
    <t>2010OMN</t>
  </si>
  <si>
    <t>2019XKX</t>
  </si>
  <si>
    <t>2024MNE</t>
  </si>
  <si>
    <t>2022LKA</t>
  </si>
  <si>
    <t>2022SAU</t>
  </si>
  <si>
    <t>2025SAU</t>
  </si>
  <si>
    <t>2023ECU</t>
  </si>
  <si>
    <t>2023ARG</t>
  </si>
  <si>
    <t>2023MKD</t>
  </si>
  <si>
    <t>2024TUR</t>
  </si>
  <si>
    <t>2025MMR</t>
  </si>
  <si>
    <t>2023LKA</t>
  </si>
  <si>
    <t>2024MKD</t>
  </si>
  <si>
    <t>2024ARG</t>
  </si>
  <si>
    <t>2024ECU</t>
  </si>
  <si>
    <t>2022TUR</t>
  </si>
  <si>
    <t>2022XKX</t>
  </si>
  <si>
    <t>2023IRN</t>
  </si>
  <si>
    <t>2024LKA</t>
  </si>
  <si>
    <t>2025ETH</t>
  </si>
  <si>
    <t>2025LTU</t>
  </si>
  <si>
    <t>2023COL</t>
  </si>
  <si>
    <t>2023PER</t>
  </si>
  <si>
    <t>2011OMN</t>
  </si>
  <si>
    <t>2025MLI</t>
  </si>
  <si>
    <t>2020OMN</t>
  </si>
  <si>
    <t>2023JOR</t>
  </si>
  <si>
    <t>2023LBN</t>
  </si>
  <si>
    <t>2025COG</t>
  </si>
  <si>
    <t>2023BIH</t>
  </si>
  <si>
    <t>2024IRN</t>
  </si>
  <si>
    <t>2022OMN</t>
  </si>
  <si>
    <t>2024COL</t>
  </si>
  <si>
    <t>2022POL</t>
  </si>
  <si>
    <t>2024PER</t>
  </si>
  <si>
    <t>2024LBN</t>
  </si>
  <si>
    <t>2023CHN</t>
  </si>
  <si>
    <t>2022USA</t>
  </si>
  <si>
    <t>2024JOR</t>
  </si>
  <si>
    <t>2022LBN</t>
  </si>
  <si>
    <t>2024CHN</t>
  </si>
  <si>
    <t>2023XKX</t>
  </si>
  <si>
    <t>2024BIH</t>
  </si>
  <si>
    <t>2025TZA</t>
  </si>
  <si>
    <t>2025MDG</t>
  </si>
  <si>
    <t>2025AUS</t>
  </si>
  <si>
    <t>2025LBY</t>
  </si>
  <si>
    <t>2025USA</t>
  </si>
  <si>
    <t>2023URY</t>
  </si>
  <si>
    <t>2022EST</t>
  </si>
  <si>
    <t>2012OMN</t>
  </si>
  <si>
    <t>2022CHN</t>
  </si>
  <si>
    <t>2024XKX</t>
  </si>
  <si>
    <t>2025KAZ</t>
  </si>
  <si>
    <t>2022HRV</t>
  </si>
  <si>
    <t>2024URY</t>
  </si>
  <si>
    <t>2023SVK</t>
  </si>
  <si>
    <t>2025GHA</t>
  </si>
  <si>
    <t>2025GMB</t>
  </si>
  <si>
    <t>2025MRT</t>
  </si>
  <si>
    <t>2024SVK</t>
  </si>
  <si>
    <t>2023HRV</t>
  </si>
  <si>
    <t>2023POL</t>
  </si>
  <si>
    <t>2013OMN</t>
  </si>
  <si>
    <t>2025SOM</t>
  </si>
  <si>
    <t>2023SAU</t>
  </si>
  <si>
    <t>2024HRV</t>
  </si>
  <si>
    <t>2022ALB</t>
  </si>
  <si>
    <t>2022KWT</t>
  </si>
  <si>
    <t>2024POL</t>
  </si>
  <si>
    <t>2025ARE</t>
  </si>
  <si>
    <t>2025COD</t>
  </si>
  <si>
    <t>2024SAU</t>
  </si>
  <si>
    <t>2014OMN</t>
  </si>
  <si>
    <t>2023EST</t>
  </si>
  <si>
    <t>2022CZE</t>
  </si>
  <si>
    <t>2022CHL</t>
  </si>
  <si>
    <t>2025BFA</t>
  </si>
  <si>
    <t>2023USA</t>
  </si>
  <si>
    <t>2024EST</t>
  </si>
  <si>
    <t>2022CRI</t>
  </si>
  <si>
    <t>2022PAN</t>
  </si>
  <si>
    <t>2015OMN</t>
  </si>
  <si>
    <t>2024USA</t>
  </si>
  <si>
    <t>2025BHR</t>
  </si>
  <si>
    <t>2016OMN</t>
  </si>
  <si>
    <t>2023PAN</t>
  </si>
  <si>
    <t>2023ALB</t>
  </si>
  <si>
    <t>2025KWT</t>
  </si>
  <si>
    <t>2017OMN</t>
  </si>
  <si>
    <t>2024PAN</t>
  </si>
  <si>
    <t>2024ALB</t>
  </si>
  <si>
    <t>2023CZE</t>
  </si>
  <si>
    <t>2018OMN</t>
  </si>
  <si>
    <t>2022GRC</t>
  </si>
  <si>
    <t>2019OMN</t>
  </si>
  <si>
    <t>2025MWI</t>
  </si>
  <si>
    <t>2025EST</t>
  </si>
  <si>
    <t>2024CZE</t>
  </si>
  <si>
    <t>2023OMN</t>
  </si>
  <si>
    <t>2025TGO</t>
  </si>
  <si>
    <t>2022TWN</t>
  </si>
  <si>
    <t>2024OMN</t>
  </si>
  <si>
    <t>2023KWT</t>
  </si>
  <si>
    <t>2022CYP</t>
  </si>
  <si>
    <t>2025LVA</t>
  </si>
  <si>
    <t>2022ARE</t>
  </si>
  <si>
    <t>2023TWN</t>
  </si>
  <si>
    <t>2022DEU</t>
  </si>
  <si>
    <t>2023DEU</t>
  </si>
  <si>
    <t>2024KWT</t>
  </si>
  <si>
    <t>2024DEU</t>
  </si>
  <si>
    <t>2024TWN</t>
  </si>
  <si>
    <t>2025BEN</t>
  </si>
  <si>
    <t>2022SVN</t>
  </si>
  <si>
    <t>2025DEU</t>
  </si>
  <si>
    <t>2023CRI</t>
  </si>
  <si>
    <t>2025NAM</t>
  </si>
  <si>
    <t>2022BHR</t>
  </si>
  <si>
    <t>2024CRI</t>
  </si>
  <si>
    <t>2022NZL</t>
  </si>
  <si>
    <t>2022BEL</t>
  </si>
  <si>
    <t>2023CHL</t>
  </si>
  <si>
    <t>2025ZAF</t>
  </si>
  <si>
    <t>2022PRT</t>
  </si>
  <si>
    <t>2022FIN</t>
  </si>
  <si>
    <t>2022CAN</t>
  </si>
  <si>
    <t>2023BHR</t>
  </si>
  <si>
    <t>2022DNK</t>
  </si>
  <si>
    <t>2022AUT</t>
  </si>
  <si>
    <t>2024CHL</t>
  </si>
  <si>
    <t>2022GBR</t>
  </si>
  <si>
    <t>2024BHR</t>
  </si>
  <si>
    <t>2023GBR</t>
  </si>
  <si>
    <t>2024GBR</t>
  </si>
  <si>
    <t>2025GBR</t>
  </si>
  <si>
    <t>2025NGA</t>
  </si>
  <si>
    <t>2022ISL</t>
  </si>
  <si>
    <t>2025LBR</t>
  </si>
  <si>
    <t>2023SVN</t>
  </si>
  <si>
    <t>2023CYP</t>
  </si>
  <si>
    <t>2025SWZ</t>
  </si>
  <si>
    <t>2024SVN</t>
  </si>
  <si>
    <t>2024CYP</t>
  </si>
  <si>
    <t>2023GRC</t>
  </si>
  <si>
    <t>2022QAT</t>
  </si>
  <si>
    <t>2023FIN</t>
  </si>
  <si>
    <t>2022NLD</t>
  </si>
  <si>
    <t>2023DNK</t>
  </si>
  <si>
    <t>2025LSO</t>
  </si>
  <si>
    <t>2023AUT</t>
  </si>
  <si>
    <t>2025SGP</t>
  </si>
  <si>
    <t>2024GRC</t>
  </si>
  <si>
    <t>2022IRL</t>
  </si>
  <si>
    <t>2022ITA</t>
  </si>
  <si>
    <t>2024FIN</t>
  </si>
  <si>
    <t>2023NZL</t>
  </si>
  <si>
    <t>2024DNK</t>
  </si>
  <si>
    <t>2023BEL</t>
  </si>
  <si>
    <t>2024AUT</t>
  </si>
  <si>
    <t>2023NLD</t>
  </si>
  <si>
    <t>2022LUX</t>
  </si>
  <si>
    <t>2025GIN</t>
  </si>
  <si>
    <t>2023LUX</t>
  </si>
  <si>
    <t>2025LUX</t>
  </si>
  <si>
    <t>2024NZL</t>
  </si>
  <si>
    <t>2025BWA</t>
  </si>
  <si>
    <t>2022MLT</t>
  </si>
  <si>
    <t>2024BEL</t>
  </si>
  <si>
    <t>2025TCD</t>
  </si>
  <si>
    <t>2024NLD</t>
  </si>
  <si>
    <t>2023PRT</t>
  </si>
  <si>
    <t>2024LUX</t>
  </si>
  <si>
    <t>2022ESP</t>
  </si>
  <si>
    <t>2023QAT</t>
  </si>
  <si>
    <t>2025SLE</t>
  </si>
  <si>
    <t>2023IRL</t>
  </si>
  <si>
    <t>2025ZWE</t>
  </si>
  <si>
    <t>2025MNG</t>
  </si>
  <si>
    <t>2022FRA</t>
  </si>
  <si>
    <t>2025CAF</t>
  </si>
  <si>
    <t>2024QAT</t>
  </si>
  <si>
    <t>2024PRT</t>
  </si>
  <si>
    <t>2024IRL</t>
  </si>
  <si>
    <t>2023CAN</t>
  </si>
  <si>
    <t>2022NOR</t>
  </si>
  <si>
    <t>2025BDI</t>
  </si>
  <si>
    <t>2023ISL</t>
  </si>
  <si>
    <t>2025HTI</t>
  </si>
  <si>
    <t>2024CAN</t>
  </si>
  <si>
    <t>2022KOR</t>
  </si>
  <si>
    <t>2025AFG</t>
  </si>
  <si>
    <t>2022AUS</t>
  </si>
  <si>
    <t>2025SDN</t>
  </si>
  <si>
    <t>2022ISR</t>
  </si>
  <si>
    <t>2025RWA</t>
  </si>
  <si>
    <t>2023ARE</t>
  </si>
  <si>
    <t>2022SGP</t>
  </si>
  <si>
    <t>2024ISL</t>
  </si>
  <si>
    <t>2022SWE</t>
  </si>
  <si>
    <t>2024ARE</t>
  </si>
  <si>
    <t>2025YEM</t>
  </si>
  <si>
    <t>2022CHE</t>
  </si>
  <si>
    <t>2025TKM</t>
  </si>
  <si>
    <t>2023SWE</t>
  </si>
  <si>
    <t>2023MLT</t>
  </si>
  <si>
    <t>2023NOR</t>
  </si>
  <si>
    <t>2023FRA</t>
  </si>
  <si>
    <t>2024SWE</t>
  </si>
  <si>
    <t>2024FRA</t>
  </si>
  <si>
    <t>2024NOR</t>
  </si>
  <si>
    <t>2024MLT</t>
  </si>
  <si>
    <t>2022HKG</t>
  </si>
  <si>
    <t>2025VUT</t>
  </si>
  <si>
    <t>2025BTN</t>
  </si>
  <si>
    <t>2025BLZ</t>
  </si>
  <si>
    <t>2025BLR</t>
  </si>
  <si>
    <t>2023ESP</t>
  </si>
  <si>
    <t>2023ITA</t>
  </si>
  <si>
    <t>2023SGP</t>
  </si>
  <si>
    <t>2024ESP</t>
  </si>
  <si>
    <t>2024SGP</t>
  </si>
  <si>
    <t>2024ITA</t>
  </si>
  <si>
    <t>2023AUS</t>
  </si>
  <si>
    <t>2023CHE</t>
  </si>
  <si>
    <t>2025OMN</t>
  </si>
  <si>
    <t>2025QAT</t>
  </si>
  <si>
    <t>2025TWN</t>
  </si>
  <si>
    <t>2022JPN</t>
  </si>
  <si>
    <t>2024AUS</t>
  </si>
  <si>
    <t>2024CHE</t>
  </si>
  <si>
    <t>2025XKX</t>
  </si>
  <si>
    <t>2025HKG</t>
  </si>
  <si>
    <t>2023KOR</t>
  </si>
  <si>
    <t>2024KOR</t>
  </si>
  <si>
    <t>2025TTO</t>
  </si>
  <si>
    <t>2023JPN</t>
  </si>
  <si>
    <t>2024JPN</t>
  </si>
  <si>
    <t>2025AZE</t>
  </si>
  <si>
    <t>2023HKG</t>
  </si>
  <si>
    <t>2024HKG</t>
  </si>
  <si>
    <t>Life Expectancy</t>
  </si>
  <si>
    <t>EF threshold</t>
  </si>
  <si>
    <t>5. Data sources:</t>
  </si>
  <si>
    <t>Polad</t>
  </si>
  <si>
    <t>Men</t>
  </si>
  <si>
    <t>Years</t>
  </si>
  <si>
    <t>gha</t>
  </si>
  <si>
    <t>Women</t>
  </si>
  <si>
    <t>Business as Usual (BAU) trend:</t>
  </si>
  <si>
    <t>4. Gender differences</t>
  </si>
  <si>
    <t xml:space="preserve">4. Gender differences </t>
  </si>
  <si>
    <t>5. Data Sources</t>
  </si>
  <si>
    <t>Life Satisfaction</t>
  </si>
  <si>
    <t>Unit</t>
  </si>
  <si>
    <t>0-10</t>
  </si>
  <si>
    <t>Difference (%)</t>
  </si>
  <si>
    <t>Thoushands of individuals</t>
  </si>
  <si>
    <t xml:space="preserve">Population </t>
  </si>
  <si>
    <t>EF  threshold for year</t>
  </si>
  <si>
    <t>Life satisfaction</t>
  </si>
  <si>
    <t>Life satisfaction (Ladder-of-life)</t>
  </si>
  <si>
    <t>PPP constant 2021 $</t>
  </si>
  <si>
    <t>Gallup World Poll, shared in World Happiness Report 2026</t>
  </si>
  <si>
    <t xml:space="preserve">When there are data gaps between years, linear trend assumed. </t>
  </si>
  <si>
    <t>York University Ecological Footprint Initiative</t>
  </si>
  <si>
    <t>UN Population Division Data Portal</t>
  </si>
  <si>
    <t>When the Ecological Footprint was unavailable, data were estimated using linear regression, including carbon dioxide emissions and other predictors (see the methodological paper for further details).</t>
  </si>
  <si>
    <t>Possible future trends</t>
  </si>
  <si>
    <t>Target</t>
  </si>
  <si>
    <t>Real values</t>
  </si>
  <si>
    <t>Real data</t>
  </si>
  <si>
    <t xml:space="preserve">Business as Usual </t>
  </si>
  <si>
    <t>Goal¹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</si>
</sst>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
    <numFmt numFmtId="167" formatCode="&quot;$&quot;#,##0"/>
    <numFmt numFmtId="168" formatCode="_-[$$-409]* #,##0_ ;_-[$$-409]* \-#,##0\ ;_-[$$-409]* &quot;-&quot;??_ ;_-@_ "/>
  </numFmts>
  <fonts count="39">
    <font>
      <sz val="11"/>
      <color theme="1"/>
      <name val="Calibri"/>
      <family val="2"/>
      <scheme val="minor"/>
    </font>
    <font>
      <b/>
      <sz val="11"/>
      <color theme="1"/>
      <name val="Calibri"/>
      <family val="2"/>
      <scheme val="minor"/>
    </font>
    <font>
      <sz val="10"/>
      <name val="Arial"/>
      <family val="2"/>
    </font>
    <font>
      <b/>
      <sz val="10"/>
      <name val="Arial"/>
      <family val="2"/>
    </font>
    <font>
      <i/>
      <sz val="11"/>
      <color theme="1"/>
      <name val="Calibri"/>
      <family val="2"/>
      <scheme val="minor"/>
    </font>
    <font>
      <sz val="11"/>
      <name val="Calibri"/>
      <family val="2"/>
      <scheme val="minor"/>
    </font>
    <font>
      <u/>
      <sz val="11"/>
      <color theme="10"/>
      <name val="Calibri"/>
      <family val="2"/>
      <scheme val="minor"/>
    </font>
    <font>
      <sz val="14"/>
      <name val="Azeret Mono"/>
    </font>
    <font>
      <sz val="14"/>
      <color theme="1"/>
      <name val="Azeret Mono"/>
    </font>
    <font>
      <b/>
      <sz val="14"/>
      <name val="Azeret Mono"/>
    </font>
    <font>
      <b/>
      <sz val="20"/>
      <color rgb="FF0070C0"/>
      <name val="Azeret Mono"/>
    </font>
    <font>
      <b/>
      <sz val="14"/>
      <color rgb="FF0070C0"/>
      <name val="Azeret Mono"/>
    </font>
    <font>
      <sz val="14"/>
      <color rgb="FF0070C0"/>
      <name val="Azeret Mono"/>
    </font>
    <font>
      <b/>
      <sz val="14"/>
      <color theme="1"/>
      <name val="Azeret Mono"/>
    </font>
    <font>
      <i/>
      <sz val="14"/>
      <name val="Azeret Mono"/>
    </font>
    <font>
      <i/>
      <sz val="14"/>
      <color rgb="FF0070C0"/>
      <name val="Azeret Mono"/>
    </font>
    <font>
      <i/>
      <sz val="14"/>
      <color theme="1"/>
      <name val="Azeret Mono"/>
    </font>
    <font>
      <u/>
      <sz val="12"/>
      <color theme="10"/>
      <name val="Calibri"/>
      <family val="2"/>
      <scheme val="minor"/>
    </font>
    <font>
      <sz val="11"/>
      <color theme="0"/>
      <name val="Azeret Mono"/>
    </font>
    <font>
      <b/>
      <sz val="20"/>
      <color theme="0"/>
      <name val="Azeret Mono"/>
    </font>
    <font>
      <sz val="11"/>
      <color theme="1"/>
      <name val="Azeret Mono"/>
    </font>
    <font>
      <b/>
      <sz val="16"/>
      <color theme="1"/>
      <name val="Azeret Mono"/>
    </font>
    <font>
      <sz val="16"/>
      <color theme="1"/>
      <name val="Azeret Mono"/>
    </font>
    <font>
      <b/>
      <sz val="11"/>
      <color theme="0"/>
      <name val="Azeret Mono"/>
    </font>
    <font>
      <b/>
      <sz val="10"/>
      <color theme="0"/>
      <name val="Azeret Mono"/>
    </font>
    <font>
      <sz val="10"/>
      <name val="Azeret Mono"/>
    </font>
    <font>
      <b/>
      <sz val="11"/>
      <name val="Azeret Mono"/>
    </font>
    <font>
      <b/>
      <sz val="11"/>
      <color theme="1"/>
      <name val="Azeret Mono"/>
    </font>
    <font>
      <sz val="11"/>
      <color theme="0"/>
      <name val="Calibri"/>
      <family val="2"/>
      <scheme val="minor"/>
    </font>
    <font>
      <sz val="11"/>
      <color theme="1"/>
      <name val="Calibri"/>
      <family val="2"/>
    </font>
    <font>
      <b/>
      <sz val="11"/>
      <color rgb="FF000000"/>
      <name val="Calibri"/>
      <family val="2"/>
    </font>
    <font>
      <b/>
      <sz val="11"/>
      <name val="Calibri"/>
      <family val="2"/>
    </font>
    <font>
      <b/>
      <sz val="20"/>
      <color theme="0"/>
      <name val="Calibri"/>
      <family val="2"/>
      <scheme val="minor"/>
    </font>
    <font>
      <sz val="14"/>
      <color theme="1"/>
      <name val="Calibri"/>
      <family val="2"/>
      <scheme val="minor"/>
    </font>
    <font>
      <sz val="11"/>
      <color theme="1"/>
      <name val="Calibri"/>
      <family val="2"/>
      <scheme val="minor"/>
    </font>
    <font>
      <b/>
      <sz val="11"/>
      <color theme="0" tint="-0.34998626667073579"/>
      <name val="Calibri"/>
      <family val="2"/>
      <scheme val="minor"/>
    </font>
    <font>
      <sz val="11"/>
      <color theme="0" tint="-0.34998626667073579"/>
      <name val="Calibri"/>
      <family val="2"/>
      <scheme val="minor"/>
    </font>
    <font>
      <b/>
      <sz val="10"/>
      <color theme="0"/>
      <name val="Calibri"/>
      <family val="2"/>
      <scheme val="minor"/>
    </font>
    <font>
      <sz val="1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s>
  <borders count="3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indexed="9"/>
      </left>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6" fillId="0" borderId="0" applyNumberFormat="0" applyFill="0" applyBorder="0" applyAlignment="0" applyProtection="0"/>
    <xf numFmtId="0" fontId="2" fillId="0" borderId="0"/>
    <xf numFmtId="9" fontId="34" fillId="0" borderId="0" applyFont="0" applyFill="0" applyBorder="0" applyAlignment="0" applyProtection="0"/>
  </cellStyleXfs>
  <cellXfs count="205">
    <xf numFmtId="0" fontId="0" fillId="0" borderId="0" xfId="0"/>
    <xf numFmtId="0" fontId="1" fillId="0" borderId="0" xfId="0" applyFont="1"/>
    <xf numFmtId="0" fontId="3" fillId="0" borderId="0" xfId="1" applyFont="1" applyAlignment="1">
      <alignment wrapText="1"/>
    </xf>
    <xf numFmtId="164" fontId="0" fillId="0" borderId="0" xfId="0" applyNumberFormat="1"/>
    <xf numFmtId="2" fontId="0" fillId="0" borderId="0" xfId="0" applyNumberFormat="1"/>
    <xf numFmtId="2" fontId="2" fillId="0" borderId="0" xfId="1" applyNumberFormat="1"/>
    <xf numFmtId="164" fontId="2" fillId="0" borderId="0" xfId="1" applyNumberFormat="1"/>
    <xf numFmtId="165" fontId="2" fillId="0" borderId="0" xfId="1" applyNumberFormat="1"/>
    <xf numFmtId="0" fontId="2" fillId="0" borderId="0" xfId="0" applyFont="1"/>
    <xf numFmtId="0" fontId="3" fillId="0" borderId="0" xfId="0" applyFont="1"/>
    <xf numFmtId="0" fontId="1" fillId="0" borderId="0" xfId="0" applyFont="1" applyAlignment="1">
      <alignment vertical="top"/>
    </xf>
    <xf numFmtId="0" fontId="0" fillId="0" borderId="1" xfId="0" applyBorder="1"/>
    <xf numFmtId="0" fontId="1" fillId="0" borderId="1" xfId="0" applyFont="1" applyBorder="1" applyAlignment="1">
      <alignment vertical="top"/>
    </xf>
    <xf numFmtId="164" fontId="0" fillId="0" borderId="1" xfId="0" applyNumberFormat="1" applyBorder="1"/>
    <xf numFmtId="0" fontId="1" fillId="0" borderId="0" xfId="0" applyFont="1" applyAlignment="1">
      <alignment wrapText="1"/>
    </xf>
    <xf numFmtId="0" fontId="0" fillId="0" borderId="0" xfId="0" applyAlignment="1">
      <alignment horizontal="right"/>
    </xf>
    <xf numFmtId="0" fontId="1" fillId="0" borderId="1" xfId="0" applyFont="1" applyBorder="1"/>
    <xf numFmtId="2" fontId="4" fillId="0" borderId="0" xfId="0" applyNumberFormat="1" applyFont="1"/>
    <xf numFmtId="1" fontId="5" fillId="0" borderId="0" xfId="1" applyNumberFormat="1" applyFont="1"/>
    <xf numFmtId="0" fontId="7" fillId="7" borderId="0" xfId="3" applyFont="1" applyFill="1"/>
    <xf numFmtId="0" fontId="8" fillId="7" borderId="0" xfId="0" applyFont="1" applyFill="1"/>
    <xf numFmtId="0" fontId="7" fillId="7" borderId="13" xfId="3" applyFont="1" applyFill="1" applyBorder="1"/>
    <xf numFmtId="0" fontId="7" fillId="7" borderId="14" xfId="3" applyFont="1" applyFill="1" applyBorder="1"/>
    <xf numFmtId="0" fontId="7" fillId="7" borderId="15" xfId="3" applyFont="1" applyFill="1" applyBorder="1"/>
    <xf numFmtId="0" fontId="7" fillId="7" borderId="16" xfId="3" applyFont="1" applyFill="1" applyBorder="1"/>
    <xf numFmtId="0" fontId="9" fillId="7" borderId="0" xfId="3" applyFont="1" applyFill="1" applyAlignment="1">
      <alignment horizontal="center"/>
    </xf>
    <xf numFmtId="0" fontId="7" fillId="7" borderId="17" xfId="3" applyFont="1" applyFill="1" applyBorder="1"/>
    <xf numFmtId="0" fontId="11" fillId="7" borderId="18" xfId="3" applyFont="1" applyFill="1" applyBorder="1"/>
    <xf numFmtId="0" fontId="11" fillId="7" borderId="0" xfId="3" applyFont="1" applyFill="1"/>
    <xf numFmtId="0" fontId="12" fillId="7" borderId="0" xfId="3" applyFont="1" applyFill="1"/>
    <xf numFmtId="0" fontId="9" fillId="7" borderId="0" xfId="3" applyFont="1" applyFill="1"/>
    <xf numFmtId="0" fontId="13" fillId="7" borderId="0" xfId="0" applyFont="1" applyFill="1" applyAlignment="1">
      <alignment vertical="top"/>
    </xf>
    <xf numFmtId="0" fontId="7" fillId="7" borderId="0" xfId="3" applyFont="1" applyFill="1" applyAlignment="1">
      <alignment horizontal="left" wrapText="1"/>
    </xf>
    <xf numFmtId="0" fontId="8" fillId="7" borderId="0" xfId="0" applyFont="1" applyFill="1" applyAlignment="1">
      <alignment vertical="top"/>
    </xf>
    <xf numFmtId="0" fontId="14" fillId="7" borderId="0" xfId="3" applyFont="1" applyFill="1" applyAlignment="1">
      <alignment horizontal="left" wrapText="1"/>
    </xf>
    <xf numFmtId="0" fontId="12" fillId="7" borderId="16" xfId="3" applyFont="1" applyFill="1" applyBorder="1"/>
    <xf numFmtId="0" fontId="15" fillId="7" borderId="0" xfId="3" applyFont="1" applyFill="1"/>
    <xf numFmtId="0" fontId="11" fillId="7" borderId="0" xfId="3" applyFont="1" applyFill="1" applyAlignment="1">
      <alignment horizontal="center"/>
    </xf>
    <xf numFmtId="0" fontId="12" fillId="7" borderId="0" xfId="3" applyFont="1" applyFill="1" applyAlignment="1">
      <alignment horizontal="center"/>
    </xf>
    <xf numFmtId="0" fontId="7" fillId="7" borderId="19" xfId="3" applyFont="1" applyFill="1" applyBorder="1"/>
    <xf numFmtId="0" fontId="7" fillId="7" borderId="20" xfId="3" applyFont="1" applyFill="1" applyBorder="1"/>
    <xf numFmtId="49" fontId="7" fillId="7" borderId="20" xfId="3" applyNumberFormat="1" applyFont="1" applyFill="1" applyBorder="1" applyAlignment="1">
      <alignment horizontal="center"/>
    </xf>
    <xf numFmtId="0" fontId="7" fillId="7" borderId="21" xfId="3" applyFont="1" applyFill="1" applyBorder="1"/>
    <xf numFmtId="0" fontId="17" fillId="7" borderId="0" xfId="2" applyFont="1" applyFill="1"/>
    <xf numFmtId="0" fontId="18" fillId="8" borderId="0" xfId="0" applyFont="1" applyFill="1"/>
    <xf numFmtId="0" fontId="19" fillId="8" borderId="0" xfId="0" applyFont="1" applyFill="1"/>
    <xf numFmtId="0" fontId="20" fillId="0" borderId="0" xfId="0" applyFont="1"/>
    <xf numFmtId="0" fontId="8" fillId="0" borderId="0" xfId="0" applyFont="1"/>
    <xf numFmtId="0" fontId="21" fillId="2" borderId="0" xfId="0" applyFont="1" applyFill="1"/>
    <xf numFmtId="0" fontId="22" fillId="2" borderId="0" xfId="0" applyFont="1" applyFill="1"/>
    <xf numFmtId="0" fontId="21" fillId="4" borderId="2" xfId="0" applyFont="1" applyFill="1" applyBorder="1"/>
    <xf numFmtId="0" fontId="22" fillId="0" borderId="0" xfId="0" applyFont="1"/>
    <xf numFmtId="0" fontId="23" fillId="8" borderId="22" xfId="0" applyFont="1" applyFill="1" applyBorder="1" applyAlignment="1">
      <alignment horizontal="center" vertical="center" wrapText="1"/>
    </xf>
    <xf numFmtId="0" fontId="23" fillId="8" borderId="23" xfId="0" applyFont="1" applyFill="1" applyBorder="1" applyAlignment="1">
      <alignment horizontal="center" vertical="center" wrapText="1"/>
    </xf>
    <xf numFmtId="0" fontId="20" fillId="0" borderId="1" xfId="0" applyFont="1" applyBorder="1"/>
    <xf numFmtId="165" fontId="25" fillId="0" borderId="0" xfId="1" applyNumberFormat="1" applyFont="1"/>
    <xf numFmtId="0" fontId="20" fillId="0" borderId="25" xfId="0" applyFont="1" applyBorder="1"/>
    <xf numFmtId="165" fontId="25" fillId="0" borderId="12" xfId="1" applyNumberFormat="1" applyFont="1" applyBorder="1"/>
    <xf numFmtId="0" fontId="20" fillId="7" borderId="0" xfId="0" applyFont="1" applyFill="1"/>
    <xf numFmtId="168" fontId="0" fillId="0" borderId="0" xfId="0" applyNumberFormat="1"/>
    <xf numFmtId="0" fontId="29" fillId="0" borderId="0" xfId="0" applyFont="1"/>
    <xf numFmtId="0" fontId="29" fillId="0" borderId="0" xfId="0" applyFont="1" applyAlignment="1">
      <alignment wrapText="1"/>
    </xf>
    <xf numFmtId="0" fontId="30" fillId="0" borderId="0" xfId="0" applyFont="1"/>
    <xf numFmtId="0" fontId="30" fillId="0" borderId="0" xfId="0" applyFont="1" applyAlignment="1">
      <alignment horizontal="center" vertical="center" wrapText="1"/>
    </xf>
    <xf numFmtId="0" fontId="31" fillId="0" borderId="0" xfId="1" applyFont="1" applyAlignment="1">
      <alignment wrapText="1"/>
    </xf>
    <xf numFmtId="164" fontId="29" fillId="0" borderId="0" xfId="0" applyNumberFormat="1" applyFont="1"/>
    <xf numFmtId="2" fontId="29" fillId="0" borderId="0" xfId="0" applyNumberFormat="1" applyFont="1" applyAlignment="1">
      <alignment vertical="center"/>
    </xf>
    <xf numFmtId="164" fontId="31" fillId="0" borderId="0" xfId="1" applyNumberFormat="1" applyFont="1"/>
    <xf numFmtId="2" fontId="29" fillId="0" borderId="0" xfId="0" applyNumberFormat="1" applyFont="1"/>
    <xf numFmtId="167" fontId="29" fillId="0" borderId="0" xfId="0" applyNumberFormat="1" applyFont="1"/>
    <xf numFmtId="0" fontId="0" fillId="0" borderId="12" xfId="0" applyBorder="1"/>
    <xf numFmtId="0" fontId="30" fillId="0" borderId="10" xfId="0" applyFont="1" applyBorder="1"/>
    <xf numFmtId="0" fontId="30" fillId="0" borderId="11" xfId="0" applyFont="1" applyBorder="1"/>
    <xf numFmtId="0" fontId="29" fillId="0" borderId="4" xfId="0" applyFont="1" applyBorder="1"/>
    <xf numFmtId="165" fontId="29" fillId="0" borderId="5" xfId="0" applyNumberFormat="1" applyFont="1" applyBorder="1"/>
    <xf numFmtId="0" fontId="29" fillId="0" borderId="6" xfId="0" applyFont="1" applyBorder="1"/>
    <xf numFmtId="2" fontId="29" fillId="0" borderId="7" xfId="0" applyNumberFormat="1" applyFont="1" applyBorder="1"/>
    <xf numFmtId="0" fontId="29" fillId="0" borderId="8" xfId="0" applyFont="1" applyBorder="1"/>
    <xf numFmtId="2" fontId="29" fillId="0" borderId="9" xfId="0" applyNumberFormat="1" applyFont="1" applyBorder="1"/>
    <xf numFmtId="0" fontId="28" fillId="8" borderId="0" xfId="0" applyFont="1" applyFill="1"/>
    <xf numFmtId="0" fontId="32" fillId="8" borderId="0" xfId="0" applyFont="1" applyFill="1"/>
    <xf numFmtId="0" fontId="0" fillId="0" borderId="4" xfId="0" applyBorder="1"/>
    <xf numFmtId="0" fontId="0" fillId="0" borderId="27" xfId="0" applyBorder="1"/>
    <xf numFmtId="0" fontId="0" fillId="0" borderId="5" xfId="0" applyBorder="1"/>
    <xf numFmtId="0" fontId="0" fillId="0" borderId="0" xfId="0" applyAlignment="1">
      <alignment horizontal="center"/>
    </xf>
    <xf numFmtId="0" fontId="0" fillId="0" borderId="22" xfId="0"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164" fontId="0" fillId="0" borderId="0" xfId="0" applyNumberFormat="1" applyAlignment="1">
      <alignment horizontal="center" vertical="center"/>
    </xf>
    <xf numFmtId="2" fontId="20" fillId="0" borderId="0" xfId="0" applyNumberFormat="1" applyFont="1" applyAlignment="1">
      <alignment horizontal="center" vertical="center"/>
    </xf>
    <xf numFmtId="2" fontId="0" fillId="0" borderId="29" xfId="0" applyNumberFormat="1" applyBorder="1" applyAlignment="1">
      <alignment horizontal="center" vertical="center"/>
    </xf>
    <xf numFmtId="2" fontId="0" fillId="0" borderId="1" xfId="0" applyNumberFormat="1" applyBorder="1" applyAlignment="1">
      <alignment horizontal="center" vertical="center"/>
    </xf>
    <xf numFmtId="1" fontId="0" fillId="0" borderId="3" xfId="0" applyNumberFormat="1" applyBorder="1" applyAlignment="1">
      <alignment horizontal="center" vertical="center"/>
    </xf>
    <xf numFmtId="2" fontId="20" fillId="0" borderId="23" xfId="0" applyNumberFormat="1" applyFont="1" applyBorder="1" applyAlignment="1">
      <alignment horizontal="center" vertical="center"/>
    </xf>
    <xf numFmtId="2" fontId="0" fillId="0" borderId="0" xfId="0" applyNumberFormat="1" applyAlignment="1">
      <alignment horizontal="center" vertical="center"/>
    </xf>
    <xf numFmtId="2" fontId="4" fillId="0" borderId="0" xfId="0" applyNumberFormat="1" applyFont="1" applyAlignment="1">
      <alignment horizontal="center" vertical="center"/>
    </xf>
    <xf numFmtId="0" fontId="0" fillId="0" borderId="0" xfId="0" quotePrefix="1" applyAlignment="1">
      <alignment horizontal="center" vertical="center"/>
    </xf>
    <xf numFmtId="2" fontId="20" fillId="0" borderId="30" xfId="0" applyNumberFormat="1" applyFont="1" applyBorder="1" applyAlignment="1">
      <alignment horizontal="center" vertical="center"/>
    </xf>
    <xf numFmtId="164" fontId="0" fillId="0" borderId="31" xfId="0" applyNumberFormat="1" applyBorder="1" applyAlignment="1">
      <alignment horizontal="center" vertical="center"/>
    </xf>
    <xf numFmtId="2" fontId="20" fillId="0" borderId="12" xfId="0" applyNumberFormat="1" applyFont="1" applyBorder="1" applyAlignment="1">
      <alignment horizontal="center" vertical="center"/>
    </xf>
    <xf numFmtId="164" fontId="0" fillId="0" borderId="26" xfId="0" applyNumberFormat="1" applyBorder="1" applyAlignment="1">
      <alignment horizontal="center" vertical="center"/>
    </xf>
    <xf numFmtId="0" fontId="1" fillId="0" borderId="24" xfId="0" applyFont="1" applyBorder="1" applyAlignment="1">
      <alignment horizontal="center" vertical="center" wrapText="1"/>
    </xf>
    <xf numFmtId="0" fontId="36" fillId="0" borderId="32" xfId="0" applyFont="1" applyBorder="1" applyAlignment="1">
      <alignment horizontal="center" vertical="center"/>
    </xf>
    <xf numFmtId="2" fontId="36" fillId="0" borderId="32" xfId="0" applyNumberFormat="1" applyFont="1" applyBorder="1" applyAlignment="1">
      <alignment horizontal="center" vertical="center"/>
    </xf>
    <xf numFmtId="0" fontId="35" fillId="0" borderId="33" xfId="0" applyFont="1" applyBorder="1" applyAlignment="1">
      <alignment horizontal="center" vertical="center" wrapText="1"/>
    </xf>
    <xf numFmtId="0" fontId="28" fillId="0" borderId="0" xfId="0" applyFont="1"/>
    <xf numFmtId="2" fontId="0" fillId="0" borderId="23" xfId="0" applyNumberFormat="1" applyBorder="1" applyAlignment="1">
      <alignment horizontal="center" vertical="center"/>
    </xf>
    <xf numFmtId="0" fontId="0" fillId="7" borderId="0" xfId="0" applyFill="1"/>
    <xf numFmtId="0" fontId="36" fillId="0" borderId="35" xfId="0" applyFont="1" applyBorder="1" applyAlignment="1">
      <alignment horizontal="center" vertical="center"/>
    </xf>
    <xf numFmtId="2" fontId="36" fillId="0" borderId="36" xfId="0" applyNumberFormat="1" applyFont="1" applyBorder="1" applyAlignment="1">
      <alignment horizontal="center" vertical="center"/>
    </xf>
    <xf numFmtId="2" fontId="36" fillId="0" borderId="34" xfId="0" applyNumberFormat="1" applyFont="1" applyBorder="1" applyAlignment="1">
      <alignment horizontal="center" vertical="center"/>
    </xf>
    <xf numFmtId="2" fontId="0" fillId="0" borderId="37" xfId="0" quotePrefix="1" applyNumberFormat="1" applyBorder="1" applyAlignment="1">
      <alignment horizontal="center" vertical="center"/>
    </xf>
    <xf numFmtId="0" fontId="28" fillId="0" borderId="0" xfId="0" applyFont="1" applyAlignment="1">
      <alignment horizontal="center" vertical="center"/>
    </xf>
    <xf numFmtId="0" fontId="32" fillId="0" borderId="0" xfId="0" applyFont="1" applyAlignment="1">
      <alignment horizontal="center" vertical="center"/>
    </xf>
    <xf numFmtId="0" fontId="0" fillId="0" borderId="0" xfId="0" applyAlignment="1">
      <alignment wrapText="1"/>
    </xf>
    <xf numFmtId="0" fontId="37" fillId="8" borderId="0" xfId="0" applyFont="1" applyFill="1"/>
    <xf numFmtId="0" fontId="20" fillId="5" borderId="2" xfId="0" applyFont="1" applyFill="1" applyBorder="1" applyAlignment="1">
      <alignment horizontal="center" vertical="center"/>
    </xf>
    <xf numFmtId="0" fontId="20" fillId="9" borderId="2" xfId="0" applyFont="1" applyFill="1" applyBorder="1" applyAlignment="1">
      <alignment horizontal="center" vertical="center"/>
    </xf>
    <xf numFmtId="0" fontId="20" fillId="6" borderId="2" xfId="0" applyFont="1" applyFill="1" applyBorder="1" applyAlignment="1">
      <alignment horizontal="center" vertical="center"/>
    </xf>
    <xf numFmtId="0" fontId="24" fillId="8" borderId="23" xfId="1" applyFont="1" applyFill="1" applyBorder="1" applyAlignment="1">
      <alignment horizontal="center" vertical="center" wrapText="1"/>
    </xf>
    <xf numFmtId="0" fontId="23" fillId="8" borderId="23" xfId="1" applyFont="1" applyFill="1" applyBorder="1" applyAlignment="1">
      <alignment horizontal="center" vertical="center" wrapText="1"/>
    </xf>
    <xf numFmtId="0" fontId="24" fillId="8" borderId="24" xfId="1" applyFont="1" applyFill="1" applyBorder="1" applyAlignment="1">
      <alignment horizontal="center" vertical="center" wrapText="1"/>
    </xf>
    <xf numFmtId="0" fontId="18" fillId="8" borderId="0" xfId="0" applyFont="1" applyFill="1" applyAlignment="1">
      <alignment horizontal="center"/>
    </xf>
    <xf numFmtId="0" fontId="20" fillId="0" borderId="0" xfId="0" applyFont="1" applyAlignment="1">
      <alignment horizontal="center"/>
    </xf>
    <xf numFmtId="0" fontId="22" fillId="0" borderId="0" xfId="0" applyFont="1" applyAlignment="1">
      <alignment horizontal="center"/>
    </xf>
    <xf numFmtId="166" fontId="22" fillId="0" borderId="0" xfId="0" applyNumberFormat="1" applyFont="1" applyAlignment="1">
      <alignment horizontal="center"/>
    </xf>
    <xf numFmtId="0" fontId="22" fillId="2" borderId="0" xfId="0" applyFont="1" applyFill="1" applyAlignment="1">
      <alignment horizontal="center"/>
    </xf>
    <xf numFmtId="166" fontId="0" fillId="0" borderId="0" xfId="0" applyNumberFormat="1" applyAlignment="1">
      <alignment horizontal="center"/>
    </xf>
    <xf numFmtId="0" fontId="1" fillId="0" borderId="0" xfId="0" applyFont="1" applyAlignment="1">
      <alignment horizontal="center" vertical="center"/>
    </xf>
    <xf numFmtId="164" fontId="20" fillId="0" borderId="0" xfId="0" applyNumberFormat="1" applyFont="1" applyAlignment="1">
      <alignment horizontal="center"/>
    </xf>
    <xf numFmtId="2" fontId="20" fillId="0" borderId="0" xfId="0" applyNumberFormat="1" applyFont="1" applyAlignment="1">
      <alignment horizontal="center"/>
    </xf>
    <xf numFmtId="164" fontId="26" fillId="0" borderId="0" xfId="1" applyNumberFormat="1" applyFont="1" applyAlignment="1">
      <alignment horizontal="center"/>
    </xf>
    <xf numFmtId="1" fontId="20" fillId="0" borderId="3" xfId="0" applyNumberFormat="1" applyFont="1" applyBorder="1" applyAlignment="1">
      <alignment horizontal="center"/>
    </xf>
    <xf numFmtId="0" fontId="0" fillId="0" borderId="12" xfId="0" applyBorder="1" applyAlignment="1">
      <alignment horizontal="center"/>
    </xf>
    <xf numFmtId="164" fontId="20" fillId="0" borderId="12" xfId="0" applyNumberFormat="1" applyFont="1" applyBorder="1" applyAlignment="1">
      <alignment horizontal="center"/>
    </xf>
    <xf numFmtId="2" fontId="20" fillId="0" borderId="12" xfId="0" applyNumberFormat="1" applyFont="1" applyBorder="1" applyAlignment="1">
      <alignment horizontal="center"/>
    </xf>
    <xf numFmtId="164" fontId="26" fillId="0" borderId="12" xfId="1" applyNumberFormat="1" applyFont="1" applyBorder="1" applyAlignment="1">
      <alignment horizontal="center"/>
    </xf>
    <xf numFmtId="1" fontId="20" fillId="0" borderId="26" xfId="0" applyNumberFormat="1" applyFont="1" applyBorder="1" applyAlignment="1">
      <alignment horizontal="center"/>
    </xf>
    <xf numFmtId="166" fontId="20" fillId="0" borderId="0" xfId="0" applyNumberFormat="1" applyFont="1" applyAlignment="1">
      <alignment horizontal="center"/>
    </xf>
    <xf numFmtId="0" fontId="27" fillId="0" borderId="0" xfId="0" applyFont="1" applyAlignment="1">
      <alignment horizont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16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29" xfId="0" applyBorder="1"/>
    <xf numFmtId="0" fontId="0" fillId="0" borderId="25" xfId="0" applyBorder="1"/>
    <xf numFmtId="164" fontId="0" fillId="0" borderId="25"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29" xfId="0" applyNumberFormat="1" applyBorder="1" applyAlignment="1">
      <alignment horizontal="center" vertical="center"/>
    </xf>
    <xf numFmtId="164" fontId="0" fillId="0" borderId="30" xfId="0" applyNumberFormat="1" applyBorder="1" applyAlignment="1">
      <alignment horizontal="center" vertical="center"/>
    </xf>
    <xf numFmtId="0" fontId="0" fillId="0" borderId="22" xfId="0" applyBorder="1"/>
    <xf numFmtId="0" fontId="0" fillId="0" borderId="38" xfId="0" applyBorder="1"/>
    <xf numFmtId="0" fontId="0" fillId="0" borderId="26" xfId="0" applyBorder="1"/>
    <xf numFmtId="9" fontId="0" fillId="0" borderId="22" xfId="4" applyFont="1" applyBorder="1" applyAlignment="1">
      <alignment horizontal="center" vertical="center"/>
    </xf>
    <xf numFmtId="9" fontId="0" fillId="0" borderId="23" xfId="4" applyFont="1" applyBorder="1" applyAlignment="1">
      <alignment horizontal="center" vertical="center"/>
    </xf>
    <xf numFmtId="9" fontId="0" fillId="0" borderId="24" xfId="4" applyFont="1"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center" vertical="center" wrapText="1"/>
    </xf>
    <xf numFmtId="164" fontId="0" fillId="0" borderId="23" xfId="0" applyNumberFormat="1" applyBorder="1" applyAlignment="1">
      <alignment horizontal="center" vertical="center"/>
    </xf>
    <xf numFmtId="0" fontId="0" fillId="0" borderId="30" xfId="0" applyBorder="1"/>
    <xf numFmtId="164" fontId="0" fillId="0" borderId="22" xfId="0" applyNumberFormat="1" applyBorder="1" applyAlignment="1">
      <alignment horizontal="center" vertical="center"/>
    </xf>
    <xf numFmtId="0" fontId="33" fillId="0" borderId="30" xfId="0" applyFont="1" applyBorder="1" applyAlignment="1">
      <alignment vertical="top"/>
    </xf>
    <xf numFmtId="0" fontId="38" fillId="7" borderId="2" xfId="0" applyFont="1" applyFill="1" applyBorder="1" applyAlignment="1">
      <alignment horizontal="left" vertical="center"/>
    </xf>
    <xf numFmtId="0" fontId="38" fillId="0" borderId="2" xfId="0" applyFont="1" applyBorder="1" applyAlignment="1">
      <alignment horizontal="left" vertical="center"/>
    </xf>
    <xf numFmtId="0" fontId="38" fillId="7" borderId="2" xfId="0" applyFont="1" applyFill="1" applyBorder="1" applyAlignment="1">
      <alignment horizontal="left" vertical="center" wrapText="1"/>
    </xf>
    <xf numFmtId="0" fontId="0" fillId="7" borderId="1" xfId="0" applyFill="1" applyBorder="1"/>
    <xf numFmtId="2" fontId="0" fillId="7" borderId="1" xfId="0" applyNumberFormat="1" applyFill="1" applyBorder="1"/>
    <xf numFmtId="0" fontId="1" fillId="7" borderId="0" xfId="0" applyFont="1" applyFill="1" applyAlignment="1">
      <alignment horizontal="center" vertical="center"/>
    </xf>
    <xf numFmtId="0" fontId="0" fillId="7" borderId="29" xfId="0" applyFill="1" applyBorder="1"/>
    <xf numFmtId="0" fontId="0" fillId="7" borderId="30" xfId="0" applyFill="1" applyBorder="1"/>
    <xf numFmtId="0" fontId="0" fillId="7" borderId="31" xfId="0" applyFill="1" applyBorder="1"/>
    <xf numFmtId="0" fontId="0" fillId="7" borderId="25" xfId="0" applyFill="1" applyBorder="1"/>
    <xf numFmtId="0" fontId="0" fillId="7" borderId="12" xfId="0" applyFill="1" applyBorder="1"/>
    <xf numFmtId="0" fontId="0" fillId="7" borderId="26" xfId="0" applyFill="1" applyBorder="1"/>
    <xf numFmtId="0" fontId="1" fillId="7" borderId="3" xfId="0" applyFont="1" applyFill="1" applyBorder="1" applyAlignment="1">
      <alignment horizontal="center" vertical="center"/>
    </xf>
    <xf numFmtId="0" fontId="0" fillId="7" borderId="3" xfId="0" applyFill="1" applyBorder="1"/>
    <xf numFmtId="0" fontId="1" fillId="7" borderId="30" xfId="0" applyFont="1" applyFill="1" applyBorder="1"/>
    <xf numFmtId="0" fontId="1" fillId="7" borderId="0" xfId="0" applyFont="1" applyFill="1" applyAlignment="1">
      <alignment wrapText="1"/>
    </xf>
    <xf numFmtId="0" fontId="1" fillId="7" borderId="1" xfId="0" applyFont="1" applyFill="1" applyBorder="1" applyAlignment="1">
      <alignment vertical="top"/>
    </xf>
    <xf numFmtId="164" fontId="0" fillId="7" borderId="0" xfId="0" applyNumberFormat="1" applyFill="1"/>
    <xf numFmtId="0" fontId="1" fillId="7" borderId="0" xfId="0" applyFont="1" applyFill="1" applyAlignment="1">
      <alignment vertical="top"/>
    </xf>
    <xf numFmtId="2" fontId="0" fillId="7" borderId="0" xfId="0" applyNumberFormat="1" applyFill="1"/>
    <xf numFmtId="0" fontId="0" fillId="7" borderId="0" xfId="0" quotePrefix="1" applyFill="1"/>
    <xf numFmtId="0" fontId="0" fillId="7" borderId="12" xfId="0" quotePrefix="1" applyFill="1" applyBorder="1"/>
    <xf numFmtId="0" fontId="1" fillId="3" borderId="8" xfId="0" applyFont="1" applyFill="1" applyBorder="1" applyAlignment="1">
      <alignment horizontal="left"/>
    </xf>
    <xf numFmtId="0" fontId="1" fillId="3" borderId="28" xfId="0" applyFont="1" applyFill="1" applyBorder="1" applyAlignment="1">
      <alignment horizontal="left"/>
    </xf>
    <xf numFmtId="0" fontId="1" fillId="3" borderId="9" xfId="0" applyFont="1" applyFill="1" applyBorder="1" applyAlignment="1">
      <alignment horizontal="left"/>
    </xf>
    <xf numFmtId="0" fontId="10" fillId="7" borderId="0" xfId="3" applyFont="1" applyFill="1" applyAlignment="1">
      <alignment horizontal="left" wrapText="1"/>
    </xf>
    <xf numFmtId="0" fontId="16" fillId="7" borderId="0" xfId="3" applyFont="1" applyFill="1" applyAlignment="1">
      <alignment horizontal="left" wrapText="1"/>
    </xf>
    <xf numFmtId="0" fontId="8" fillId="0" borderId="0" xfId="0" applyFont="1" applyAlignment="1">
      <alignment horizontal="left"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164" fontId="0" fillId="0" borderId="29" xfId="0" applyNumberFormat="1" applyBorder="1" applyAlignment="1">
      <alignment horizontal="center"/>
    </xf>
    <xf numFmtId="164" fontId="0" fillId="0" borderId="30" xfId="0" applyNumberFormat="1" applyBorder="1" applyAlignment="1">
      <alignment horizontal="center"/>
    </xf>
    <xf numFmtId="164" fontId="0" fillId="0" borderId="31" xfId="0" applyNumberFormat="1" applyBorder="1" applyAlignment="1">
      <alignment horizontal="center"/>
    </xf>
    <xf numFmtId="0" fontId="0" fillId="7" borderId="0" xfId="0" applyFill="1" applyBorder="1"/>
    <xf numFmtId="0" fontId="1" fillId="7" borderId="0" xfId="0" applyFont="1" applyFill="1" applyBorder="1" applyAlignment="1">
      <alignment vertical="top"/>
    </xf>
    <xf numFmtId="2" fontId="4" fillId="7" borderId="0" xfId="0" applyNumberFormat="1" applyFont="1" applyFill="1" applyBorder="1"/>
    <xf numFmtId="2" fontId="0" fillId="7" borderId="0" xfId="0" applyNumberFormat="1" applyFill="1" applyBorder="1"/>
    <xf numFmtId="0" fontId="1" fillId="7" borderId="1" xfId="0" applyFont="1" applyFill="1" applyBorder="1" applyAlignment="1">
      <alignment wrapText="1"/>
    </xf>
  </cellXfs>
  <cellStyles count="5">
    <cellStyle name="Hyperlink" xfId="2" builtinId="8"/>
    <cellStyle name="Normal" xfId="0" builtinId="0"/>
    <cellStyle name="Normal 2" xfId="1" xr:uid="{87EA6E6E-F9B2-40D5-A94E-41DC689A3952}"/>
    <cellStyle name="Normal 4" xfId="3" xr:uid="{4DBDEF01-4AC6-433A-AF1F-0A36FEB46A2E}"/>
    <cellStyle name="Per cent" xfId="4" builtinId="5"/>
  </cellStyles>
  <dxfs count="40">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7" tint="0.79998168889431442"/>
        </patternFill>
      </fill>
    </dxf>
    <dxf>
      <fill>
        <patternFill patternType="none">
          <bgColor auto="1"/>
        </patternFill>
      </fill>
    </dxf>
    <dxf>
      <fill>
        <patternFill>
          <bgColor rgb="FF00B050"/>
        </patternFill>
      </fill>
    </dxf>
    <dxf>
      <fill>
        <patternFill>
          <bgColor rgb="FFFF0000"/>
        </patternFill>
      </fill>
    </dxf>
    <dxf>
      <fill>
        <patternFill>
          <bgColor theme="7" tint="0.79998168889431442"/>
        </patternFill>
      </fill>
    </dxf>
    <dxf>
      <fill>
        <patternFill patternType="none">
          <bgColor auto="1"/>
        </patternFill>
      </fill>
    </dxf>
    <dxf>
      <fill>
        <patternFill>
          <bgColor rgb="FF00B050"/>
        </patternFill>
      </fill>
    </dxf>
    <dxf>
      <fill>
        <patternFill>
          <bgColor rgb="FFFF0000"/>
        </patternFill>
      </fill>
    </dxf>
    <dxf>
      <fill>
        <patternFill>
          <bgColor theme="7" tint="0.79998168889431442"/>
        </patternFill>
      </fill>
    </dxf>
    <dxf>
      <fill>
        <patternFill patternType="none">
          <bgColor auto="1"/>
        </patternFill>
      </fill>
    </dxf>
    <dxf>
      <fill>
        <patternFill>
          <bgColor rgb="FF00B050"/>
        </patternFill>
      </fill>
    </dxf>
    <dxf>
      <fill>
        <patternFill>
          <bgColor rgb="FFFF0000"/>
        </patternFill>
      </fill>
    </dxf>
    <dxf>
      <fill>
        <patternFill>
          <bgColor theme="7" tint="0.79998168889431442"/>
        </patternFill>
      </fill>
    </dxf>
    <dxf>
      <fill>
        <patternFill patternType="none">
          <bgColor auto="1"/>
        </patternFill>
      </fill>
    </dxf>
    <dxf>
      <font>
        <color theme="0" tint="-0.14996795556505021"/>
      </font>
    </dxf>
    <dxf>
      <fill>
        <patternFill>
          <bgColor rgb="FF00B050"/>
        </patternFill>
      </fill>
    </dxf>
    <dxf>
      <fill>
        <patternFill>
          <bgColor rgb="FFFF0000"/>
        </patternFill>
      </fill>
    </dxf>
    <dxf>
      <fill>
        <patternFill>
          <bgColor theme="7" tint="0.79998168889431442"/>
        </patternFill>
      </fill>
    </dxf>
    <dxf>
      <fill>
        <patternFill>
          <bgColor theme="0"/>
        </patternFill>
      </fill>
    </dxf>
    <dxf>
      <font>
        <color theme="0"/>
      </font>
    </dxf>
    <dxf>
      <fill>
        <patternFill>
          <bgColor rgb="FF00B050"/>
        </patternFill>
      </fill>
    </dxf>
    <dxf>
      <fill>
        <patternFill>
          <bgColor rgb="FFFF0000"/>
        </patternFill>
      </fill>
    </dxf>
    <dxf>
      <fill>
        <patternFill>
          <bgColor theme="7" tint="0.79998168889431442"/>
        </patternFill>
      </fill>
    </dxf>
    <dxf>
      <fill>
        <patternFill>
          <bgColor theme="0"/>
        </patternFill>
      </fill>
    </dxf>
    <dxf>
      <fill>
        <patternFill>
          <bgColor rgb="FF00B050"/>
        </patternFill>
      </fill>
    </dxf>
    <dxf>
      <fill>
        <patternFill>
          <bgColor rgb="FFFF0000"/>
        </patternFill>
      </fill>
    </dxf>
    <dxf>
      <fill>
        <patternFill>
          <bgColor theme="7" tint="0.79998168889431442"/>
        </patternFill>
      </fill>
    </dxf>
    <dxf>
      <fill>
        <patternFill patternType="none">
          <bgColor auto="1"/>
        </patternFill>
      </fill>
    </dxf>
    <dxf>
      <fill>
        <patternFill>
          <bgColor rgb="FF00B050"/>
        </patternFill>
      </fill>
    </dxf>
    <dxf>
      <fill>
        <patternFill>
          <bgColor rgb="FFFF0000"/>
        </patternFill>
      </fill>
    </dxf>
    <dxf>
      <fill>
        <patternFill>
          <bgColor theme="7" tint="0.79998168889431442"/>
        </patternFill>
      </fill>
    </dxf>
    <dxf>
      <fill>
        <patternFill patternType="none">
          <bgColor auto="1"/>
        </patternFill>
      </fill>
    </dxf>
    <dxf>
      <fill>
        <patternFill>
          <bgColor rgb="FF00B050"/>
        </patternFill>
      </fill>
    </dxf>
    <dxf>
      <fill>
        <patternFill>
          <bgColor rgb="FFFF0000"/>
        </patternFill>
      </fill>
    </dxf>
    <dxf>
      <fill>
        <patternFill>
          <bgColor theme="7" tint="0.79998168889431442"/>
        </patternFill>
      </fill>
    </dxf>
    <dxf>
      <fill>
        <patternFill>
          <bgColor theme="0"/>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1.xml"/><Relationship Id="rId5" Type="http://schemas.openxmlformats.org/officeDocument/2006/relationships/worksheet" Target="worksheets/sheet4.xml"/><Relationship Id="rId15" Type="http://schemas.microsoft.com/office/2017/10/relationships/person" Target="persons/person.xml"/><Relationship Id="rId10" Type="http://schemas.openxmlformats.org/officeDocument/2006/relationships/worksheet" Target="worksheets/sheet9.xml"/><Relationship Id="rId19" Type="http://schemas.openxmlformats.org/officeDocument/2006/relationships/customXml" Target="../customXml/item3.xml"/><Relationship Id="rId4" Type="http://schemas.openxmlformats.org/officeDocument/2006/relationships/chartsheet" Target="chartsheets/sheet1.xml"/><Relationship Id="rId9" Type="http://schemas.openxmlformats.org/officeDocument/2006/relationships/worksheet" Target="worksheets/sheet8.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 Country Grapher'!$C$7</c:f>
              <c:strCache>
                <c:ptCount val="1"/>
                <c:pt idx="0">
                  <c:v>Life Expectancy</c:v>
                </c:pt>
              </c:strCache>
            </c:strRef>
          </c:tx>
          <c:spPr>
            <a:ln w="28575" cap="rnd">
              <a:solidFill>
                <a:schemeClr val="accent1"/>
              </a:solidFill>
              <a:round/>
            </a:ln>
            <a:effectLst/>
          </c:spPr>
          <c:marker>
            <c:symbol val="none"/>
          </c:marker>
          <c:cat>
            <c:numRef>
              <c:f>'2. Country Grapher'!$B$8:$B$27</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'2. Country Grapher'!$C$8:$C$27</c:f>
              <c:numCache>
                <c:formatCode>0.0</c:formatCode>
                <c:ptCount val="20"/>
                <c:pt idx="0">
                  <c:v>77.819999999999993</c:v>
                </c:pt>
                <c:pt idx="1">
                  <c:v>78.284999999999997</c:v>
                </c:pt>
                <c:pt idx="2">
                  <c:v>78.594999999999999</c:v>
                </c:pt>
                <c:pt idx="3">
                  <c:v>79.027000000000001</c:v>
                </c:pt>
                <c:pt idx="4">
                  <c:v>79.301000000000002</c:v>
                </c:pt>
                <c:pt idx="5">
                  <c:v>79.587999999999994</c:v>
                </c:pt>
                <c:pt idx="6">
                  <c:v>79.765000000000001</c:v>
                </c:pt>
                <c:pt idx="7">
                  <c:v>80.087999999999994</c:v>
                </c:pt>
                <c:pt idx="8">
                  <c:v>80.251999999999995</c:v>
                </c:pt>
                <c:pt idx="9">
                  <c:v>80.498999999999995</c:v>
                </c:pt>
                <c:pt idx="10">
                  <c:v>80.512</c:v>
                </c:pt>
                <c:pt idx="11">
                  <c:v>80.616</c:v>
                </c:pt>
                <c:pt idx="12">
                  <c:v>80.861000000000004</c:v>
                </c:pt>
                <c:pt idx="13">
                  <c:v>81.007000000000005</c:v>
                </c:pt>
                <c:pt idx="14">
                  <c:v>80.364000000000004</c:v>
                </c:pt>
                <c:pt idx="15">
                  <c:v>80.433999999999997</c:v>
                </c:pt>
                <c:pt idx="16">
                  <c:v>80.793000000000006</c:v>
                </c:pt>
                <c:pt idx="17">
                  <c:v>81.602999999999994</c:v>
                </c:pt>
                <c:pt idx="18">
                  <c:v>81.777000000000001</c:v>
                </c:pt>
                <c:pt idx="19">
                  <c:v>81.936000000000007</c:v>
                </c:pt>
              </c:numCache>
            </c:numRef>
          </c:val>
          <c:smooth val="1"/>
          <c:extLst>
            <c:ext xmlns:c16="http://schemas.microsoft.com/office/drawing/2014/chart" uri="{C3380CC4-5D6E-409C-BE32-E72D297353CC}">
              <c16:uniqueId val="{00000000-FF10-476A-B50C-54F6D29B5B54}"/>
            </c:ext>
          </c:extLst>
        </c:ser>
        <c:dLbls>
          <c:showLegendKey val="0"/>
          <c:showVal val="0"/>
          <c:showCatName val="0"/>
          <c:showSerName val="0"/>
          <c:showPercent val="0"/>
          <c:showBubbleSize val="0"/>
        </c:dLbls>
        <c:smooth val="0"/>
        <c:axId val="1019695759"/>
        <c:axId val="992069919"/>
      </c:lineChart>
      <c:catAx>
        <c:axId val="101969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069919"/>
        <c:crosses val="autoZero"/>
        <c:auto val="1"/>
        <c:lblAlgn val="ctr"/>
        <c:lblOffset val="100"/>
        <c:noMultiLvlLbl val="0"/>
      </c:catAx>
      <c:valAx>
        <c:axId val="992069919"/>
        <c:scaling>
          <c:orientation val="minMax"/>
          <c:max val="85"/>
          <c:min val="5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695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Life Expectancy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'4. Gender differences'!$C$11</c:f>
              <c:strCache>
                <c:ptCount val="1"/>
                <c:pt idx="0">
                  <c:v>Women</c:v>
                </c:pt>
              </c:strCache>
            </c:strRef>
          </c:tx>
          <c:spPr>
            <a:solidFill>
              <a:schemeClr val="accent2"/>
            </a:solidFill>
            <a:ln>
              <a:noFill/>
            </a:ln>
            <a:effectLst/>
          </c:spPr>
          <c:invertIfNegative val="0"/>
          <c:cat>
            <c:strRef>
              <c:f>'4. Gender differences'!$C$3:$M$3</c:f>
              <c:strCache>
                <c:ptCount val="11"/>
                <c:pt idx="0">
                  <c:v>France</c:v>
                </c:pt>
                <c:pt idx="1">
                  <c:v>Germany</c:v>
                </c:pt>
                <c:pt idx="2">
                  <c:v>Estonia</c:v>
                </c:pt>
                <c:pt idx="3">
                  <c:v>Finland</c:v>
                </c:pt>
                <c:pt idx="4">
                  <c:v>Greece</c:v>
                </c:pt>
                <c:pt idx="5">
                  <c:v>Italy</c:v>
                </c:pt>
                <c:pt idx="6">
                  <c:v>Norway</c:v>
                </c:pt>
                <c:pt idx="7">
                  <c:v>Polad</c:v>
                </c:pt>
                <c:pt idx="8">
                  <c:v>Portugal</c:v>
                </c:pt>
                <c:pt idx="9">
                  <c:v>Slovenia</c:v>
                </c:pt>
                <c:pt idx="10">
                  <c:v>Turkey</c:v>
                </c:pt>
              </c:strCache>
            </c:strRef>
          </c:cat>
          <c:val>
            <c:numRef>
              <c:f>'4. Gender differences'!$C$12:$M$12</c:f>
              <c:numCache>
                <c:formatCode>0.0</c:formatCode>
                <c:ptCount val="11"/>
                <c:pt idx="0">
                  <c:v>86.313999999999993</c:v>
                </c:pt>
                <c:pt idx="1">
                  <c:v>84.007999999999996</c:v>
                </c:pt>
                <c:pt idx="2">
                  <c:v>83.296999999999997</c:v>
                </c:pt>
                <c:pt idx="3">
                  <c:v>84.906000000000006</c:v>
                </c:pt>
                <c:pt idx="4">
                  <c:v>84.603999999999999</c:v>
                </c:pt>
                <c:pt idx="5">
                  <c:v>86.010999999999996</c:v>
                </c:pt>
                <c:pt idx="6">
                  <c:v>85.085999999999999</c:v>
                </c:pt>
                <c:pt idx="7">
                  <c:v>82.613</c:v>
                </c:pt>
                <c:pt idx="8">
                  <c:v>85.367999999999995</c:v>
                </c:pt>
                <c:pt idx="9">
                  <c:v>84.578999999999994</c:v>
                </c:pt>
                <c:pt idx="10">
                  <c:v>80.819000000000003</c:v>
                </c:pt>
              </c:numCache>
            </c:numRef>
          </c:val>
          <c:extLst>
            <c:ext xmlns:c16="http://schemas.microsoft.com/office/drawing/2014/chart" uri="{C3380CC4-5D6E-409C-BE32-E72D297353CC}">
              <c16:uniqueId val="{00000000-371D-4EE9-AE91-55ED73A224B2}"/>
            </c:ext>
          </c:extLst>
        </c:ser>
        <c:ser>
          <c:idx val="3"/>
          <c:order val="1"/>
          <c:tx>
            <c:strRef>
              <c:f>'4. Gender differences'!$C$5</c:f>
              <c:strCache>
                <c:ptCount val="1"/>
                <c:pt idx="0">
                  <c:v>Men</c:v>
                </c:pt>
              </c:strCache>
            </c:strRef>
          </c:tx>
          <c:spPr>
            <a:solidFill>
              <a:schemeClr val="accent4"/>
            </a:solidFill>
            <a:ln>
              <a:noFill/>
            </a:ln>
            <a:effectLst/>
          </c:spPr>
          <c:invertIfNegative val="0"/>
          <c:cat>
            <c:strRef>
              <c:f>'4. Gender differences'!$C$3:$M$3</c:f>
              <c:strCache>
                <c:ptCount val="11"/>
                <c:pt idx="0">
                  <c:v>France</c:v>
                </c:pt>
                <c:pt idx="1">
                  <c:v>Germany</c:v>
                </c:pt>
                <c:pt idx="2">
                  <c:v>Estonia</c:v>
                </c:pt>
                <c:pt idx="3">
                  <c:v>Finland</c:v>
                </c:pt>
                <c:pt idx="4">
                  <c:v>Greece</c:v>
                </c:pt>
                <c:pt idx="5">
                  <c:v>Italy</c:v>
                </c:pt>
                <c:pt idx="6">
                  <c:v>Norway</c:v>
                </c:pt>
                <c:pt idx="7">
                  <c:v>Polad</c:v>
                </c:pt>
                <c:pt idx="8">
                  <c:v>Portugal</c:v>
                </c:pt>
                <c:pt idx="9">
                  <c:v>Slovenia</c:v>
                </c:pt>
                <c:pt idx="10">
                  <c:v>Turkey</c:v>
                </c:pt>
              </c:strCache>
            </c:strRef>
          </c:cat>
          <c:val>
            <c:numRef>
              <c:f>'4. Gender differences'!$C$6:$M$6</c:f>
              <c:numCache>
                <c:formatCode>0.0</c:formatCode>
                <c:ptCount val="11"/>
                <c:pt idx="0">
                  <c:v>80.725999999999999</c:v>
                </c:pt>
                <c:pt idx="1">
                  <c:v>79.418000000000006</c:v>
                </c:pt>
                <c:pt idx="2">
                  <c:v>75.350999999999999</c:v>
                </c:pt>
                <c:pt idx="3">
                  <c:v>79.600999999999999</c:v>
                </c:pt>
                <c:pt idx="4">
                  <c:v>79.738</c:v>
                </c:pt>
                <c:pt idx="5">
                  <c:v>81.938000000000002</c:v>
                </c:pt>
                <c:pt idx="6">
                  <c:v>82.114999999999995</c:v>
                </c:pt>
                <c:pt idx="7">
                  <c:v>75.313999999999993</c:v>
                </c:pt>
                <c:pt idx="8">
                  <c:v>79.893000000000001</c:v>
                </c:pt>
                <c:pt idx="9">
                  <c:v>79.325000000000003</c:v>
                </c:pt>
                <c:pt idx="10">
                  <c:v>74.94</c:v>
                </c:pt>
              </c:numCache>
            </c:numRef>
          </c:val>
          <c:extLst>
            <c:ext xmlns:c16="http://schemas.microsoft.com/office/drawing/2014/chart" uri="{C3380CC4-5D6E-409C-BE32-E72D297353CC}">
              <c16:uniqueId val="{00000001-371D-4EE9-AE91-55ED73A224B2}"/>
            </c:ext>
          </c:extLst>
        </c:ser>
        <c:dLbls>
          <c:showLegendKey val="0"/>
          <c:showVal val="0"/>
          <c:showCatName val="0"/>
          <c:showSerName val="0"/>
          <c:showPercent val="0"/>
          <c:showBubbleSize val="0"/>
        </c:dLbls>
        <c:gapWidth val="219"/>
        <c:overlap val="-27"/>
        <c:axId val="941415680"/>
        <c:axId val="941415200"/>
      </c:barChart>
      <c:catAx>
        <c:axId val="94141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15200"/>
        <c:crosses val="autoZero"/>
        <c:auto val="1"/>
        <c:lblAlgn val="ctr"/>
        <c:lblOffset val="100"/>
        <c:noMultiLvlLbl val="0"/>
      </c:catAx>
      <c:valAx>
        <c:axId val="941415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15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Self-reported wellbeing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v>Women</c:v>
          </c:tx>
          <c:spPr>
            <a:solidFill>
              <a:schemeClr val="accent2"/>
            </a:solidFill>
            <a:ln>
              <a:solidFill>
                <a:schemeClr val="accent2"/>
              </a:solidFill>
            </a:ln>
            <a:effectLst/>
          </c:spPr>
          <c:invertIfNegative val="0"/>
          <c:cat>
            <c:strRef>
              <c:f>'4. Gender differences'!$C$3:$M$3</c:f>
              <c:strCache>
                <c:ptCount val="11"/>
                <c:pt idx="0">
                  <c:v>France</c:v>
                </c:pt>
                <c:pt idx="1">
                  <c:v>Germany</c:v>
                </c:pt>
                <c:pt idx="2">
                  <c:v>Estonia</c:v>
                </c:pt>
                <c:pt idx="3">
                  <c:v>Finland</c:v>
                </c:pt>
                <c:pt idx="4">
                  <c:v>Greece</c:v>
                </c:pt>
                <c:pt idx="5">
                  <c:v>Italy</c:v>
                </c:pt>
                <c:pt idx="6">
                  <c:v>Norway</c:v>
                </c:pt>
                <c:pt idx="7">
                  <c:v>Polad</c:v>
                </c:pt>
                <c:pt idx="8">
                  <c:v>Portugal</c:v>
                </c:pt>
                <c:pt idx="9">
                  <c:v>Slovenia</c:v>
                </c:pt>
                <c:pt idx="10">
                  <c:v>Turkey</c:v>
                </c:pt>
              </c:strCache>
            </c:strRef>
          </c:cat>
          <c:val>
            <c:numRef>
              <c:f>'4. Gender differences'!$C$13:$M$13</c:f>
              <c:numCache>
                <c:formatCode>0.0</c:formatCode>
                <c:ptCount val="11"/>
                <c:pt idx="0">
                  <c:v>6.541185185185185</c:v>
                </c:pt>
                <c:pt idx="1">
                  <c:v>7.0933333333333319</c:v>
                </c:pt>
                <c:pt idx="2">
                  <c:v>6.3856115107913665</c:v>
                </c:pt>
                <c:pt idx="3">
                  <c:v>7.859745222929936</c:v>
                </c:pt>
                <c:pt idx="4">
                  <c:v>5.616124031007752</c:v>
                </c:pt>
                <c:pt idx="5">
                  <c:v>6.6893233082706764</c:v>
                </c:pt>
                <c:pt idx="6">
                  <c:v>7.1833548387096773</c:v>
                </c:pt>
                <c:pt idx="7">
                  <c:v>6.9966442953020129</c:v>
                </c:pt>
                <c:pt idx="8">
                  <c:v>5.8625954198473282</c:v>
                </c:pt>
                <c:pt idx="9">
                  <c:v>6.95</c:v>
                </c:pt>
                <c:pt idx="10">
                  <c:v>5.38</c:v>
                </c:pt>
              </c:numCache>
            </c:numRef>
          </c:val>
          <c:extLst>
            <c:ext xmlns:c16="http://schemas.microsoft.com/office/drawing/2014/chart" uri="{C3380CC4-5D6E-409C-BE32-E72D297353CC}">
              <c16:uniqueId val="{00000000-9DD8-4BA7-A239-E65C1787029F}"/>
            </c:ext>
          </c:extLst>
        </c:ser>
        <c:ser>
          <c:idx val="3"/>
          <c:order val="1"/>
          <c:tx>
            <c:strRef>
              <c:f>'4. Gender differences'!$C$5</c:f>
              <c:strCache>
                <c:ptCount val="1"/>
                <c:pt idx="0">
                  <c:v>Men</c:v>
                </c:pt>
              </c:strCache>
            </c:strRef>
          </c:tx>
          <c:spPr>
            <a:solidFill>
              <a:schemeClr val="accent4"/>
            </a:solidFill>
            <a:ln>
              <a:noFill/>
            </a:ln>
            <a:effectLst/>
          </c:spPr>
          <c:invertIfNegative val="0"/>
          <c:cat>
            <c:strRef>
              <c:f>'4. Gender differences'!$C$3:$M$3</c:f>
              <c:strCache>
                <c:ptCount val="11"/>
                <c:pt idx="0">
                  <c:v>France</c:v>
                </c:pt>
                <c:pt idx="1">
                  <c:v>Germany</c:v>
                </c:pt>
                <c:pt idx="2">
                  <c:v>Estonia</c:v>
                </c:pt>
                <c:pt idx="3">
                  <c:v>Finland</c:v>
                </c:pt>
                <c:pt idx="4">
                  <c:v>Greece</c:v>
                </c:pt>
                <c:pt idx="5">
                  <c:v>Italy</c:v>
                </c:pt>
                <c:pt idx="6">
                  <c:v>Norway</c:v>
                </c:pt>
                <c:pt idx="7">
                  <c:v>Polad</c:v>
                </c:pt>
                <c:pt idx="8">
                  <c:v>Portugal</c:v>
                </c:pt>
                <c:pt idx="9">
                  <c:v>Slovenia</c:v>
                </c:pt>
                <c:pt idx="10">
                  <c:v>Turkey</c:v>
                </c:pt>
              </c:strCache>
            </c:strRef>
          </c:cat>
          <c:val>
            <c:numRef>
              <c:f>'4. Gender differences'!$C$7:$M$7</c:f>
              <c:numCache>
                <c:formatCode>0.0</c:formatCode>
                <c:ptCount val="11"/>
                <c:pt idx="0">
                  <c:v>6.6388148148148138</c:v>
                </c:pt>
                <c:pt idx="1">
                  <c:v>6.9066666666666672</c:v>
                </c:pt>
                <c:pt idx="2">
                  <c:v>6.2943884892086333</c:v>
                </c:pt>
                <c:pt idx="3">
                  <c:v>7.7602547770700632</c:v>
                </c:pt>
                <c:pt idx="4">
                  <c:v>5.7038759689922482</c:v>
                </c:pt>
                <c:pt idx="5">
                  <c:v>6.790676691729324</c:v>
                </c:pt>
                <c:pt idx="6">
                  <c:v>7.2766451612903227</c:v>
                </c:pt>
                <c:pt idx="7">
                  <c:v>6.9033557046979865</c:v>
                </c:pt>
                <c:pt idx="8">
                  <c:v>6.1374045801526709</c:v>
                </c:pt>
                <c:pt idx="9">
                  <c:v>6.95</c:v>
                </c:pt>
                <c:pt idx="10">
                  <c:v>5.38</c:v>
                </c:pt>
              </c:numCache>
            </c:numRef>
          </c:val>
          <c:extLst>
            <c:ext xmlns:c16="http://schemas.microsoft.com/office/drawing/2014/chart" uri="{C3380CC4-5D6E-409C-BE32-E72D297353CC}">
              <c16:uniqueId val="{00000001-9DD8-4BA7-A239-E65C1787029F}"/>
            </c:ext>
          </c:extLst>
        </c:ser>
        <c:dLbls>
          <c:showLegendKey val="0"/>
          <c:showVal val="0"/>
          <c:showCatName val="0"/>
          <c:showSerName val="0"/>
          <c:showPercent val="0"/>
          <c:showBubbleSize val="0"/>
        </c:dLbls>
        <c:gapWidth val="219"/>
        <c:overlap val="-27"/>
        <c:axId val="941415680"/>
        <c:axId val="941415200"/>
      </c:barChart>
      <c:catAx>
        <c:axId val="94141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15200"/>
        <c:crosses val="autoZero"/>
        <c:auto val="1"/>
        <c:lblAlgn val="ctr"/>
        <c:lblOffset val="100"/>
        <c:noMultiLvlLbl val="0"/>
      </c:catAx>
      <c:valAx>
        <c:axId val="941415200"/>
        <c:scaling>
          <c:orientation val="minMax"/>
          <c:min val="4.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15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Ecological footprint</a:t>
            </a:r>
          </a:p>
        </c:rich>
      </c:tx>
      <c:layout>
        <c:manualLayout>
          <c:xMode val="edge"/>
          <c:yMode val="edge"/>
          <c:x val="0.3097152230971128"/>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v>Women</c:v>
          </c:tx>
          <c:spPr>
            <a:solidFill>
              <a:schemeClr val="accent2"/>
            </a:solidFill>
            <a:ln>
              <a:noFill/>
            </a:ln>
            <a:effectLst/>
          </c:spPr>
          <c:invertIfNegative val="0"/>
          <c:cat>
            <c:strRef>
              <c:f>'4. Gender differences'!$C$3:$M$3</c:f>
              <c:strCache>
                <c:ptCount val="11"/>
                <c:pt idx="0">
                  <c:v>France</c:v>
                </c:pt>
                <c:pt idx="1">
                  <c:v>Germany</c:v>
                </c:pt>
                <c:pt idx="2">
                  <c:v>Estonia</c:v>
                </c:pt>
                <c:pt idx="3">
                  <c:v>Finland</c:v>
                </c:pt>
                <c:pt idx="4">
                  <c:v>Greece</c:v>
                </c:pt>
                <c:pt idx="5">
                  <c:v>Italy</c:v>
                </c:pt>
                <c:pt idx="6">
                  <c:v>Norway</c:v>
                </c:pt>
                <c:pt idx="7">
                  <c:v>Polad</c:v>
                </c:pt>
                <c:pt idx="8">
                  <c:v>Portugal</c:v>
                </c:pt>
                <c:pt idx="9">
                  <c:v>Slovenia</c:v>
                </c:pt>
                <c:pt idx="10">
                  <c:v>Turkey</c:v>
                </c:pt>
              </c:strCache>
            </c:strRef>
          </c:cat>
          <c:val>
            <c:numRef>
              <c:f>'4. Gender differences'!$C$14:$M$14</c:f>
              <c:numCache>
                <c:formatCode>0.0</c:formatCode>
                <c:ptCount val="11"/>
                <c:pt idx="0">
                  <c:v>4.0407049433918081</c:v>
                </c:pt>
                <c:pt idx="1">
                  <c:v>3.3824928779531298</c:v>
                </c:pt>
                <c:pt idx="2">
                  <c:v>6.1572745496580277</c:v>
                </c:pt>
                <c:pt idx="3">
                  <c:v>5.5273717755546343</c:v>
                </c:pt>
                <c:pt idx="4">
                  <c:v>3.4365315908815162</c:v>
                </c:pt>
                <c:pt idx="5">
                  <c:v>3.721277789127091</c:v>
                </c:pt>
                <c:pt idx="6">
                  <c:v>4.1161477376939652</c:v>
                </c:pt>
                <c:pt idx="7">
                  <c:v>4.0260599567995889</c:v>
                </c:pt>
                <c:pt idx="8">
                  <c:v>4.1475809327444813</c:v>
                </c:pt>
                <c:pt idx="9">
                  <c:v>5.0558448760755015</c:v>
                </c:pt>
                <c:pt idx="10">
                  <c:v>3.031470538310495</c:v>
                </c:pt>
              </c:numCache>
            </c:numRef>
          </c:val>
          <c:extLst>
            <c:ext xmlns:c16="http://schemas.microsoft.com/office/drawing/2014/chart" uri="{C3380CC4-5D6E-409C-BE32-E72D297353CC}">
              <c16:uniqueId val="{00000000-79B2-49AB-99C8-608DFF32F73C}"/>
            </c:ext>
          </c:extLst>
        </c:ser>
        <c:ser>
          <c:idx val="3"/>
          <c:order val="1"/>
          <c:tx>
            <c:v>Men</c:v>
          </c:tx>
          <c:spPr>
            <a:solidFill>
              <a:schemeClr val="accent4"/>
            </a:solidFill>
            <a:ln>
              <a:noFill/>
            </a:ln>
            <a:effectLst/>
          </c:spPr>
          <c:invertIfNegative val="0"/>
          <c:cat>
            <c:strRef>
              <c:f>'4. Gender differences'!$C$3:$M$3</c:f>
              <c:strCache>
                <c:ptCount val="11"/>
                <c:pt idx="0">
                  <c:v>France</c:v>
                </c:pt>
                <c:pt idx="1">
                  <c:v>Germany</c:v>
                </c:pt>
                <c:pt idx="2">
                  <c:v>Estonia</c:v>
                </c:pt>
                <c:pt idx="3">
                  <c:v>Finland</c:v>
                </c:pt>
                <c:pt idx="4">
                  <c:v>Greece</c:v>
                </c:pt>
                <c:pt idx="5">
                  <c:v>Italy</c:v>
                </c:pt>
                <c:pt idx="6">
                  <c:v>Norway</c:v>
                </c:pt>
                <c:pt idx="7">
                  <c:v>Polad</c:v>
                </c:pt>
                <c:pt idx="8">
                  <c:v>Portugal</c:v>
                </c:pt>
                <c:pt idx="9">
                  <c:v>Slovenia</c:v>
                </c:pt>
                <c:pt idx="10">
                  <c:v>Turkey</c:v>
                </c:pt>
              </c:strCache>
            </c:strRef>
          </c:cat>
          <c:val>
            <c:numRef>
              <c:f>'4. Gender differences'!$C$8:$M$8</c:f>
              <c:numCache>
                <c:formatCode>0.0</c:formatCode>
                <c:ptCount val="11"/>
                <c:pt idx="0">
                  <c:v>4.8592946751384654</c:v>
                </c:pt>
                <c:pt idx="1">
                  <c:v>4.1775070648264112</c:v>
                </c:pt>
                <c:pt idx="2">
                  <c:v>7.1827256029298621</c:v>
                </c:pt>
                <c:pt idx="3">
                  <c:v>6.4464336519966352</c:v>
                </c:pt>
                <c:pt idx="4">
                  <c:v>3.6834682946775663</c:v>
                </c:pt>
                <c:pt idx="5">
                  <c:v>4.2187222680933685</c:v>
                </c:pt>
                <c:pt idx="6">
                  <c:v>4.7038519571302535</c:v>
                </c:pt>
                <c:pt idx="7">
                  <c:v>4.6539403483761941</c:v>
                </c:pt>
                <c:pt idx="8">
                  <c:v>4.3724195250191906</c:v>
                </c:pt>
                <c:pt idx="9">
                  <c:v>5.7241548568956881</c:v>
                </c:pt>
                <c:pt idx="10">
                  <c:v>3.3285295952039098</c:v>
                </c:pt>
              </c:numCache>
            </c:numRef>
          </c:val>
          <c:extLst>
            <c:ext xmlns:c16="http://schemas.microsoft.com/office/drawing/2014/chart" uri="{C3380CC4-5D6E-409C-BE32-E72D297353CC}">
              <c16:uniqueId val="{00000001-79B2-49AB-99C8-608DFF32F73C}"/>
            </c:ext>
          </c:extLst>
        </c:ser>
        <c:dLbls>
          <c:showLegendKey val="0"/>
          <c:showVal val="0"/>
          <c:showCatName val="0"/>
          <c:showSerName val="0"/>
          <c:showPercent val="0"/>
          <c:showBubbleSize val="0"/>
        </c:dLbls>
        <c:gapWidth val="219"/>
        <c:overlap val="-27"/>
        <c:axId val="941415680"/>
        <c:axId val="941415200"/>
      </c:barChart>
      <c:catAx>
        <c:axId val="94141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15200"/>
        <c:crosses val="autoZero"/>
        <c:auto val="1"/>
        <c:lblAlgn val="ctr"/>
        <c:lblOffset val="100"/>
        <c:noMultiLvlLbl val="0"/>
      </c:catAx>
      <c:valAx>
        <c:axId val="941415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15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Happy Planet</a:t>
            </a:r>
            <a:r>
              <a:rPr lang="en-GB" baseline="0"/>
              <a:t> Index</a:t>
            </a:r>
            <a:endParaRPr lang="en-GB"/>
          </a:p>
        </c:rich>
      </c:tx>
      <c:layout>
        <c:manualLayout>
          <c:xMode val="edge"/>
          <c:yMode val="edge"/>
          <c:x val="0.3097152230971128"/>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2"/>
          <c:order val="0"/>
          <c:tx>
            <c:v>Women</c:v>
          </c:tx>
          <c:spPr>
            <a:solidFill>
              <a:schemeClr val="accent2"/>
            </a:solidFill>
            <a:ln>
              <a:noFill/>
            </a:ln>
            <a:effectLst/>
          </c:spPr>
          <c:invertIfNegative val="0"/>
          <c:cat>
            <c:strRef>
              <c:f>'4. Gender differences'!$C$3:$M$3</c:f>
              <c:strCache>
                <c:ptCount val="11"/>
                <c:pt idx="0">
                  <c:v>France</c:v>
                </c:pt>
                <c:pt idx="1">
                  <c:v>Germany</c:v>
                </c:pt>
                <c:pt idx="2">
                  <c:v>Estonia</c:v>
                </c:pt>
                <c:pt idx="3">
                  <c:v>Finland</c:v>
                </c:pt>
                <c:pt idx="4">
                  <c:v>Greece</c:v>
                </c:pt>
                <c:pt idx="5">
                  <c:v>Italy</c:v>
                </c:pt>
                <c:pt idx="6">
                  <c:v>Norway</c:v>
                </c:pt>
                <c:pt idx="7">
                  <c:v>Polad</c:v>
                </c:pt>
                <c:pt idx="8">
                  <c:v>Portugal</c:v>
                </c:pt>
                <c:pt idx="9">
                  <c:v>Slovenia</c:v>
                </c:pt>
                <c:pt idx="10">
                  <c:v>Turkey</c:v>
                </c:pt>
              </c:strCache>
            </c:strRef>
          </c:cat>
          <c:val>
            <c:numRef>
              <c:f>'4. Gender differences'!$C$15:$M$15</c:f>
              <c:numCache>
                <c:formatCode>0.0</c:formatCode>
                <c:ptCount val="11"/>
                <c:pt idx="0">
                  <c:v>57.497121210479392</c:v>
                </c:pt>
                <c:pt idx="1">
                  <c:v>62.756857106515376</c:v>
                </c:pt>
                <c:pt idx="2">
                  <c:v>45.673424502383163</c:v>
                </c:pt>
                <c:pt idx="3">
                  <c:v>56.612885717965682</c:v>
                </c:pt>
                <c:pt idx="4">
                  <c:v>53.77403094041437</c:v>
                </c:pt>
                <c:pt idx="5">
                  <c:v>59.885363362010281</c:v>
                </c:pt>
                <c:pt idx="6">
                  <c:v>59.973144433365903</c:v>
                </c:pt>
                <c:pt idx="7">
                  <c:v>57.480853107836751</c:v>
                </c:pt>
                <c:pt idx="8">
                  <c:v>52.297365907259469</c:v>
                </c:pt>
                <c:pt idx="9">
                  <c:v>53.701618146126108</c:v>
                </c:pt>
                <c:pt idx="10">
                  <c:v>51.720971346887353</c:v>
                </c:pt>
              </c:numCache>
            </c:numRef>
          </c:val>
          <c:extLst>
            <c:ext xmlns:c16="http://schemas.microsoft.com/office/drawing/2014/chart" uri="{C3380CC4-5D6E-409C-BE32-E72D297353CC}">
              <c16:uniqueId val="{00000000-71F7-4112-9FB0-39CA208C070F}"/>
            </c:ext>
          </c:extLst>
        </c:ser>
        <c:ser>
          <c:idx val="3"/>
          <c:order val="1"/>
          <c:tx>
            <c:v>Men</c:v>
          </c:tx>
          <c:spPr>
            <a:solidFill>
              <a:schemeClr val="accent4"/>
            </a:solidFill>
            <a:ln>
              <a:noFill/>
            </a:ln>
            <a:effectLst/>
          </c:spPr>
          <c:invertIfNegative val="0"/>
          <c:cat>
            <c:strRef>
              <c:f>'4. Gender differences'!$C$3:$M$3</c:f>
              <c:strCache>
                <c:ptCount val="11"/>
                <c:pt idx="0">
                  <c:v>France</c:v>
                </c:pt>
                <c:pt idx="1">
                  <c:v>Germany</c:v>
                </c:pt>
                <c:pt idx="2">
                  <c:v>Estonia</c:v>
                </c:pt>
                <c:pt idx="3">
                  <c:v>Finland</c:v>
                </c:pt>
                <c:pt idx="4">
                  <c:v>Greece</c:v>
                </c:pt>
                <c:pt idx="5">
                  <c:v>Italy</c:v>
                </c:pt>
                <c:pt idx="6">
                  <c:v>Norway</c:v>
                </c:pt>
                <c:pt idx="7">
                  <c:v>Polad</c:v>
                </c:pt>
                <c:pt idx="8">
                  <c:v>Portugal</c:v>
                </c:pt>
                <c:pt idx="9">
                  <c:v>Slovenia</c:v>
                </c:pt>
                <c:pt idx="10">
                  <c:v>Turkey</c:v>
                </c:pt>
              </c:strCache>
            </c:strRef>
          </c:cat>
          <c:val>
            <c:numRef>
              <c:f>'4. Gender differences'!$C$9:$M$9</c:f>
              <c:numCache>
                <c:formatCode>0.0</c:formatCode>
                <c:ptCount val="11"/>
                <c:pt idx="0">
                  <c:v>50.258206707642508</c:v>
                </c:pt>
                <c:pt idx="1">
                  <c:v>53.818985852858674</c:v>
                </c:pt>
                <c:pt idx="2">
                  <c:v>37.568535819104177</c:v>
                </c:pt>
                <c:pt idx="3">
                  <c:v>48.732272884996668</c:v>
                </c:pt>
                <c:pt idx="4">
                  <c:v>49.695748811504586</c:v>
                </c:pt>
                <c:pt idx="5">
                  <c:v>54.843246977100399</c:v>
                </c:pt>
                <c:pt idx="6">
                  <c:v>55.304276253046631</c:v>
                </c:pt>
                <c:pt idx="7">
                  <c:v>48.67902073580828</c:v>
                </c:pt>
                <c:pt idx="8">
                  <c:v>49.1198962489403</c:v>
                </c:pt>
                <c:pt idx="9">
                  <c:v>47.43881058907462</c:v>
                </c:pt>
                <c:pt idx="10">
                  <c:v>46.168174032239982</c:v>
                </c:pt>
              </c:numCache>
            </c:numRef>
          </c:val>
          <c:extLst>
            <c:ext xmlns:c16="http://schemas.microsoft.com/office/drawing/2014/chart" uri="{C3380CC4-5D6E-409C-BE32-E72D297353CC}">
              <c16:uniqueId val="{00000001-71F7-4112-9FB0-39CA208C070F}"/>
            </c:ext>
          </c:extLst>
        </c:ser>
        <c:dLbls>
          <c:showLegendKey val="0"/>
          <c:showVal val="0"/>
          <c:showCatName val="0"/>
          <c:showSerName val="0"/>
          <c:showPercent val="0"/>
          <c:showBubbleSize val="0"/>
        </c:dLbls>
        <c:gapWidth val="219"/>
        <c:overlap val="-27"/>
        <c:axId val="941415680"/>
        <c:axId val="941415200"/>
      </c:barChart>
      <c:catAx>
        <c:axId val="94141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15200"/>
        <c:crosses val="autoZero"/>
        <c:auto val="1"/>
        <c:lblAlgn val="ctr"/>
        <c:lblOffset val="100"/>
        <c:noMultiLvlLbl val="0"/>
      </c:catAx>
      <c:valAx>
        <c:axId val="941415200"/>
        <c:scaling>
          <c:orientation val="minMax"/>
          <c:min val="3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15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 Country Grapher'!$D$7</c:f>
              <c:strCache>
                <c:ptCount val="1"/>
                <c:pt idx="0">
                  <c:v>Life satisfaction</c:v>
                </c:pt>
              </c:strCache>
            </c:strRef>
          </c:tx>
          <c:spPr>
            <a:ln w="28575" cap="rnd">
              <a:solidFill>
                <a:schemeClr val="accent1"/>
              </a:solidFill>
              <a:round/>
            </a:ln>
            <a:effectLst/>
          </c:spPr>
          <c:marker>
            <c:symbol val="none"/>
          </c:marker>
          <c:cat>
            <c:numRef>
              <c:f>'2. Country Grapher'!$B$8:$B$27</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'2. Country Grapher'!$D$8:$D$27</c:f>
              <c:numCache>
                <c:formatCode>0.00</c:formatCode>
                <c:ptCount val="20"/>
                <c:pt idx="0">
                  <c:v>5.8112645149230957</c:v>
                </c:pt>
                <c:pt idx="1">
                  <c:v>5.8175632158915205</c:v>
                </c:pt>
                <c:pt idx="2">
                  <c:v>5.8238619168599444</c:v>
                </c:pt>
                <c:pt idx="3">
                  <c:v>5.8301606178283691</c:v>
                </c:pt>
                <c:pt idx="4">
                  <c:v>6.0825552940368652</c:v>
                </c:pt>
                <c:pt idx="5">
                  <c:v>6.0359640121459961</c:v>
                </c:pt>
                <c:pt idx="6">
                  <c:v>6.0628910064697266</c:v>
                </c:pt>
                <c:pt idx="7">
                  <c:v>5.974888801574707</c:v>
                </c:pt>
                <c:pt idx="8">
                  <c:v>5.6783952713012695</c:v>
                </c:pt>
                <c:pt idx="9">
                  <c:v>5.7406420707702637</c:v>
                </c:pt>
                <c:pt idx="10">
                  <c:v>5.936821460723877</c:v>
                </c:pt>
                <c:pt idx="11">
                  <c:v>6.1668376922607422</c:v>
                </c:pt>
                <c:pt idx="12">
                  <c:v>6.2494192123413086</c:v>
                </c:pt>
                <c:pt idx="13">
                  <c:v>6.6652736663818359</c:v>
                </c:pt>
                <c:pt idx="14">
                  <c:v>6.4620761871337891</c:v>
                </c:pt>
                <c:pt idx="15">
                  <c:v>6.7612209320068359</c:v>
                </c:pt>
                <c:pt idx="16">
                  <c:v>6.7233977317810059</c:v>
                </c:pt>
                <c:pt idx="17">
                  <c:v>6.7443813362121574</c:v>
                </c:pt>
                <c:pt idx="18">
                  <c:v>6.9082209320068344</c:v>
                </c:pt>
                <c:pt idx="19">
                  <c:v>6.9513977317810074</c:v>
                </c:pt>
              </c:numCache>
            </c:numRef>
          </c:val>
          <c:smooth val="1"/>
          <c:extLst>
            <c:ext xmlns:c16="http://schemas.microsoft.com/office/drawing/2014/chart" uri="{C3380CC4-5D6E-409C-BE32-E72D297353CC}">
              <c16:uniqueId val="{00000000-52E4-4FA7-8912-75C6E95D707A}"/>
            </c:ext>
          </c:extLst>
        </c:ser>
        <c:dLbls>
          <c:showLegendKey val="0"/>
          <c:showVal val="0"/>
          <c:showCatName val="0"/>
          <c:showSerName val="0"/>
          <c:showPercent val="0"/>
          <c:showBubbleSize val="0"/>
        </c:dLbls>
        <c:smooth val="0"/>
        <c:axId val="1019695759"/>
        <c:axId val="992069919"/>
      </c:lineChart>
      <c:catAx>
        <c:axId val="101969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069919"/>
        <c:crosses val="autoZero"/>
        <c:auto val="1"/>
        <c:lblAlgn val="ctr"/>
        <c:lblOffset val="100"/>
        <c:noMultiLvlLbl val="0"/>
      </c:catAx>
      <c:valAx>
        <c:axId val="992069919"/>
        <c:scaling>
          <c:orientation val="minMax"/>
          <c:max val="8"/>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695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 Country Grapher'!$E$7</c:f>
              <c:strCache>
                <c:ptCount val="1"/>
                <c:pt idx="0">
                  <c:v>Ecological Footprint</c:v>
                </c:pt>
              </c:strCache>
            </c:strRef>
          </c:tx>
          <c:spPr>
            <a:ln w="28575" cap="rnd">
              <a:solidFill>
                <a:schemeClr val="accent1"/>
              </a:solidFill>
              <a:round/>
            </a:ln>
            <a:effectLst/>
          </c:spPr>
          <c:marker>
            <c:symbol val="none"/>
          </c:marker>
          <c:cat>
            <c:numRef>
              <c:f>'2. Country Grapher'!$B$8:$B$27</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'2. Country Grapher'!$E$8:$E$27</c:f>
              <c:numCache>
                <c:formatCode>0.00</c:formatCode>
                <c:ptCount val="20"/>
                <c:pt idx="0">
                  <c:v>5.5100002288818359</c:v>
                </c:pt>
                <c:pt idx="1">
                  <c:v>6.0500001907348633</c:v>
                </c:pt>
                <c:pt idx="2">
                  <c:v>6.1399998664855957</c:v>
                </c:pt>
                <c:pt idx="3">
                  <c:v>5.1999998092651367</c:v>
                </c:pt>
                <c:pt idx="4">
                  <c:v>5.4499998092651367</c:v>
                </c:pt>
                <c:pt idx="5">
                  <c:v>5.5199999809265137</c:v>
                </c:pt>
                <c:pt idx="6">
                  <c:v>5.1100001335144043</c:v>
                </c:pt>
                <c:pt idx="7">
                  <c:v>4.880000114440918</c:v>
                </c:pt>
                <c:pt idx="8">
                  <c:v>4.8299999237060547</c:v>
                </c:pt>
                <c:pt idx="9">
                  <c:v>5.059999942779541</c:v>
                </c:pt>
                <c:pt idx="10">
                  <c:v>5</c:v>
                </c:pt>
                <c:pt idx="11">
                  <c:v>5.3299999237060547</c:v>
                </c:pt>
                <c:pt idx="12">
                  <c:v>5.4000000953674316</c:v>
                </c:pt>
                <c:pt idx="13">
                  <c:v>5.4099998474121094</c:v>
                </c:pt>
                <c:pt idx="14">
                  <c:v>4.8400001525878906</c:v>
                </c:pt>
                <c:pt idx="15">
                  <c:v>4.7399997711181641</c:v>
                </c:pt>
                <c:pt idx="16">
                  <c:v>5.0100002288818359</c:v>
                </c:pt>
                <c:pt idx="17">
                  <c:v>5.190000057220459</c:v>
                </c:pt>
                <c:pt idx="18">
                  <c:v>5.4000000953674316</c:v>
                </c:pt>
                <c:pt idx="19">
                  <c:v>5.3899998664855957</c:v>
                </c:pt>
              </c:numCache>
            </c:numRef>
          </c:val>
          <c:smooth val="1"/>
          <c:extLst>
            <c:ext xmlns:c16="http://schemas.microsoft.com/office/drawing/2014/chart" uri="{C3380CC4-5D6E-409C-BE32-E72D297353CC}">
              <c16:uniqueId val="{00000000-EE70-4A33-9767-8D9099E623A6}"/>
            </c:ext>
          </c:extLst>
        </c:ser>
        <c:dLbls>
          <c:showLegendKey val="0"/>
          <c:showVal val="0"/>
          <c:showCatName val="0"/>
          <c:showSerName val="0"/>
          <c:showPercent val="0"/>
          <c:showBubbleSize val="0"/>
        </c:dLbls>
        <c:smooth val="0"/>
        <c:axId val="1019695759"/>
        <c:axId val="992069919"/>
      </c:lineChart>
      <c:catAx>
        <c:axId val="101969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069919"/>
        <c:crosses val="autoZero"/>
        <c:auto val="1"/>
        <c:lblAlgn val="ctr"/>
        <c:lblOffset val="100"/>
        <c:noMultiLvlLbl val="0"/>
      </c:catAx>
      <c:valAx>
        <c:axId val="992069919"/>
        <c:scaling>
          <c:orientation val="minMax"/>
          <c:max val="16"/>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695759"/>
        <c:crosses val="autoZero"/>
        <c:crossBetween val="between"/>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 Country Grapher'!$F$7</c:f>
              <c:strCache>
                <c:ptCount val="1"/>
                <c:pt idx="0">
                  <c:v>HPI</c:v>
                </c:pt>
              </c:strCache>
            </c:strRef>
          </c:tx>
          <c:spPr>
            <a:ln w="28575" cap="rnd">
              <a:solidFill>
                <a:schemeClr val="accent1"/>
              </a:solidFill>
              <a:round/>
            </a:ln>
            <a:effectLst/>
          </c:spPr>
          <c:marker>
            <c:symbol val="none"/>
          </c:marker>
          <c:cat>
            <c:numRef>
              <c:f>'2. Country Grapher'!$B$8:$B$27</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'2. Country Grapher'!$F$8:$F$27</c:f>
              <c:numCache>
                <c:formatCode>0.00</c:formatCode>
                <c:ptCount val="20"/>
                <c:pt idx="0">
                  <c:v>42.964010378000467</c:v>
                </c:pt>
                <c:pt idx="1">
                  <c:v>41.399036233902592</c:v>
                </c:pt>
                <c:pt idx="2">
                  <c:v>41.326683832262269</c:v>
                </c:pt>
                <c:pt idx="3">
                  <c:v>44.703723663055214</c:v>
                </c:pt>
                <c:pt idx="4">
                  <c:v>45.128337278975408</c:v>
                </c:pt>
                <c:pt idx="5">
                  <c:v>44.825728165395837</c:v>
                </c:pt>
                <c:pt idx="6">
                  <c:v>46.430699749091112</c:v>
                </c:pt>
                <c:pt idx="7">
                  <c:v>47.078808480491226</c:v>
                </c:pt>
                <c:pt idx="8">
                  <c:v>45.770197245871003</c:v>
                </c:pt>
                <c:pt idx="9">
                  <c:v>45.270189788252672</c:v>
                </c:pt>
                <c:pt idx="10">
                  <c:v>46.468351124640243</c:v>
                </c:pt>
                <c:pt idx="11">
                  <c:v>46.454619520791752</c:v>
                </c:pt>
                <c:pt idx="12">
                  <c:v>46.655580822153183</c:v>
                </c:pt>
                <c:pt idx="13">
                  <c:v>48.746879748088872</c:v>
                </c:pt>
                <c:pt idx="14">
                  <c:v>49.464566479532095</c:v>
                </c:pt>
                <c:pt idx="15">
                  <c:v>51.446815323916766</c:v>
                </c:pt>
                <c:pt idx="16">
                  <c:v>50.285632941372974</c:v>
                </c:pt>
                <c:pt idx="17">
                  <c:v>50.13931493878421</c:v>
                </c:pt>
                <c:pt idx="18">
                  <c:v>50.175921105234501</c:v>
                </c:pt>
                <c:pt idx="19">
                  <c:v>50.482248116676374</c:v>
                </c:pt>
              </c:numCache>
            </c:numRef>
          </c:val>
          <c:smooth val="1"/>
          <c:extLst>
            <c:ext xmlns:c16="http://schemas.microsoft.com/office/drawing/2014/chart" uri="{C3380CC4-5D6E-409C-BE32-E72D297353CC}">
              <c16:uniqueId val="{00000000-5495-43C6-BA67-57580240386F}"/>
            </c:ext>
          </c:extLst>
        </c:ser>
        <c:dLbls>
          <c:showLegendKey val="0"/>
          <c:showVal val="0"/>
          <c:showCatName val="0"/>
          <c:showSerName val="0"/>
          <c:showPercent val="0"/>
          <c:showBubbleSize val="0"/>
        </c:dLbls>
        <c:smooth val="0"/>
        <c:axId val="1019695759"/>
        <c:axId val="992069919"/>
      </c:lineChart>
      <c:catAx>
        <c:axId val="101969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069919"/>
        <c:crosses val="autoZero"/>
        <c:auto val="1"/>
        <c:lblAlgn val="ctr"/>
        <c:lblOffset val="100"/>
        <c:noMultiLvlLbl val="0"/>
      </c:catAx>
      <c:valAx>
        <c:axId val="992069919"/>
        <c:scaling>
          <c:orientation val="minMax"/>
          <c:max val="75"/>
          <c:min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695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HPI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'2. Country Grapher'!$F$7</c:f>
              <c:strCache>
                <c:ptCount val="1"/>
                <c:pt idx="0">
                  <c:v>HPI</c:v>
                </c:pt>
              </c:strCache>
            </c:strRef>
          </c:tx>
          <c:spPr>
            <a:ln w="28575" cap="rnd">
              <a:solidFill>
                <a:schemeClr val="accent1"/>
              </a:solidFill>
              <a:round/>
            </a:ln>
            <a:effectLst/>
          </c:spPr>
          <c:marker>
            <c:symbol val="none"/>
          </c:marker>
          <c:dPt>
            <c:idx val="20"/>
            <c:marker>
              <c:symbol val="none"/>
            </c:marker>
            <c:bubble3D val="0"/>
            <c:spPr>
              <a:ln w="28575" cap="rnd">
                <a:solidFill>
                  <a:schemeClr val="accent2"/>
                </a:solidFill>
                <a:prstDash val="sysDot"/>
                <a:round/>
              </a:ln>
              <a:effectLst/>
            </c:spPr>
            <c:extLst>
              <c:ext xmlns:c16="http://schemas.microsoft.com/office/drawing/2014/chart" uri="{C3380CC4-5D6E-409C-BE32-E72D297353CC}">
                <c16:uniqueId val="{00000001-693C-48F2-BFC1-9F9E8EFE9530}"/>
              </c:ext>
            </c:extLst>
          </c:dPt>
          <c:xVal>
            <c:numRef>
              <c:f>'2. Country Grapher'!$B$8:$B$28</c:f>
              <c:numCache>
                <c:formatCode>General</c:formatCode>
                <c:ptCount val="21"/>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2030</c:v>
                </c:pt>
              </c:numCache>
            </c:numRef>
          </c:xVal>
          <c:yVal>
            <c:numRef>
              <c:f>'2. Country Grapher'!$F$8:$F$28</c:f>
              <c:numCache>
                <c:formatCode>0.00</c:formatCode>
                <c:ptCount val="21"/>
                <c:pt idx="0">
                  <c:v>42.964010378000467</c:v>
                </c:pt>
                <c:pt idx="1">
                  <c:v>41.399036233902592</c:v>
                </c:pt>
                <c:pt idx="2">
                  <c:v>41.326683832262269</c:v>
                </c:pt>
                <c:pt idx="3">
                  <c:v>44.703723663055214</c:v>
                </c:pt>
                <c:pt idx="4">
                  <c:v>45.128337278975408</c:v>
                </c:pt>
                <c:pt idx="5">
                  <c:v>44.825728165395837</c:v>
                </c:pt>
                <c:pt idx="6">
                  <c:v>46.430699749091112</c:v>
                </c:pt>
                <c:pt idx="7">
                  <c:v>47.078808480491226</c:v>
                </c:pt>
                <c:pt idx="8">
                  <c:v>45.770197245871003</c:v>
                </c:pt>
                <c:pt idx="9">
                  <c:v>45.270189788252672</c:v>
                </c:pt>
                <c:pt idx="10">
                  <c:v>46.468351124640243</c:v>
                </c:pt>
                <c:pt idx="11">
                  <c:v>46.454619520791752</c:v>
                </c:pt>
                <c:pt idx="12">
                  <c:v>46.655580822153183</c:v>
                </c:pt>
                <c:pt idx="13">
                  <c:v>48.746879748088872</c:v>
                </c:pt>
                <c:pt idx="14">
                  <c:v>49.464566479532095</c:v>
                </c:pt>
                <c:pt idx="15">
                  <c:v>51.446815323916766</c:v>
                </c:pt>
                <c:pt idx="16">
                  <c:v>50.285632941372974</c:v>
                </c:pt>
                <c:pt idx="17">
                  <c:v>50.13931493878421</c:v>
                </c:pt>
                <c:pt idx="18">
                  <c:v>50.175921105234501</c:v>
                </c:pt>
                <c:pt idx="19">
                  <c:v>50.482248116676374</c:v>
                </c:pt>
                <c:pt idx="20">
                  <c:v>69.647721925952396</c:v>
                </c:pt>
              </c:numCache>
            </c:numRef>
          </c:yVal>
          <c:smooth val="1"/>
          <c:extLst>
            <c:ext xmlns:c16="http://schemas.microsoft.com/office/drawing/2014/chart" uri="{C3380CC4-5D6E-409C-BE32-E72D297353CC}">
              <c16:uniqueId val="{00000002-693C-48F2-BFC1-9F9E8EFE9530}"/>
            </c:ext>
          </c:extLst>
        </c:ser>
        <c:ser>
          <c:idx val="1"/>
          <c:order val="1"/>
          <c:spPr>
            <a:ln w="28575" cap="rnd">
              <a:solidFill>
                <a:schemeClr val="accent1"/>
              </a:solidFill>
              <a:prstDash val="sysDot"/>
              <a:round/>
            </a:ln>
            <a:effectLst/>
          </c:spPr>
          <c:marker>
            <c:symbol val="none"/>
          </c:marker>
          <c:xVal>
            <c:numRef>
              <c:f>'2. Country Grapher'!$B$34:$B$35</c:f>
              <c:numCache>
                <c:formatCode>General</c:formatCode>
                <c:ptCount val="2"/>
                <c:pt idx="0">
                  <c:v>2025</c:v>
                </c:pt>
                <c:pt idx="1">
                  <c:v>2030</c:v>
                </c:pt>
              </c:numCache>
            </c:numRef>
          </c:xVal>
          <c:yVal>
            <c:numRef>
              <c:f>'2. Country Grapher'!$F$34:$F$35</c:f>
              <c:numCache>
                <c:formatCode>0.0</c:formatCode>
                <c:ptCount val="2"/>
                <c:pt idx="0">
                  <c:v>50.482248116676374</c:v>
                </c:pt>
                <c:pt idx="1">
                  <c:v>50.649798515989751</c:v>
                </c:pt>
              </c:numCache>
            </c:numRef>
          </c:yVal>
          <c:smooth val="1"/>
          <c:extLst>
            <c:ext xmlns:c16="http://schemas.microsoft.com/office/drawing/2014/chart" uri="{C3380CC4-5D6E-409C-BE32-E72D297353CC}">
              <c16:uniqueId val="{00000003-693C-48F2-BFC1-9F9E8EFE9530}"/>
            </c:ext>
          </c:extLst>
        </c:ser>
        <c:dLbls>
          <c:showLegendKey val="0"/>
          <c:showVal val="0"/>
          <c:showCatName val="0"/>
          <c:showSerName val="0"/>
          <c:showPercent val="0"/>
          <c:showBubbleSize val="0"/>
        </c:dLbls>
        <c:axId val="1019695759"/>
        <c:axId val="992069919"/>
      </c:scatterChart>
      <c:valAx>
        <c:axId val="1019695759"/>
        <c:scaling>
          <c:orientation val="minMax"/>
          <c:max val="2030"/>
          <c:min val="2006"/>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069919"/>
        <c:crosses val="autoZero"/>
        <c:crossBetween val="midCat"/>
      </c:valAx>
      <c:valAx>
        <c:axId val="992069919"/>
        <c:scaling>
          <c:orientation val="minMax"/>
          <c:max val="80"/>
          <c:min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6957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Ecological footprint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'2. Country Grapher'!$E$7</c:f>
              <c:strCache>
                <c:ptCount val="1"/>
                <c:pt idx="0">
                  <c:v>Ecological Footprint</c:v>
                </c:pt>
              </c:strCache>
            </c:strRef>
          </c:tx>
          <c:spPr>
            <a:ln w="28575" cap="rnd">
              <a:solidFill>
                <a:schemeClr val="accent1"/>
              </a:solidFill>
              <a:round/>
            </a:ln>
            <a:effectLst/>
          </c:spPr>
          <c:marker>
            <c:symbol val="none"/>
          </c:marker>
          <c:dPt>
            <c:idx val="20"/>
            <c:marker>
              <c:symbol val="none"/>
            </c:marker>
            <c:bubble3D val="0"/>
            <c:spPr>
              <a:ln w="28575" cap="rnd">
                <a:solidFill>
                  <a:schemeClr val="accent2"/>
                </a:solidFill>
                <a:prstDash val="sysDot"/>
                <a:round/>
              </a:ln>
              <a:effectLst/>
            </c:spPr>
            <c:extLst>
              <c:ext xmlns:c16="http://schemas.microsoft.com/office/drawing/2014/chart" uri="{C3380CC4-5D6E-409C-BE32-E72D297353CC}">
                <c16:uniqueId val="{00000001-A9B4-45C4-8FCC-E5AF815B640E}"/>
              </c:ext>
            </c:extLst>
          </c:dPt>
          <c:xVal>
            <c:numRef>
              <c:f>'2. Country Grapher'!$B$8:$B$28</c:f>
              <c:numCache>
                <c:formatCode>General</c:formatCode>
                <c:ptCount val="21"/>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2030</c:v>
                </c:pt>
              </c:numCache>
            </c:numRef>
          </c:xVal>
          <c:yVal>
            <c:numRef>
              <c:f>'2. Country Grapher'!$E$8:$E$28</c:f>
              <c:numCache>
                <c:formatCode>0.00</c:formatCode>
                <c:ptCount val="21"/>
                <c:pt idx="0">
                  <c:v>5.5100002288818359</c:v>
                </c:pt>
                <c:pt idx="1">
                  <c:v>6.0500001907348633</c:v>
                </c:pt>
                <c:pt idx="2">
                  <c:v>6.1399998664855957</c:v>
                </c:pt>
                <c:pt idx="3">
                  <c:v>5.1999998092651367</c:v>
                </c:pt>
                <c:pt idx="4">
                  <c:v>5.4499998092651367</c:v>
                </c:pt>
                <c:pt idx="5">
                  <c:v>5.5199999809265137</c:v>
                </c:pt>
                <c:pt idx="6">
                  <c:v>5.1100001335144043</c:v>
                </c:pt>
                <c:pt idx="7">
                  <c:v>4.880000114440918</c:v>
                </c:pt>
                <c:pt idx="8">
                  <c:v>4.8299999237060547</c:v>
                </c:pt>
                <c:pt idx="9">
                  <c:v>5.059999942779541</c:v>
                </c:pt>
                <c:pt idx="10">
                  <c:v>5</c:v>
                </c:pt>
                <c:pt idx="11">
                  <c:v>5.3299999237060547</c:v>
                </c:pt>
                <c:pt idx="12">
                  <c:v>5.4000000953674316</c:v>
                </c:pt>
                <c:pt idx="13">
                  <c:v>5.4099998474121094</c:v>
                </c:pt>
                <c:pt idx="14">
                  <c:v>4.8400001525878906</c:v>
                </c:pt>
                <c:pt idx="15">
                  <c:v>4.7399997711181641</c:v>
                </c:pt>
                <c:pt idx="16">
                  <c:v>5.0100002288818359</c:v>
                </c:pt>
                <c:pt idx="17">
                  <c:v>5.190000057220459</c:v>
                </c:pt>
                <c:pt idx="18">
                  <c:v>5.4000000953674316</c:v>
                </c:pt>
                <c:pt idx="19">
                  <c:v>5.3899998664855957</c:v>
                </c:pt>
                <c:pt idx="20">
                  <c:v>1.4216972618266159</c:v>
                </c:pt>
              </c:numCache>
            </c:numRef>
          </c:yVal>
          <c:smooth val="1"/>
          <c:extLst>
            <c:ext xmlns:c16="http://schemas.microsoft.com/office/drawing/2014/chart" uri="{C3380CC4-5D6E-409C-BE32-E72D297353CC}">
              <c16:uniqueId val="{00000002-A9B4-45C4-8FCC-E5AF815B640E}"/>
            </c:ext>
          </c:extLst>
        </c:ser>
        <c:ser>
          <c:idx val="1"/>
          <c:order val="1"/>
          <c:spPr>
            <a:ln w="28575" cap="rnd">
              <a:solidFill>
                <a:schemeClr val="accent1"/>
              </a:solidFill>
              <a:prstDash val="sysDot"/>
              <a:round/>
            </a:ln>
            <a:effectLst/>
          </c:spPr>
          <c:marker>
            <c:symbol val="none"/>
          </c:marker>
          <c:xVal>
            <c:numRef>
              <c:f>'2. Country Grapher'!$B$34:$B$35</c:f>
              <c:numCache>
                <c:formatCode>General</c:formatCode>
                <c:ptCount val="2"/>
                <c:pt idx="0">
                  <c:v>2025</c:v>
                </c:pt>
                <c:pt idx="1">
                  <c:v>2030</c:v>
                </c:pt>
              </c:numCache>
            </c:numRef>
          </c:xVal>
          <c:yVal>
            <c:numRef>
              <c:f>'2. Country Grapher'!$E$34:$E$35</c:f>
              <c:numCache>
                <c:formatCode>0.00</c:formatCode>
                <c:ptCount val="2"/>
                <c:pt idx="0">
                  <c:v>5.3899998664855957</c:v>
                </c:pt>
                <c:pt idx="1">
                  <c:v>6.1249993801117171</c:v>
                </c:pt>
              </c:numCache>
            </c:numRef>
          </c:yVal>
          <c:smooth val="1"/>
          <c:extLst>
            <c:ext xmlns:c16="http://schemas.microsoft.com/office/drawing/2014/chart" uri="{C3380CC4-5D6E-409C-BE32-E72D297353CC}">
              <c16:uniqueId val="{00000003-A9B4-45C4-8FCC-E5AF815B640E}"/>
            </c:ext>
          </c:extLst>
        </c:ser>
        <c:dLbls>
          <c:showLegendKey val="0"/>
          <c:showVal val="0"/>
          <c:showCatName val="0"/>
          <c:showSerName val="0"/>
          <c:showPercent val="0"/>
          <c:showBubbleSize val="0"/>
        </c:dLbls>
        <c:axId val="1019695759"/>
        <c:axId val="992069919"/>
      </c:scatterChart>
      <c:valAx>
        <c:axId val="1019695759"/>
        <c:scaling>
          <c:orientation val="minMax"/>
          <c:max val="2030"/>
          <c:min val="2006"/>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069919"/>
        <c:crosses val="autoZero"/>
        <c:crossBetween val="midCat"/>
      </c:valAx>
      <c:valAx>
        <c:axId val="992069919"/>
        <c:scaling>
          <c:orientation val="minMax"/>
          <c:max val="16"/>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6957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Life</a:t>
            </a:r>
            <a:r>
              <a:rPr lang="en-GB" baseline="0"/>
              <a:t> expectancy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scatterChart>
        <c:scatterStyle val="smoothMarker"/>
        <c:varyColors val="0"/>
        <c:ser>
          <c:idx val="0"/>
          <c:order val="0"/>
          <c:tx>
            <c:strRef>
              <c:f>'2. Country Grapher'!$C$7</c:f>
              <c:strCache>
                <c:ptCount val="1"/>
                <c:pt idx="0">
                  <c:v>Life Expectancy</c:v>
                </c:pt>
              </c:strCache>
            </c:strRef>
          </c:tx>
          <c:spPr>
            <a:ln w="28575" cap="rnd">
              <a:solidFill>
                <a:schemeClr val="accent1"/>
              </a:solidFill>
              <a:round/>
            </a:ln>
            <a:effectLst/>
          </c:spPr>
          <c:marker>
            <c:symbol val="none"/>
          </c:marker>
          <c:dPt>
            <c:idx val="20"/>
            <c:marker>
              <c:symbol val="none"/>
            </c:marker>
            <c:bubble3D val="0"/>
            <c:spPr>
              <a:ln w="28575" cap="rnd">
                <a:solidFill>
                  <a:schemeClr val="accent2"/>
                </a:solidFill>
                <a:prstDash val="sysDot"/>
                <a:round/>
              </a:ln>
              <a:effectLst/>
            </c:spPr>
            <c:extLst>
              <c:ext xmlns:c16="http://schemas.microsoft.com/office/drawing/2014/chart" uri="{C3380CC4-5D6E-409C-BE32-E72D297353CC}">
                <c16:uniqueId val="{00000001-7E34-4BED-85B0-F212B184DA26}"/>
              </c:ext>
            </c:extLst>
          </c:dPt>
          <c:xVal>
            <c:numRef>
              <c:f>'2. Country Grapher'!$B$8:$B$28</c:f>
              <c:numCache>
                <c:formatCode>General</c:formatCode>
                <c:ptCount val="21"/>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2030</c:v>
                </c:pt>
              </c:numCache>
            </c:numRef>
          </c:xVal>
          <c:yVal>
            <c:numRef>
              <c:f>'2. Country Grapher'!$C$8:$C$28</c:f>
              <c:numCache>
                <c:formatCode>0.0</c:formatCode>
                <c:ptCount val="21"/>
                <c:pt idx="0">
                  <c:v>77.819999999999993</c:v>
                </c:pt>
                <c:pt idx="1">
                  <c:v>78.284999999999997</c:v>
                </c:pt>
                <c:pt idx="2">
                  <c:v>78.594999999999999</c:v>
                </c:pt>
                <c:pt idx="3">
                  <c:v>79.027000000000001</c:v>
                </c:pt>
                <c:pt idx="4">
                  <c:v>79.301000000000002</c:v>
                </c:pt>
                <c:pt idx="5">
                  <c:v>79.587999999999994</c:v>
                </c:pt>
                <c:pt idx="6">
                  <c:v>79.765000000000001</c:v>
                </c:pt>
                <c:pt idx="7">
                  <c:v>80.087999999999994</c:v>
                </c:pt>
                <c:pt idx="8">
                  <c:v>80.251999999999995</c:v>
                </c:pt>
                <c:pt idx="9">
                  <c:v>80.498999999999995</c:v>
                </c:pt>
                <c:pt idx="10">
                  <c:v>80.512</c:v>
                </c:pt>
                <c:pt idx="11">
                  <c:v>80.616</c:v>
                </c:pt>
                <c:pt idx="12">
                  <c:v>80.861000000000004</c:v>
                </c:pt>
                <c:pt idx="13">
                  <c:v>81.007000000000005</c:v>
                </c:pt>
                <c:pt idx="14">
                  <c:v>80.364000000000004</c:v>
                </c:pt>
                <c:pt idx="15">
                  <c:v>80.433999999999997</c:v>
                </c:pt>
                <c:pt idx="16">
                  <c:v>80.793000000000006</c:v>
                </c:pt>
                <c:pt idx="17">
                  <c:v>81.602999999999994</c:v>
                </c:pt>
                <c:pt idx="18">
                  <c:v>81.777000000000001</c:v>
                </c:pt>
                <c:pt idx="19">
                  <c:v>81.936000000000007</c:v>
                </c:pt>
                <c:pt idx="20">
                  <c:v>81.936000000000007</c:v>
                </c:pt>
              </c:numCache>
            </c:numRef>
          </c:yVal>
          <c:smooth val="1"/>
          <c:extLst>
            <c:ext xmlns:c16="http://schemas.microsoft.com/office/drawing/2014/chart" uri="{C3380CC4-5D6E-409C-BE32-E72D297353CC}">
              <c16:uniqueId val="{00000002-7E34-4BED-85B0-F212B184DA26}"/>
            </c:ext>
          </c:extLst>
        </c:ser>
        <c:ser>
          <c:idx val="1"/>
          <c:order val="1"/>
          <c:spPr>
            <a:ln w="28575" cap="rnd">
              <a:solidFill>
                <a:schemeClr val="accent1"/>
              </a:solidFill>
              <a:prstDash val="sysDot"/>
              <a:round/>
            </a:ln>
            <a:effectLst/>
          </c:spPr>
          <c:marker>
            <c:symbol val="none"/>
          </c:marker>
          <c:xVal>
            <c:numRef>
              <c:f>'2. Country Grapher'!$B$34:$B$35</c:f>
              <c:numCache>
                <c:formatCode>General</c:formatCode>
                <c:ptCount val="2"/>
                <c:pt idx="0">
                  <c:v>2025</c:v>
                </c:pt>
                <c:pt idx="1">
                  <c:v>2030</c:v>
                </c:pt>
              </c:numCache>
            </c:numRef>
          </c:xVal>
          <c:yVal>
            <c:numRef>
              <c:f>'2. Country Grapher'!$C$34:$C$35</c:f>
              <c:numCache>
                <c:formatCode>0.0</c:formatCode>
                <c:ptCount val="2"/>
                <c:pt idx="0">
                  <c:v>81.936000000000007</c:v>
                </c:pt>
                <c:pt idx="1">
                  <c:v>83.869199999999978</c:v>
                </c:pt>
              </c:numCache>
            </c:numRef>
          </c:yVal>
          <c:smooth val="1"/>
          <c:extLst>
            <c:ext xmlns:c16="http://schemas.microsoft.com/office/drawing/2014/chart" uri="{C3380CC4-5D6E-409C-BE32-E72D297353CC}">
              <c16:uniqueId val="{00000003-7E34-4BED-85B0-F212B184DA26}"/>
            </c:ext>
          </c:extLst>
        </c:ser>
        <c:dLbls>
          <c:showLegendKey val="0"/>
          <c:showVal val="0"/>
          <c:showCatName val="0"/>
          <c:showSerName val="0"/>
          <c:showPercent val="0"/>
          <c:showBubbleSize val="0"/>
        </c:dLbls>
        <c:axId val="1019695759"/>
        <c:axId val="992069919"/>
      </c:scatterChart>
      <c:valAx>
        <c:axId val="1019695759"/>
        <c:scaling>
          <c:orientation val="minMax"/>
          <c:max val="2030"/>
          <c:min val="2006"/>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069919"/>
        <c:crosses val="autoZero"/>
        <c:crossBetween val="midCat"/>
      </c:valAx>
      <c:valAx>
        <c:axId val="992069919"/>
        <c:scaling>
          <c:orientation val="minMax"/>
          <c:max val="85"/>
          <c:min val="5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6957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Wellbeing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'2. Country Grapher'!$D$7</c:f>
              <c:strCache>
                <c:ptCount val="1"/>
                <c:pt idx="0">
                  <c:v>Life satisfaction</c:v>
                </c:pt>
              </c:strCache>
            </c:strRef>
          </c:tx>
          <c:spPr>
            <a:ln w="28575" cap="rnd">
              <a:solidFill>
                <a:schemeClr val="accent1"/>
              </a:solidFill>
              <a:round/>
            </a:ln>
            <a:effectLst/>
          </c:spPr>
          <c:marker>
            <c:symbol val="none"/>
          </c:marker>
          <c:dPt>
            <c:idx val="20"/>
            <c:marker>
              <c:symbol val="none"/>
            </c:marker>
            <c:bubble3D val="0"/>
            <c:spPr>
              <a:ln w="28575" cap="rnd">
                <a:solidFill>
                  <a:schemeClr val="accent2"/>
                </a:solidFill>
                <a:prstDash val="sysDot"/>
                <a:round/>
              </a:ln>
              <a:effectLst/>
            </c:spPr>
            <c:extLst>
              <c:ext xmlns:c16="http://schemas.microsoft.com/office/drawing/2014/chart" uri="{C3380CC4-5D6E-409C-BE32-E72D297353CC}">
                <c16:uniqueId val="{00000001-EA07-4963-9702-780AB8BD6AE1}"/>
              </c:ext>
            </c:extLst>
          </c:dPt>
          <c:xVal>
            <c:numRef>
              <c:f>'2. Country Grapher'!$B$8:$B$28</c:f>
              <c:numCache>
                <c:formatCode>General</c:formatCode>
                <c:ptCount val="21"/>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pt idx="20">
                  <c:v>2030</c:v>
                </c:pt>
              </c:numCache>
            </c:numRef>
          </c:xVal>
          <c:yVal>
            <c:numRef>
              <c:f>'2. Country Grapher'!$D$8:$D$28</c:f>
              <c:numCache>
                <c:formatCode>0.00</c:formatCode>
                <c:ptCount val="21"/>
                <c:pt idx="0">
                  <c:v>5.8112645149230957</c:v>
                </c:pt>
                <c:pt idx="1">
                  <c:v>5.8175632158915205</c:v>
                </c:pt>
                <c:pt idx="2">
                  <c:v>5.8238619168599444</c:v>
                </c:pt>
                <c:pt idx="3">
                  <c:v>5.8301606178283691</c:v>
                </c:pt>
                <c:pt idx="4">
                  <c:v>6.0825552940368652</c:v>
                </c:pt>
                <c:pt idx="5">
                  <c:v>6.0359640121459961</c:v>
                </c:pt>
                <c:pt idx="6">
                  <c:v>6.0628910064697266</c:v>
                </c:pt>
                <c:pt idx="7">
                  <c:v>5.974888801574707</c:v>
                </c:pt>
                <c:pt idx="8">
                  <c:v>5.6783952713012695</c:v>
                </c:pt>
                <c:pt idx="9">
                  <c:v>5.7406420707702637</c:v>
                </c:pt>
                <c:pt idx="10">
                  <c:v>5.936821460723877</c:v>
                </c:pt>
                <c:pt idx="11">
                  <c:v>6.1668376922607422</c:v>
                </c:pt>
                <c:pt idx="12">
                  <c:v>6.2494192123413086</c:v>
                </c:pt>
                <c:pt idx="13">
                  <c:v>6.6652736663818359</c:v>
                </c:pt>
                <c:pt idx="14">
                  <c:v>6.4620761871337891</c:v>
                </c:pt>
                <c:pt idx="15">
                  <c:v>6.7612209320068359</c:v>
                </c:pt>
                <c:pt idx="16">
                  <c:v>6.7233977317810059</c:v>
                </c:pt>
                <c:pt idx="17">
                  <c:v>6.7443813362121574</c:v>
                </c:pt>
                <c:pt idx="18">
                  <c:v>6.9082209320068344</c:v>
                </c:pt>
                <c:pt idx="19">
                  <c:v>6.9513977317810074</c:v>
                </c:pt>
                <c:pt idx="20">
                  <c:v>6.40530432510376</c:v>
                </c:pt>
              </c:numCache>
            </c:numRef>
          </c:yVal>
          <c:smooth val="1"/>
          <c:extLst>
            <c:ext xmlns:c16="http://schemas.microsoft.com/office/drawing/2014/chart" uri="{C3380CC4-5D6E-409C-BE32-E72D297353CC}">
              <c16:uniqueId val="{00000002-EA07-4963-9702-780AB8BD6AE1}"/>
            </c:ext>
          </c:extLst>
        </c:ser>
        <c:ser>
          <c:idx val="1"/>
          <c:order val="1"/>
          <c:spPr>
            <a:ln w="28575" cap="rnd">
              <a:solidFill>
                <a:schemeClr val="accent1"/>
              </a:solidFill>
              <a:prstDash val="sysDot"/>
              <a:round/>
            </a:ln>
            <a:effectLst/>
          </c:spPr>
          <c:marker>
            <c:symbol val="none"/>
          </c:marker>
          <c:xVal>
            <c:numRef>
              <c:f>'2. Country Grapher'!$B$34:$B$35</c:f>
              <c:numCache>
                <c:formatCode>General</c:formatCode>
                <c:ptCount val="2"/>
                <c:pt idx="0">
                  <c:v>2025</c:v>
                </c:pt>
                <c:pt idx="1">
                  <c:v>2030</c:v>
                </c:pt>
              </c:numCache>
            </c:numRef>
          </c:xVal>
          <c:yVal>
            <c:numRef>
              <c:f>'2. Country Grapher'!$D$34:$D$35</c:f>
              <c:numCache>
                <c:formatCode>0.00</c:formatCode>
                <c:ptCount val="2"/>
                <c:pt idx="0">
                  <c:v>6.9513977317810074</c:v>
                </c:pt>
                <c:pt idx="1">
                  <c:v>7.3829451702117979</c:v>
                </c:pt>
              </c:numCache>
            </c:numRef>
          </c:yVal>
          <c:smooth val="1"/>
          <c:extLst>
            <c:ext xmlns:c16="http://schemas.microsoft.com/office/drawing/2014/chart" uri="{C3380CC4-5D6E-409C-BE32-E72D297353CC}">
              <c16:uniqueId val="{00000003-EA07-4963-9702-780AB8BD6AE1}"/>
            </c:ext>
          </c:extLst>
        </c:ser>
        <c:dLbls>
          <c:showLegendKey val="0"/>
          <c:showVal val="0"/>
          <c:showCatName val="0"/>
          <c:showSerName val="0"/>
          <c:showPercent val="0"/>
          <c:showBubbleSize val="0"/>
        </c:dLbls>
        <c:axId val="1019695759"/>
        <c:axId val="992069919"/>
      </c:scatterChart>
      <c:valAx>
        <c:axId val="1019695759"/>
        <c:scaling>
          <c:orientation val="minMax"/>
          <c:max val="2030"/>
          <c:min val="2006"/>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2069919"/>
        <c:crosses val="autoZero"/>
        <c:crossBetween val="midCat"/>
      </c:valAx>
      <c:valAx>
        <c:axId val="992069919"/>
        <c:scaling>
          <c:orientation val="minMax"/>
          <c:max val="8"/>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96957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Azeret Mono" pitchFamily="2" charset="77"/>
                <a:ea typeface="+mn-ea"/>
                <a:cs typeface="Azeret Mono" pitchFamily="2" charset="77"/>
              </a:defRPr>
            </a:pPr>
            <a:r>
              <a:rPr lang="en-US" sz="1600" b="1"/>
              <a:t>Happy Planet Index Scores by Region, 2006 - 2025</a:t>
            </a:r>
          </a:p>
        </c:rich>
      </c:tx>
      <c:overlay val="0"/>
      <c:spPr>
        <a:noFill/>
        <a:ln>
          <a:noFill/>
        </a:ln>
        <a:effectLst/>
      </c:spPr>
    </c:title>
    <c:autoTitleDeleted val="0"/>
    <c:plotArea>
      <c:layout>
        <c:manualLayout>
          <c:layoutTarget val="inner"/>
          <c:xMode val="edge"/>
          <c:yMode val="edge"/>
          <c:x val="6.1402708355840316E-2"/>
          <c:y val="5.9181073099366363E-2"/>
          <c:w val="0.8287149362724191"/>
          <c:h val="0.8234836868745038"/>
        </c:manualLayout>
      </c:layout>
      <c:lineChart>
        <c:grouping val="standard"/>
        <c:varyColors val="0"/>
        <c:ser>
          <c:idx val="32"/>
          <c:order val="0"/>
          <c:tx>
            <c:strRef>
              <c:f>'Cont data'!$A$4</c:f>
              <c:strCache>
                <c:ptCount val="1"/>
                <c:pt idx="0">
                  <c:v>Latin America</c:v>
                </c:pt>
              </c:strCache>
            </c:strRef>
          </c:tx>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data'!$B$4:$U$4</c:f>
              <c:numCache>
                <c:formatCode>0.0</c:formatCode>
                <c:ptCount val="20"/>
                <c:pt idx="1">
                  <c:v>53.454749237548747</c:v>
                </c:pt>
                <c:pt idx="2">
                  <c:v>54.407991423327793</c:v>
                </c:pt>
                <c:pt idx="3">
                  <c:v>57.86610360156827</c:v>
                </c:pt>
                <c:pt idx="4">
                  <c:v>55.96322559748679</c:v>
                </c:pt>
                <c:pt idx="5">
                  <c:v>56.518367309777929</c:v>
                </c:pt>
                <c:pt idx="6">
                  <c:v>56.173806203206212</c:v>
                </c:pt>
                <c:pt idx="7">
                  <c:v>57.531216979691727</c:v>
                </c:pt>
                <c:pt idx="8">
                  <c:v>56.774441328384931</c:v>
                </c:pt>
                <c:pt idx="9">
                  <c:v>55.375262838848663</c:v>
                </c:pt>
                <c:pt idx="10">
                  <c:v>55.567065186836274</c:v>
                </c:pt>
                <c:pt idx="11">
                  <c:v>55.009712218105101</c:v>
                </c:pt>
                <c:pt idx="12">
                  <c:v>55.135749513605077</c:v>
                </c:pt>
                <c:pt idx="13">
                  <c:v>56.122332518772893</c:v>
                </c:pt>
                <c:pt idx="14">
                  <c:v>52.642325104722723</c:v>
                </c:pt>
                <c:pt idx="15">
                  <c:v>50.817461003497783</c:v>
                </c:pt>
                <c:pt idx="16">
                  <c:v>56.162340438377207</c:v>
                </c:pt>
                <c:pt idx="17">
                  <c:v>57.48767255453221</c:v>
                </c:pt>
                <c:pt idx="18">
                  <c:v>57.992894115064921</c:v>
                </c:pt>
                <c:pt idx="19">
                  <c:v>58.440820161732461</c:v>
                </c:pt>
              </c:numCache>
            </c:numRef>
          </c:val>
          <c:smooth val="0"/>
          <c:extLst>
            <c:ext xmlns:c16="http://schemas.microsoft.com/office/drawing/2014/chart" uri="{C3380CC4-5D6E-409C-BE32-E72D297353CC}">
              <c16:uniqueId val="{0000015E-8DBA-4614-950C-FCE84F1C8D1F}"/>
            </c:ext>
          </c:extLst>
        </c:ser>
        <c:ser>
          <c:idx val="33"/>
          <c:order val="1"/>
          <c:tx>
            <c:strRef>
              <c:f>'Cont data'!$A$5</c:f>
              <c:strCache>
                <c:ptCount val="1"/>
                <c:pt idx="0">
                  <c:v>N America &amp; Oceania</c:v>
                </c:pt>
              </c:strCache>
            </c:strRef>
          </c:tx>
          <c:spPr>
            <a:ln>
              <a:solidFill>
                <a:srgbClr val="FF0000"/>
              </a:solidFill>
            </a:ln>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data'!$B$5:$U$5</c:f>
              <c:numCache>
                <c:formatCode>0.0</c:formatCode>
                <c:ptCount val="20"/>
                <c:pt idx="0">
                  <c:v>37.395664800953973</c:v>
                </c:pt>
                <c:pt idx="1">
                  <c:v>38.955366232206636</c:v>
                </c:pt>
                <c:pt idx="2">
                  <c:v>39.319344919441313</c:v>
                </c:pt>
                <c:pt idx="3">
                  <c:v>41.165346313547722</c:v>
                </c:pt>
                <c:pt idx="4">
                  <c:v>40.522503497099557</c:v>
                </c:pt>
                <c:pt idx="5">
                  <c:v>40.888895159502141</c:v>
                </c:pt>
                <c:pt idx="6">
                  <c:v>41.271129778265632</c:v>
                </c:pt>
                <c:pt idx="7">
                  <c:v>41.513284287773288</c:v>
                </c:pt>
                <c:pt idx="8">
                  <c:v>41.626579092476838</c:v>
                </c:pt>
                <c:pt idx="9">
                  <c:v>41.053343385687867</c:v>
                </c:pt>
                <c:pt idx="10">
                  <c:v>40.710118707035228</c:v>
                </c:pt>
                <c:pt idx="11">
                  <c:v>41.694315485319777</c:v>
                </c:pt>
                <c:pt idx="12">
                  <c:v>40.952599583338149</c:v>
                </c:pt>
                <c:pt idx="13">
                  <c:v>42.085439866416046</c:v>
                </c:pt>
                <c:pt idx="14">
                  <c:v>43.16475988590436</c:v>
                </c:pt>
                <c:pt idx="15">
                  <c:v>41.458733839212442</c:v>
                </c:pt>
                <c:pt idx="16">
                  <c:v>40.523053910306608</c:v>
                </c:pt>
                <c:pt idx="17">
                  <c:v>41.693534595209812</c:v>
                </c:pt>
                <c:pt idx="18">
                  <c:v>43.266196012924496</c:v>
                </c:pt>
                <c:pt idx="19">
                  <c:v>43.591976870788166</c:v>
                </c:pt>
              </c:numCache>
            </c:numRef>
          </c:val>
          <c:smooth val="0"/>
          <c:extLst>
            <c:ext xmlns:c16="http://schemas.microsoft.com/office/drawing/2014/chart" uri="{C3380CC4-5D6E-409C-BE32-E72D297353CC}">
              <c16:uniqueId val="{0000015F-8DBA-4614-950C-FCE84F1C8D1F}"/>
            </c:ext>
          </c:extLst>
        </c:ser>
        <c:ser>
          <c:idx val="34"/>
          <c:order val="2"/>
          <c:tx>
            <c:strRef>
              <c:f>'Cont data'!$A$6</c:f>
              <c:strCache>
                <c:ptCount val="1"/>
                <c:pt idx="0">
                  <c:v>Western Europe</c:v>
                </c:pt>
              </c:strCache>
            </c:strRef>
          </c:tx>
          <c:spPr>
            <a:ln cap="sq"/>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data'!$B$6:$U$6</c:f>
              <c:numCache>
                <c:formatCode>0.0</c:formatCode>
                <c:ptCount val="20"/>
                <c:pt idx="1">
                  <c:v>47.744156672526259</c:v>
                </c:pt>
                <c:pt idx="2">
                  <c:v>49.316555981596572</c:v>
                </c:pt>
                <c:pt idx="3">
                  <c:v>49.828580301219489</c:v>
                </c:pt>
                <c:pt idx="4">
                  <c:v>49.404801624894276</c:v>
                </c:pt>
                <c:pt idx="5">
                  <c:v>50.192065927429333</c:v>
                </c:pt>
                <c:pt idx="6">
                  <c:v>50.435365548438959</c:v>
                </c:pt>
                <c:pt idx="7">
                  <c:v>50.958266650689247</c:v>
                </c:pt>
                <c:pt idx="8">
                  <c:v>51.554009457757729</c:v>
                </c:pt>
                <c:pt idx="9">
                  <c:v>51.021509446653852</c:v>
                </c:pt>
                <c:pt idx="10">
                  <c:v>52.047341820529006</c:v>
                </c:pt>
                <c:pt idx="11">
                  <c:v>52.416665232479708</c:v>
                </c:pt>
                <c:pt idx="12">
                  <c:v>53.271566324606283</c:v>
                </c:pt>
                <c:pt idx="13">
                  <c:v>53.775716680858793</c:v>
                </c:pt>
                <c:pt idx="14">
                  <c:v>55.280945947651858</c:v>
                </c:pt>
                <c:pt idx="15">
                  <c:v>53.800022899747532</c:v>
                </c:pt>
                <c:pt idx="16">
                  <c:v>52.965985813076045</c:v>
                </c:pt>
                <c:pt idx="17">
                  <c:v>54.584961560814627</c:v>
                </c:pt>
                <c:pt idx="18">
                  <c:v>56.138341076240366</c:v>
                </c:pt>
                <c:pt idx="19">
                  <c:v>56.146050365741672</c:v>
                </c:pt>
              </c:numCache>
            </c:numRef>
          </c:val>
          <c:smooth val="0"/>
          <c:extLst>
            <c:ext xmlns:c16="http://schemas.microsoft.com/office/drawing/2014/chart" uri="{C3380CC4-5D6E-409C-BE32-E72D297353CC}">
              <c16:uniqueId val="{00000160-8DBA-4614-950C-FCE84F1C8D1F}"/>
            </c:ext>
          </c:extLst>
        </c:ser>
        <c:ser>
          <c:idx val="35"/>
          <c:order val="3"/>
          <c:tx>
            <c:strRef>
              <c:f>'Cont data'!$A$7</c:f>
              <c:strCache>
                <c:ptCount val="1"/>
                <c:pt idx="0">
                  <c:v>Middle East &amp; N. Africa</c:v>
                </c:pt>
              </c:strCache>
            </c:strRef>
          </c:tx>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data'!$B$7:$U$7</c:f>
              <c:numCache>
                <c:formatCode>0.0</c:formatCode>
                <c:ptCount val="20"/>
                <c:pt idx="1">
                  <c:v>49.284356768501681</c:v>
                </c:pt>
                <c:pt idx="2">
                  <c:v>46.651783044019872</c:v>
                </c:pt>
                <c:pt idx="3">
                  <c:v>47.816488237462977</c:v>
                </c:pt>
                <c:pt idx="4">
                  <c:v>46.398176213069419</c:v>
                </c:pt>
                <c:pt idx="5">
                  <c:v>45.335568152659135</c:v>
                </c:pt>
                <c:pt idx="6">
                  <c:v>45.006174640017377</c:v>
                </c:pt>
                <c:pt idx="7">
                  <c:v>45.251766777446939</c:v>
                </c:pt>
                <c:pt idx="8">
                  <c:v>47.252781514339731</c:v>
                </c:pt>
                <c:pt idx="9">
                  <c:v>46.601555365262008</c:v>
                </c:pt>
                <c:pt idx="10">
                  <c:v>46.510786256561154</c:v>
                </c:pt>
                <c:pt idx="11">
                  <c:v>45.492361827625267</c:v>
                </c:pt>
                <c:pt idx="12">
                  <c:v>45.017890967942783</c:v>
                </c:pt>
                <c:pt idx="13">
                  <c:v>46.436650011922794</c:v>
                </c:pt>
                <c:pt idx="14">
                  <c:v>45.698351953383444</c:v>
                </c:pt>
                <c:pt idx="15">
                  <c:v>44.105946472982012</c:v>
                </c:pt>
                <c:pt idx="16">
                  <c:v>45.743810125014228</c:v>
                </c:pt>
                <c:pt idx="17">
                  <c:v>46.515397802547405</c:v>
                </c:pt>
                <c:pt idx="18">
                  <c:v>45.701316516114019</c:v>
                </c:pt>
                <c:pt idx="19">
                  <c:v>48.254675384469202</c:v>
                </c:pt>
              </c:numCache>
            </c:numRef>
          </c:val>
          <c:smooth val="0"/>
          <c:extLst>
            <c:ext xmlns:c16="http://schemas.microsoft.com/office/drawing/2014/chart" uri="{C3380CC4-5D6E-409C-BE32-E72D297353CC}">
              <c16:uniqueId val="{00000161-8DBA-4614-950C-FCE84F1C8D1F}"/>
            </c:ext>
          </c:extLst>
        </c:ser>
        <c:ser>
          <c:idx val="36"/>
          <c:order val="4"/>
          <c:tx>
            <c:strRef>
              <c:f>'Cont data'!$A$8</c:f>
              <c:strCache>
                <c:ptCount val="1"/>
                <c:pt idx="0">
                  <c:v>Africa</c:v>
                </c:pt>
              </c:strCache>
            </c:strRef>
          </c:tx>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data'!$B$8:$U$8</c:f>
              <c:numCache>
                <c:formatCode>0.0</c:formatCode>
                <c:ptCount val="20"/>
                <c:pt idx="0">
                  <c:v>35.656672170318842</c:v>
                </c:pt>
                <c:pt idx="1">
                  <c:v>37.572503733542661</c:v>
                </c:pt>
                <c:pt idx="2">
                  <c:v>38.008445406281069</c:v>
                </c:pt>
                <c:pt idx="3">
                  <c:v>37.712489884603592</c:v>
                </c:pt>
                <c:pt idx="4">
                  <c:v>37.655614906437286</c:v>
                </c:pt>
                <c:pt idx="5">
                  <c:v>39.732679477858056</c:v>
                </c:pt>
                <c:pt idx="6">
                  <c:v>39.647335251194619</c:v>
                </c:pt>
                <c:pt idx="7">
                  <c:v>38.066393147506311</c:v>
                </c:pt>
                <c:pt idx="8">
                  <c:v>38.798467482768196</c:v>
                </c:pt>
                <c:pt idx="9">
                  <c:v>39.442164646022754</c:v>
                </c:pt>
                <c:pt idx="10">
                  <c:v>39.9660143363649</c:v>
                </c:pt>
                <c:pt idx="11">
                  <c:v>40.902079506394486</c:v>
                </c:pt>
                <c:pt idx="12">
                  <c:v>41.693567961819184</c:v>
                </c:pt>
                <c:pt idx="13">
                  <c:v>40.65817307771195</c:v>
                </c:pt>
                <c:pt idx="14">
                  <c:v>42.686625688996301</c:v>
                </c:pt>
                <c:pt idx="15">
                  <c:v>39.797254631169451</c:v>
                </c:pt>
                <c:pt idx="16">
                  <c:v>40.597472378385959</c:v>
                </c:pt>
                <c:pt idx="17">
                  <c:v>42.60293941521676</c:v>
                </c:pt>
                <c:pt idx="18">
                  <c:v>41.710749192476861</c:v>
                </c:pt>
                <c:pt idx="19">
                  <c:v>42.46117625153618</c:v>
                </c:pt>
              </c:numCache>
            </c:numRef>
          </c:val>
          <c:smooth val="0"/>
          <c:extLst>
            <c:ext xmlns:c16="http://schemas.microsoft.com/office/drawing/2014/chart" uri="{C3380CC4-5D6E-409C-BE32-E72D297353CC}">
              <c16:uniqueId val="{00000162-8DBA-4614-950C-FCE84F1C8D1F}"/>
            </c:ext>
          </c:extLst>
        </c:ser>
        <c:ser>
          <c:idx val="37"/>
          <c:order val="5"/>
          <c:tx>
            <c:strRef>
              <c:f>'Cont data'!$A$9</c:f>
              <c:strCache>
                <c:ptCount val="1"/>
                <c:pt idx="0">
                  <c:v>South Asia</c:v>
                </c:pt>
              </c:strCache>
            </c:strRef>
          </c:tx>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data'!$B$9:$U$9</c:f>
              <c:numCache>
                <c:formatCode>0.0</c:formatCode>
                <c:ptCount val="20"/>
                <c:pt idx="0">
                  <c:v>53.066003306273657</c:v>
                </c:pt>
                <c:pt idx="1">
                  <c:v>51.554781060687446</c:v>
                </c:pt>
                <c:pt idx="2">
                  <c:v>51.614031837027909</c:v>
                </c:pt>
                <c:pt idx="3">
                  <c:v>49.405210606255444</c:v>
                </c:pt>
                <c:pt idx="4">
                  <c:v>51.993116076375294</c:v>
                </c:pt>
                <c:pt idx="5">
                  <c:v>50.097364849765171</c:v>
                </c:pt>
                <c:pt idx="6">
                  <c:v>50.325146495781524</c:v>
                </c:pt>
                <c:pt idx="7">
                  <c:v>49.184436417546102</c:v>
                </c:pt>
                <c:pt idx="8">
                  <c:v>49.416811555263536</c:v>
                </c:pt>
                <c:pt idx="9">
                  <c:v>48.789246049715153</c:v>
                </c:pt>
                <c:pt idx="10">
                  <c:v>48.721061863865664</c:v>
                </c:pt>
                <c:pt idx="11">
                  <c:v>47.890622217150124</c:v>
                </c:pt>
                <c:pt idx="12">
                  <c:v>46.715008737421115</c:v>
                </c:pt>
                <c:pt idx="13">
                  <c:v>43.641325991703788</c:v>
                </c:pt>
                <c:pt idx="14">
                  <c:v>48.653204187371003</c:v>
                </c:pt>
                <c:pt idx="15">
                  <c:v>42.357371548118749</c:v>
                </c:pt>
                <c:pt idx="16">
                  <c:v>46.436076378259848</c:v>
                </c:pt>
                <c:pt idx="17">
                  <c:v>50.775713612101647</c:v>
                </c:pt>
                <c:pt idx="18">
                  <c:v>50.297398648017364</c:v>
                </c:pt>
                <c:pt idx="19">
                  <c:v>50.318905439317604</c:v>
                </c:pt>
              </c:numCache>
            </c:numRef>
          </c:val>
          <c:smooth val="0"/>
          <c:extLst>
            <c:ext xmlns:c16="http://schemas.microsoft.com/office/drawing/2014/chart" uri="{C3380CC4-5D6E-409C-BE32-E72D297353CC}">
              <c16:uniqueId val="{00000163-8DBA-4614-950C-FCE84F1C8D1F}"/>
            </c:ext>
          </c:extLst>
        </c:ser>
        <c:ser>
          <c:idx val="38"/>
          <c:order val="6"/>
          <c:tx>
            <c:strRef>
              <c:f>'Cont data'!$A$10</c:f>
              <c:strCache>
                <c:ptCount val="1"/>
                <c:pt idx="0">
                  <c:v>Eastern Europe &amp; Central Asia</c:v>
                </c:pt>
              </c:strCache>
            </c:strRef>
          </c:tx>
          <c:spPr>
            <a:ln>
              <a:solidFill>
                <a:srgbClr val="FF85FF"/>
              </a:solidFill>
            </a:ln>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data'!$B$10:$U$10</c:f>
              <c:numCache>
                <c:formatCode>0.0</c:formatCode>
                <c:ptCount val="20"/>
                <c:pt idx="0">
                  <c:v>37.64415405866395</c:v>
                </c:pt>
                <c:pt idx="1">
                  <c:v>39.675368213360898</c:v>
                </c:pt>
                <c:pt idx="2">
                  <c:v>40.437661059297106</c:v>
                </c:pt>
                <c:pt idx="3">
                  <c:v>41.24101795691989</c:v>
                </c:pt>
                <c:pt idx="4">
                  <c:v>40.687230170095141</c:v>
                </c:pt>
                <c:pt idx="5">
                  <c:v>40.714962459544317</c:v>
                </c:pt>
                <c:pt idx="6">
                  <c:v>42.205057736259633</c:v>
                </c:pt>
                <c:pt idx="7">
                  <c:v>42.132019680078642</c:v>
                </c:pt>
                <c:pt idx="8">
                  <c:v>43.551857026720519</c:v>
                </c:pt>
                <c:pt idx="9">
                  <c:v>44.43258189120828</c:v>
                </c:pt>
                <c:pt idx="10">
                  <c:v>44.337421369136827</c:v>
                </c:pt>
                <c:pt idx="11">
                  <c:v>44.433468974928083</c:v>
                </c:pt>
                <c:pt idx="12">
                  <c:v>44.333625349729033</c:v>
                </c:pt>
                <c:pt idx="13">
                  <c:v>44.762557037746284</c:v>
                </c:pt>
                <c:pt idx="14">
                  <c:v>44.730186590603815</c:v>
                </c:pt>
                <c:pt idx="15">
                  <c:v>42.630395011483607</c:v>
                </c:pt>
                <c:pt idx="16">
                  <c:v>44.426430319514665</c:v>
                </c:pt>
                <c:pt idx="17">
                  <c:v>45.436589396719128</c:v>
                </c:pt>
                <c:pt idx="18">
                  <c:v>45.940428862520392</c:v>
                </c:pt>
                <c:pt idx="19">
                  <c:v>45.889558150521729</c:v>
                </c:pt>
              </c:numCache>
            </c:numRef>
          </c:val>
          <c:smooth val="0"/>
          <c:extLst>
            <c:ext xmlns:c16="http://schemas.microsoft.com/office/drawing/2014/chart" uri="{C3380CC4-5D6E-409C-BE32-E72D297353CC}">
              <c16:uniqueId val="{00000164-8DBA-4614-950C-FCE84F1C8D1F}"/>
            </c:ext>
          </c:extLst>
        </c:ser>
        <c:ser>
          <c:idx val="39"/>
          <c:order val="7"/>
          <c:tx>
            <c:strRef>
              <c:f>'Cont data'!$A$11</c:f>
              <c:strCache>
                <c:ptCount val="1"/>
                <c:pt idx="0">
                  <c:v>East Asia</c:v>
                </c:pt>
              </c:strCache>
            </c:strRef>
          </c:tx>
          <c:spPr>
            <a:ln>
              <a:solidFill>
                <a:srgbClr val="7030A0"/>
              </a:solidFill>
            </a:ln>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data'!$B$11:$U$11</c:f>
              <c:numCache>
                <c:formatCode>0.0</c:formatCode>
                <c:ptCount val="20"/>
                <c:pt idx="0">
                  <c:v>47.756294795379972</c:v>
                </c:pt>
                <c:pt idx="1">
                  <c:v>48.985963561307464</c:v>
                </c:pt>
                <c:pt idx="2">
                  <c:v>48.12105928140538</c:v>
                </c:pt>
                <c:pt idx="3">
                  <c:v>46.942914051607929</c:v>
                </c:pt>
                <c:pt idx="4">
                  <c:v>47.288513547421282</c:v>
                </c:pt>
                <c:pt idx="5">
                  <c:v>48.521356902616695</c:v>
                </c:pt>
                <c:pt idx="6">
                  <c:v>48.173426579106994</c:v>
                </c:pt>
                <c:pt idx="7">
                  <c:v>48.348807719789178</c:v>
                </c:pt>
                <c:pt idx="8">
                  <c:v>49.070137112030444</c:v>
                </c:pt>
                <c:pt idx="9">
                  <c:v>49.287487631571508</c:v>
                </c:pt>
                <c:pt idx="10">
                  <c:v>49.483414766355772</c:v>
                </c:pt>
                <c:pt idx="11">
                  <c:v>48.350500790847853</c:v>
                </c:pt>
                <c:pt idx="12">
                  <c:v>48.52078980014867</c:v>
                </c:pt>
                <c:pt idx="13">
                  <c:v>48.840713986080104</c:v>
                </c:pt>
                <c:pt idx="14">
                  <c:v>50.455974573641917</c:v>
                </c:pt>
                <c:pt idx="15">
                  <c:v>50.452000851763735</c:v>
                </c:pt>
                <c:pt idx="16">
                  <c:v>51.616565633123336</c:v>
                </c:pt>
                <c:pt idx="17">
                  <c:v>51.944794097209837</c:v>
                </c:pt>
                <c:pt idx="18">
                  <c:v>50.485594058923333</c:v>
                </c:pt>
                <c:pt idx="19">
                  <c:v>52.776796985814684</c:v>
                </c:pt>
              </c:numCache>
            </c:numRef>
          </c:val>
          <c:smooth val="0"/>
          <c:extLst>
            <c:ext xmlns:c16="http://schemas.microsoft.com/office/drawing/2014/chart" uri="{C3380CC4-5D6E-409C-BE32-E72D297353CC}">
              <c16:uniqueId val="{00000165-8DBA-4614-950C-FCE84F1C8D1F}"/>
            </c:ext>
          </c:extLst>
        </c:ser>
        <c:ser>
          <c:idx val="40"/>
          <c:order val="8"/>
          <c:tx>
            <c:strRef>
              <c:f>'Cont data'!$A$4</c:f>
              <c:strCache>
                <c:ptCount val="1"/>
                <c:pt idx="0">
                  <c:v>Latin America</c:v>
                </c:pt>
              </c:strCache>
            </c:strRef>
          </c:tx>
          <c:spPr>
            <a:ln w="28575" cap="rnd">
              <a:solidFill>
                <a:schemeClr val="accent2"/>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data'!$B$4:$U$4</c:f>
              <c:numCache>
                <c:formatCode>0.0</c:formatCode>
                <c:ptCount val="20"/>
                <c:pt idx="1">
                  <c:v>53.454749237548747</c:v>
                </c:pt>
                <c:pt idx="2">
                  <c:v>54.407991423327793</c:v>
                </c:pt>
                <c:pt idx="3">
                  <c:v>57.86610360156827</c:v>
                </c:pt>
                <c:pt idx="4">
                  <c:v>55.96322559748679</c:v>
                </c:pt>
                <c:pt idx="5">
                  <c:v>56.518367309777929</c:v>
                </c:pt>
                <c:pt idx="6">
                  <c:v>56.173806203206212</c:v>
                </c:pt>
                <c:pt idx="7">
                  <c:v>57.531216979691727</c:v>
                </c:pt>
                <c:pt idx="8">
                  <c:v>56.774441328384931</c:v>
                </c:pt>
                <c:pt idx="9">
                  <c:v>55.375262838848663</c:v>
                </c:pt>
                <c:pt idx="10">
                  <c:v>55.567065186836274</c:v>
                </c:pt>
                <c:pt idx="11">
                  <c:v>55.009712218105101</c:v>
                </c:pt>
                <c:pt idx="12">
                  <c:v>55.135749513605077</c:v>
                </c:pt>
                <c:pt idx="13">
                  <c:v>56.122332518772893</c:v>
                </c:pt>
                <c:pt idx="14">
                  <c:v>52.642325104722723</c:v>
                </c:pt>
                <c:pt idx="15">
                  <c:v>50.817461003497783</c:v>
                </c:pt>
                <c:pt idx="16">
                  <c:v>56.162340438377207</c:v>
                </c:pt>
                <c:pt idx="17">
                  <c:v>57.48767255453221</c:v>
                </c:pt>
                <c:pt idx="18">
                  <c:v>57.992894115064921</c:v>
                </c:pt>
                <c:pt idx="19">
                  <c:v>58.440820161732461</c:v>
                </c:pt>
              </c:numCache>
            </c:numRef>
          </c:val>
          <c:smooth val="0"/>
          <c:extLst>
            <c:ext xmlns:c16="http://schemas.microsoft.com/office/drawing/2014/chart" uri="{C3380CC4-5D6E-409C-BE32-E72D297353CC}">
              <c16:uniqueId val="{00000166-8DBA-4614-950C-FCE84F1C8D1F}"/>
            </c:ext>
          </c:extLst>
        </c:ser>
        <c:ser>
          <c:idx val="41"/>
          <c:order val="9"/>
          <c:tx>
            <c:strRef>
              <c:f>'Cont data'!$A$5</c:f>
              <c:strCache>
                <c:ptCount val="1"/>
                <c:pt idx="0">
                  <c:v>N America &amp; Oceania</c:v>
                </c:pt>
              </c:strCache>
            </c:strRef>
          </c:tx>
          <c:spPr>
            <a:ln w="28575" cap="rnd">
              <a:solidFill>
                <a:srgbClr val="FF000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data'!$B$5:$U$5</c:f>
              <c:numCache>
                <c:formatCode>0.0</c:formatCode>
                <c:ptCount val="20"/>
                <c:pt idx="0">
                  <c:v>37.395664800953973</c:v>
                </c:pt>
                <c:pt idx="1">
                  <c:v>38.955366232206636</c:v>
                </c:pt>
                <c:pt idx="2">
                  <c:v>39.319344919441313</c:v>
                </c:pt>
                <c:pt idx="3">
                  <c:v>41.165346313547722</c:v>
                </c:pt>
                <c:pt idx="4">
                  <c:v>40.522503497099557</c:v>
                </c:pt>
                <c:pt idx="5">
                  <c:v>40.888895159502141</c:v>
                </c:pt>
                <c:pt idx="6">
                  <c:v>41.271129778265632</c:v>
                </c:pt>
                <c:pt idx="7">
                  <c:v>41.513284287773288</c:v>
                </c:pt>
                <c:pt idx="8">
                  <c:v>41.626579092476838</c:v>
                </c:pt>
                <c:pt idx="9">
                  <c:v>41.053343385687867</c:v>
                </c:pt>
                <c:pt idx="10">
                  <c:v>40.710118707035228</c:v>
                </c:pt>
                <c:pt idx="11">
                  <c:v>41.694315485319777</c:v>
                </c:pt>
                <c:pt idx="12">
                  <c:v>40.952599583338149</c:v>
                </c:pt>
                <c:pt idx="13">
                  <c:v>42.085439866416046</c:v>
                </c:pt>
                <c:pt idx="14">
                  <c:v>43.16475988590436</c:v>
                </c:pt>
                <c:pt idx="15">
                  <c:v>41.458733839212442</c:v>
                </c:pt>
                <c:pt idx="16">
                  <c:v>40.523053910306608</c:v>
                </c:pt>
                <c:pt idx="17">
                  <c:v>41.693534595209812</c:v>
                </c:pt>
                <c:pt idx="18">
                  <c:v>43.266196012924496</c:v>
                </c:pt>
                <c:pt idx="19">
                  <c:v>43.591976870788166</c:v>
                </c:pt>
              </c:numCache>
            </c:numRef>
          </c:val>
          <c:smooth val="0"/>
          <c:extLst>
            <c:ext xmlns:c16="http://schemas.microsoft.com/office/drawing/2014/chart" uri="{C3380CC4-5D6E-409C-BE32-E72D297353CC}">
              <c16:uniqueId val="{00000167-8DBA-4614-950C-FCE84F1C8D1F}"/>
            </c:ext>
          </c:extLst>
        </c:ser>
        <c:ser>
          <c:idx val="42"/>
          <c:order val="10"/>
          <c:tx>
            <c:strRef>
              <c:f>'Cont data'!$A$6</c:f>
              <c:strCache>
                <c:ptCount val="1"/>
                <c:pt idx="0">
                  <c:v>Western Europe</c:v>
                </c:pt>
              </c:strCache>
            </c:strRef>
          </c:tx>
          <c:spPr>
            <a:ln w="28575" cap="sq">
              <a:solidFill>
                <a:schemeClr val="accent4"/>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data'!$B$6:$U$6</c:f>
              <c:numCache>
                <c:formatCode>0.0</c:formatCode>
                <c:ptCount val="20"/>
                <c:pt idx="1">
                  <c:v>47.744156672526259</c:v>
                </c:pt>
                <c:pt idx="2">
                  <c:v>49.316555981596572</c:v>
                </c:pt>
                <c:pt idx="3">
                  <c:v>49.828580301219489</c:v>
                </c:pt>
                <c:pt idx="4">
                  <c:v>49.404801624894276</c:v>
                </c:pt>
                <c:pt idx="5">
                  <c:v>50.192065927429333</c:v>
                </c:pt>
                <c:pt idx="6">
                  <c:v>50.435365548438959</c:v>
                </c:pt>
                <c:pt idx="7">
                  <c:v>50.958266650689247</c:v>
                </c:pt>
                <c:pt idx="8">
                  <c:v>51.554009457757729</c:v>
                </c:pt>
                <c:pt idx="9">
                  <c:v>51.021509446653852</c:v>
                </c:pt>
                <c:pt idx="10">
                  <c:v>52.047341820529006</c:v>
                </c:pt>
                <c:pt idx="11">
                  <c:v>52.416665232479708</c:v>
                </c:pt>
                <c:pt idx="12">
                  <c:v>53.271566324606283</c:v>
                </c:pt>
                <c:pt idx="13">
                  <c:v>53.775716680858793</c:v>
                </c:pt>
                <c:pt idx="14">
                  <c:v>55.280945947651858</c:v>
                </c:pt>
                <c:pt idx="15">
                  <c:v>53.800022899747532</c:v>
                </c:pt>
                <c:pt idx="16">
                  <c:v>52.965985813076045</c:v>
                </c:pt>
                <c:pt idx="17">
                  <c:v>54.584961560814627</c:v>
                </c:pt>
                <c:pt idx="18">
                  <c:v>56.138341076240366</c:v>
                </c:pt>
                <c:pt idx="19">
                  <c:v>56.146050365741672</c:v>
                </c:pt>
              </c:numCache>
            </c:numRef>
          </c:val>
          <c:smooth val="0"/>
          <c:extLst>
            <c:ext xmlns:c16="http://schemas.microsoft.com/office/drawing/2014/chart" uri="{C3380CC4-5D6E-409C-BE32-E72D297353CC}">
              <c16:uniqueId val="{00000168-8DBA-4614-950C-FCE84F1C8D1F}"/>
            </c:ext>
          </c:extLst>
        </c:ser>
        <c:ser>
          <c:idx val="43"/>
          <c:order val="11"/>
          <c:tx>
            <c:strRef>
              <c:f>'Cont data'!$A$7</c:f>
              <c:strCache>
                <c:ptCount val="1"/>
                <c:pt idx="0">
                  <c:v>Middle East &amp; N. Africa</c:v>
                </c:pt>
              </c:strCache>
            </c:strRef>
          </c:tx>
          <c:spPr>
            <a:ln w="28575" cap="rnd">
              <a:solidFill>
                <a:schemeClr val="accent5"/>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data'!$B$7:$U$7</c:f>
              <c:numCache>
                <c:formatCode>0.0</c:formatCode>
                <c:ptCount val="20"/>
                <c:pt idx="1">
                  <c:v>49.284356768501681</c:v>
                </c:pt>
                <c:pt idx="2">
                  <c:v>46.651783044019872</c:v>
                </c:pt>
                <c:pt idx="3">
                  <c:v>47.816488237462977</c:v>
                </c:pt>
                <c:pt idx="4">
                  <c:v>46.398176213069419</c:v>
                </c:pt>
                <c:pt idx="5">
                  <c:v>45.335568152659135</c:v>
                </c:pt>
                <c:pt idx="6">
                  <c:v>45.006174640017377</c:v>
                </c:pt>
                <c:pt idx="7">
                  <c:v>45.251766777446939</c:v>
                </c:pt>
                <c:pt idx="8">
                  <c:v>47.252781514339731</c:v>
                </c:pt>
                <c:pt idx="9">
                  <c:v>46.601555365262008</c:v>
                </c:pt>
                <c:pt idx="10">
                  <c:v>46.510786256561154</c:v>
                </c:pt>
                <c:pt idx="11">
                  <c:v>45.492361827625267</c:v>
                </c:pt>
                <c:pt idx="12">
                  <c:v>45.017890967942783</c:v>
                </c:pt>
                <c:pt idx="13">
                  <c:v>46.436650011922794</c:v>
                </c:pt>
                <c:pt idx="14">
                  <c:v>45.698351953383444</c:v>
                </c:pt>
                <c:pt idx="15">
                  <c:v>44.105946472982012</c:v>
                </c:pt>
                <c:pt idx="16">
                  <c:v>45.743810125014228</c:v>
                </c:pt>
                <c:pt idx="17">
                  <c:v>46.515397802547405</c:v>
                </c:pt>
                <c:pt idx="18">
                  <c:v>45.701316516114019</c:v>
                </c:pt>
                <c:pt idx="19">
                  <c:v>48.254675384469202</c:v>
                </c:pt>
              </c:numCache>
            </c:numRef>
          </c:val>
          <c:smooth val="0"/>
          <c:extLst>
            <c:ext xmlns:c16="http://schemas.microsoft.com/office/drawing/2014/chart" uri="{C3380CC4-5D6E-409C-BE32-E72D297353CC}">
              <c16:uniqueId val="{00000169-8DBA-4614-950C-FCE84F1C8D1F}"/>
            </c:ext>
          </c:extLst>
        </c:ser>
        <c:ser>
          <c:idx val="44"/>
          <c:order val="12"/>
          <c:tx>
            <c:strRef>
              <c:f>'Cont data'!$A$8</c:f>
              <c:strCache>
                <c:ptCount val="1"/>
                <c:pt idx="0">
                  <c:v>Africa</c:v>
                </c:pt>
              </c:strCache>
            </c:strRef>
          </c:tx>
          <c:spPr>
            <a:ln w="28575" cap="rnd">
              <a:solidFill>
                <a:schemeClr val="accent6"/>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data'!$B$8:$U$8</c:f>
              <c:numCache>
                <c:formatCode>0.0</c:formatCode>
                <c:ptCount val="20"/>
                <c:pt idx="0">
                  <c:v>35.656672170318842</c:v>
                </c:pt>
                <c:pt idx="1">
                  <c:v>37.572503733542661</c:v>
                </c:pt>
                <c:pt idx="2">
                  <c:v>38.008445406281069</c:v>
                </c:pt>
                <c:pt idx="3">
                  <c:v>37.712489884603592</c:v>
                </c:pt>
                <c:pt idx="4">
                  <c:v>37.655614906437286</c:v>
                </c:pt>
                <c:pt idx="5">
                  <c:v>39.732679477858056</c:v>
                </c:pt>
                <c:pt idx="6">
                  <c:v>39.647335251194619</c:v>
                </c:pt>
                <c:pt idx="7">
                  <c:v>38.066393147506311</c:v>
                </c:pt>
                <c:pt idx="8">
                  <c:v>38.798467482768196</c:v>
                </c:pt>
                <c:pt idx="9">
                  <c:v>39.442164646022754</c:v>
                </c:pt>
                <c:pt idx="10">
                  <c:v>39.9660143363649</c:v>
                </c:pt>
                <c:pt idx="11">
                  <c:v>40.902079506394486</c:v>
                </c:pt>
                <c:pt idx="12">
                  <c:v>41.693567961819184</c:v>
                </c:pt>
                <c:pt idx="13">
                  <c:v>40.65817307771195</c:v>
                </c:pt>
                <c:pt idx="14">
                  <c:v>42.686625688996301</c:v>
                </c:pt>
                <c:pt idx="15">
                  <c:v>39.797254631169451</c:v>
                </c:pt>
                <c:pt idx="16">
                  <c:v>40.597472378385959</c:v>
                </c:pt>
                <c:pt idx="17">
                  <c:v>42.60293941521676</c:v>
                </c:pt>
                <c:pt idx="18">
                  <c:v>41.710749192476861</c:v>
                </c:pt>
                <c:pt idx="19">
                  <c:v>42.46117625153618</c:v>
                </c:pt>
              </c:numCache>
            </c:numRef>
          </c:val>
          <c:smooth val="0"/>
          <c:extLst>
            <c:ext xmlns:c16="http://schemas.microsoft.com/office/drawing/2014/chart" uri="{C3380CC4-5D6E-409C-BE32-E72D297353CC}">
              <c16:uniqueId val="{0000016A-8DBA-4614-950C-FCE84F1C8D1F}"/>
            </c:ext>
          </c:extLst>
        </c:ser>
        <c:ser>
          <c:idx val="45"/>
          <c:order val="13"/>
          <c:tx>
            <c:strRef>
              <c:f>'Cont data'!$A$9</c:f>
              <c:strCache>
                <c:ptCount val="1"/>
                <c:pt idx="0">
                  <c:v>South Asia</c:v>
                </c:pt>
              </c:strCache>
            </c:strRef>
          </c:tx>
          <c:spPr>
            <a:ln w="28575" cap="rnd">
              <a:solidFill>
                <a:schemeClr val="accent1">
                  <a:lumMod val="60000"/>
                </a:schemeClr>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data'!$B$9:$U$9</c:f>
              <c:numCache>
                <c:formatCode>0.0</c:formatCode>
                <c:ptCount val="20"/>
                <c:pt idx="0">
                  <c:v>53.066003306273657</c:v>
                </c:pt>
                <c:pt idx="1">
                  <c:v>51.554781060687446</c:v>
                </c:pt>
                <c:pt idx="2">
                  <c:v>51.614031837027909</c:v>
                </c:pt>
                <c:pt idx="3">
                  <c:v>49.405210606255444</c:v>
                </c:pt>
                <c:pt idx="4">
                  <c:v>51.993116076375294</c:v>
                </c:pt>
                <c:pt idx="5">
                  <c:v>50.097364849765171</c:v>
                </c:pt>
                <c:pt idx="6">
                  <c:v>50.325146495781524</c:v>
                </c:pt>
                <c:pt idx="7">
                  <c:v>49.184436417546102</c:v>
                </c:pt>
                <c:pt idx="8">
                  <c:v>49.416811555263536</c:v>
                </c:pt>
                <c:pt idx="9">
                  <c:v>48.789246049715153</c:v>
                </c:pt>
                <c:pt idx="10">
                  <c:v>48.721061863865664</c:v>
                </c:pt>
                <c:pt idx="11">
                  <c:v>47.890622217150124</c:v>
                </c:pt>
                <c:pt idx="12">
                  <c:v>46.715008737421115</c:v>
                </c:pt>
                <c:pt idx="13">
                  <c:v>43.641325991703788</c:v>
                </c:pt>
                <c:pt idx="14">
                  <c:v>48.653204187371003</c:v>
                </c:pt>
                <c:pt idx="15">
                  <c:v>42.357371548118749</c:v>
                </c:pt>
                <c:pt idx="16">
                  <c:v>46.436076378259848</c:v>
                </c:pt>
                <c:pt idx="17">
                  <c:v>50.775713612101647</c:v>
                </c:pt>
                <c:pt idx="18">
                  <c:v>50.297398648017364</c:v>
                </c:pt>
                <c:pt idx="19">
                  <c:v>50.318905439317604</c:v>
                </c:pt>
              </c:numCache>
            </c:numRef>
          </c:val>
          <c:smooth val="0"/>
          <c:extLst>
            <c:ext xmlns:c16="http://schemas.microsoft.com/office/drawing/2014/chart" uri="{C3380CC4-5D6E-409C-BE32-E72D297353CC}">
              <c16:uniqueId val="{0000016B-8DBA-4614-950C-FCE84F1C8D1F}"/>
            </c:ext>
          </c:extLst>
        </c:ser>
        <c:ser>
          <c:idx val="46"/>
          <c:order val="14"/>
          <c:tx>
            <c:strRef>
              <c:f>'Cont data'!$A$10</c:f>
              <c:strCache>
                <c:ptCount val="1"/>
                <c:pt idx="0">
                  <c:v>Eastern Europe &amp; Central Asia</c:v>
                </c:pt>
              </c:strCache>
            </c:strRef>
          </c:tx>
          <c:spPr>
            <a:ln w="28575" cap="rnd">
              <a:solidFill>
                <a:srgbClr val="FF85FF"/>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data'!$B$10:$U$10</c:f>
              <c:numCache>
                <c:formatCode>0.0</c:formatCode>
                <c:ptCount val="20"/>
                <c:pt idx="0">
                  <c:v>37.64415405866395</c:v>
                </c:pt>
                <c:pt idx="1">
                  <c:v>39.675368213360898</c:v>
                </c:pt>
                <c:pt idx="2">
                  <c:v>40.437661059297106</c:v>
                </c:pt>
                <c:pt idx="3">
                  <c:v>41.24101795691989</c:v>
                </c:pt>
                <c:pt idx="4">
                  <c:v>40.687230170095141</c:v>
                </c:pt>
                <c:pt idx="5">
                  <c:v>40.714962459544317</c:v>
                </c:pt>
                <c:pt idx="6">
                  <c:v>42.205057736259633</c:v>
                </c:pt>
                <c:pt idx="7">
                  <c:v>42.132019680078642</c:v>
                </c:pt>
                <c:pt idx="8">
                  <c:v>43.551857026720519</c:v>
                </c:pt>
                <c:pt idx="9">
                  <c:v>44.43258189120828</c:v>
                </c:pt>
                <c:pt idx="10">
                  <c:v>44.337421369136827</c:v>
                </c:pt>
                <c:pt idx="11">
                  <c:v>44.433468974928083</c:v>
                </c:pt>
                <c:pt idx="12">
                  <c:v>44.333625349729033</c:v>
                </c:pt>
                <c:pt idx="13">
                  <c:v>44.762557037746284</c:v>
                </c:pt>
                <c:pt idx="14">
                  <c:v>44.730186590603815</c:v>
                </c:pt>
                <c:pt idx="15">
                  <c:v>42.630395011483607</c:v>
                </c:pt>
                <c:pt idx="16">
                  <c:v>44.426430319514665</c:v>
                </c:pt>
                <c:pt idx="17">
                  <c:v>45.436589396719128</c:v>
                </c:pt>
                <c:pt idx="18">
                  <c:v>45.940428862520392</c:v>
                </c:pt>
                <c:pt idx="19">
                  <c:v>45.889558150521729</c:v>
                </c:pt>
              </c:numCache>
            </c:numRef>
          </c:val>
          <c:smooth val="0"/>
          <c:extLst>
            <c:ext xmlns:c16="http://schemas.microsoft.com/office/drawing/2014/chart" uri="{C3380CC4-5D6E-409C-BE32-E72D297353CC}">
              <c16:uniqueId val="{0000016C-8DBA-4614-950C-FCE84F1C8D1F}"/>
            </c:ext>
          </c:extLst>
        </c:ser>
        <c:ser>
          <c:idx val="47"/>
          <c:order val="15"/>
          <c:tx>
            <c:strRef>
              <c:f>'Cont data'!$A$11</c:f>
              <c:strCache>
                <c:ptCount val="1"/>
                <c:pt idx="0">
                  <c:v>East Asia</c:v>
                </c:pt>
              </c:strCache>
            </c:strRef>
          </c:tx>
          <c:spPr>
            <a:ln w="28575" cap="rnd">
              <a:solidFill>
                <a:srgbClr val="7030A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data'!$B$11:$U$11</c:f>
              <c:numCache>
                <c:formatCode>0.0</c:formatCode>
                <c:ptCount val="20"/>
                <c:pt idx="0">
                  <c:v>47.756294795379972</c:v>
                </c:pt>
                <c:pt idx="1">
                  <c:v>48.985963561307464</c:v>
                </c:pt>
                <c:pt idx="2">
                  <c:v>48.12105928140538</c:v>
                </c:pt>
                <c:pt idx="3">
                  <c:v>46.942914051607929</c:v>
                </c:pt>
                <c:pt idx="4">
                  <c:v>47.288513547421282</c:v>
                </c:pt>
                <c:pt idx="5">
                  <c:v>48.521356902616695</c:v>
                </c:pt>
                <c:pt idx="6">
                  <c:v>48.173426579106994</c:v>
                </c:pt>
                <c:pt idx="7">
                  <c:v>48.348807719789178</c:v>
                </c:pt>
                <c:pt idx="8">
                  <c:v>49.070137112030444</c:v>
                </c:pt>
                <c:pt idx="9">
                  <c:v>49.287487631571508</c:v>
                </c:pt>
                <c:pt idx="10">
                  <c:v>49.483414766355772</c:v>
                </c:pt>
                <c:pt idx="11">
                  <c:v>48.350500790847853</c:v>
                </c:pt>
                <c:pt idx="12">
                  <c:v>48.52078980014867</c:v>
                </c:pt>
                <c:pt idx="13">
                  <c:v>48.840713986080104</c:v>
                </c:pt>
                <c:pt idx="14">
                  <c:v>50.455974573641917</c:v>
                </c:pt>
                <c:pt idx="15">
                  <c:v>50.452000851763735</c:v>
                </c:pt>
                <c:pt idx="16">
                  <c:v>51.616565633123336</c:v>
                </c:pt>
                <c:pt idx="17">
                  <c:v>51.944794097209837</c:v>
                </c:pt>
                <c:pt idx="18">
                  <c:v>50.485594058923333</c:v>
                </c:pt>
                <c:pt idx="19">
                  <c:v>52.776796985814684</c:v>
                </c:pt>
              </c:numCache>
            </c:numRef>
          </c:val>
          <c:smooth val="0"/>
          <c:extLst>
            <c:ext xmlns:c16="http://schemas.microsoft.com/office/drawing/2014/chart" uri="{C3380CC4-5D6E-409C-BE32-E72D297353CC}">
              <c16:uniqueId val="{0000016D-8DBA-4614-950C-FCE84F1C8D1F}"/>
            </c:ext>
          </c:extLst>
        </c:ser>
        <c:ser>
          <c:idx val="48"/>
          <c:order val="16"/>
          <c:tx>
            <c:strRef>
              <c:f>'Cont data'!$A$4</c:f>
              <c:strCache>
                <c:ptCount val="1"/>
                <c:pt idx="0">
                  <c:v>Latin America</c:v>
                </c:pt>
              </c:strCache>
            </c:strRef>
          </c:tx>
          <c:spPr>
            <a:ln w="28575" cap="rnd">
              <a:solidFill>
                <a:schemeClr val="accent2"/>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data'!$B$4:$U$4</c:f>
              <c:numCache>
                <c:formatCode>0.0</c:formatCode>
                <c:ptCount val="20"/>
                <c:pt idx="1">
                  <c:v>53.454749237548747</c:v>
                </c:pt>
                <c:pt idx="2">
                  <c:v>54.407991423327793</c:v>
                </c:pt>
                <c:pt idx="3">
                  <c:v>57.86610360156827</c:v>
                </c:pt>
                <c:pt idx="4">
                  <c:v>55.96322559748679</c:v>
                </c:pt>
                <c:pt idx="5">
                  <c:v>56.518367309777929</c:v>
                </c:pt>
                <c:pt idx="6">
                  <c:v>56.173806203206212</c:v>
                </c:pt>
                <c:pt idx="7">
                  <c:v>57.531216979691727</c:v>
                </c:pt>
                <c:pt idx="8">
                  <c:v>56.774441328384931</c:v>
                </c:pt>
                <c:pt idx="9">
                  <c:v>55.375262838848663</c:v>
                </c:pt>
                <c:pt idx="10">
                  <c:v>55.567065186836274</c:v>
                </c:pt>
                <c:pt idx="11">
                  <c:v>55.009712218105101</c:v>
                </c:pt>
                <c:pt idx="12">
                  <c:v>55.135749513605077</c:v>
                </c:pt>
                <c:pt idx="13">
                  <c:v>56.122332518772893</c:v>
                </c:pt>
                <c:pt idx="14">
                  <c:v>52.642325104722723</c:v>
                </c:pt>
                <c:pt idx="15">
                  <c:v>50.817461003497783</c:v>
                </c:pt>
                <c:pt idx="16">
                  <c:v>56.162340438377207</c:v>
                </c:pt>
                <c:pt idx="17">
                  <c:v>57.48767255453221</c:v>
                </c:pt>
                <c:pt idx="18">
                  <c:v>57.992894115064921</c:v>
                </c:pt>
                <c:pt idx="19">
                  <c:v>58.440820161732461</c:v>
                </c:pt>
              </c:numCache>
            </c:numRef>
          </c:val>
          <c:smooth val="0"/>
          <c:extLst>
            <c:ext xmlns:c16="http://schemas.microsoft.com/office/drawing/2014/chart" uri="{C3380CC4-5D6E-409C-BE32-E72D297353CC}">
              <c16:uniqueId val="{0000016E-8DBA-4614-950C-FCE84F1C8D1F}"/>
            </c:ext>
          </c:extLst>
        </c:ser>
        <c:ser>
          <c:idx val="49"/>
          <c:order val="17"/>
          <c:tx>
            <c:strRef>
              <c:f>'Cont data'!$A$5</c:f>
              <c:strCache>
                <c:ptCount val="1"/>
                <c:pt idx="0">
                  <c:v>N America &amp; Oceania</c:v>
                </c:pt>
              </c:strCache>
            </c:strRef>
          </c:tx>
          <c:spPr>
            <a:ln w="28575" cap="rnd">
              <a:solidFill>
                <a:srgbClr val="FF000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data'!$B$5:$U$5</c:f>
              <c:numCache>
                <c:formatCode>0.0</c:formatCode>
                <c:ptCount val="20"/>
                <c:pt idx="0">
                  <c:v>37.395664800953973</c:v>
                </c:pt>
                <c:pt idx="1">
                  <c:v>38.955366232206636</c:v>
                </c:pt>
                <c:pt idx="2">
                  <c:v>39.319344919441313</c:v>
                </c:pt>
                <c:pt idx="3">
                  <c:v>41.165346313547722</c:v>
                </c:pt>
                <c:pt idx="4">
                  <c:v>40.522503497099557</c:v>
                </c:pt>
                <c:pt idx="5">
                  <c:v>40.888895159502141</c:v>
                </c:pt>
                <c:pt idx="6">
                  <c:v>41.271129778265632</c:v>
                </c:pt>
                <c:pt idx="7">
                  <c:v>41.513284287773288</c:v>
                </c:pt>
                <c:pt idx="8">
                  <c:v>41.626579092476838</c:v>
                </c:pt>
                <c:pt idx="9">
                  <c:v>41.053343385687867</c:v>
                </c:pt>
                <c:pt idx="10">
                  <c:v>40.710118707035228</c:v>
                </c:pt>
                <c:pt idx="11">
                  <c:v>41.694315485319777</c:v>
                </c:pt>
                <c:pt idx="12">
                  <c:v>40.952599583338149</c:v>
                </c:pt>
                <c:pt idx="13">
                  <c:v>42.085439866416046</c:v>
                </c:pt>
                <c:pt idx="14">
                  <c:v>43.16475988590436</c:v>
                </c:pt>
                <c:pt idx="15">
                  <c:v>41.458733839212442</c:v>
                </c:pt>
                <c:pt idx="16">
                  <c:v>40.523053910306608</c:v>
                </c:pt>
                <c:pt idx="17">
                  <c:v>41.693534595209812</c:v>
                </c:pt>
                <c:pt idx="18">
                  <c:v>43.266196012924496</c:v>
                </c:pt>
                <c:pt idx="19">
                  <c:v>43.591976870788166</c:v>
                </c:pt>
              </c:numCache>
            </c:numRef>
          </c:val>
          <c:smooth val="0"/>
          <c:extLst>
            <c:ext xmlns:c16="http://schemas.microsoft.com/office/drawing/2014/chart" uri="{C3380CC4-5D6E-409C-BE32-E72D297353CC}">
              <c16:uniqueId val="{0000016F-8DBA-4614-950C-FCE84F1C8D1F}"/>
            </c:ext>
          </c:extLst>
        </c:ser>
        <c:ser>
          <c:idx val="50"/>
          <c:order val="18"/>
          <c:tx>
            <c:strRef>
              <c:f>'Cont data'!$A$6</c:f>
              <c:strCache>
                <c:ptCount val="1"/>
                <c:pt idx="0">
                  <c:v>Western Europe</c:v>
                </c:pt>
              </c:strCache>
            </c:strRef>
          </c:tx>
          <c:spPr>
            <a:ln w="28575" cap="sq">
              <a:solidFill>
                <a:schemeClr val="accent4"/>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data'!$B$6:$U$6</c:f>
              <c:numCache>
                <c:formatCode>0.0</c:formatCode>
                <c:ptCount val="20"/>
                <c:pt idx="1">
                  <c:v>47.744156672526259</c:v>
                </c:pt>
                <c:pt idx="2">
                  <c:v>49.316555981596572</c:v>
                </c:pt>
                <c:pt idx="3">
                  <c:v>49.828580301219489</c:v>
                </c:pt>
                <c:pt idx="4">
                  <c:v>49.404801624894276</c:v>
                </c:pt>
                <c:pt idx="5">
                  <c:v>50.192065927429333</c:v>
                </c:pt>
                <c:pt idx="6">
                  <c:v>50.435365548438959</c:v>
                </c:pt>
                <c:pt idx="7">
                  <c:v>50.958266650689247</c:v>
                </c:pt>
                <c:pt idx="8">
                  <c:v>51.554009457757729</c:v>
                </c:pt>
                <c:pt idx="9">
                  <c:v>51.021509446653852</c:v>
                </c:pt>
                <c:pt idx="10">
                  <c:v>52.047341820529006</c:v>
                </c:pt>
                <c:pt idx="11">
                  <c:v>52.416665232479708</c:v>
                </c:pt>
                <c:pt idx="12">
                  <c:v>53.271566324606283</c:v>
                </c:pt>
                <c:pt idx="13">
                  <c:v>53.775716680858793</c:v>
                </c:pt>
                <c:pt idx="14">
                  <c:v>55.280945947651858</c:v>
                </c:pt>
                <c:pt idx="15">
                  <c:v>53.800022899747532</c:v>
                </c:pt>
                <c:pt idx="16">
                  <c:v>52.965985813076045</c:v>
                </c:pt>
                <c:pt idx="17">
                  <c:v>54.584961560814627</c:v>
                </c:pt>
                <c:pt idx="18">
                  <c:v>56.138341076240366</c:v>
                </c:pt>
                <c:pt idx="19">
                  <c:v>56.146050365741672</c:v>
                </c:pt>
              </c:numCache>
            </c:numRef>
          </c:val>
          <c:smooth val="0"/>
          <c:extLst>
            <c:ext xmlns:c16="http://schemas.microsoft.com/office/drawing/2014/chart" uri="{C3380CC4-5D6E-409C-BE32-E72D297353CC}">
              <c16:uniqueId val="{00000170-8DBA-4614-950C-FCE84F1C8D1F}"/>
            </c:ext>
          </c:extLst>
        </c:ser>
        <c:ser>
          <c:idx val="51"/>
          <c:order val="19"/>
          <c:tx>
            <c:strRef>
              <c:f>'Cont data'!$A$7</c:f>
              <c:strCache>
                <c:ptCount val="1"/>
                <c:pt idx="0">
                  <c:v>Middle East &amp; N. Africa</c:v>
                </c:pt>
              </c:strCache>
            </c:strRef>
          </c:tx>
          <c:spPr>
            <a:ln w="28575" cap="rnd">
              <a:solidFill>
                <a:schemeClr val="accent5"/>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data'!$B$7:$U$7</c:f>
              <c:numCache>
                <c:formatCode>0.0</c:formatCode>
                <c:ptCount val="20"/>
                <c:pt idx="1">
                  <c:v>49.284356768501681</c:v>
                </c:pt>
                <c:pt idx="2">
                  <c:v>46.651783044019872</c:v>
                </c:pt>
                <c:pt idx="3">
                  <c:v>47.816488237462977</c:v>
                </c:pt>
                <c:pt idx="4">
                  <c:v>46.398176213069419</c:v>
                </c:pt>
                <c:pt idx="5">
                  <c:v>45.335568152659135</c:v>
                </c:pt>
                <c:pt idx="6">
                  <c:v>45.006174640017377</c:v>
                </c:pt>
                <c:pt idx="7">
                  <c:v>45.251766777446939</c:v>
                </c:pt>
                <c:pt idx="8">
                  <c:v>47.252781514339731</c:v>
                </c:pt>
                <c:pt idx="9">
                  <c:v>46.601555365262008</c:v>
                </c:pt>
                <c:pt idx="10">
                  <c:v>46.510786256561154</c:v>
                </c:pt>
                <c:pt idx="11">
                  <c:v>45.492361827625267</c:v>
                </c:pt>
                <c:pt idx="12">
                  <c:v>45.017890967942783</c:v>
                </c:pt>
                <c:pt idx="13">
                  <c:v>46.436650011922794</c:v>
                </c:pt>
                <c:pt idx="14">
                  <c:v>45.698351953383444</c:v>
                </c:pt>
                <c:pt idx="15">
                  <c:v>44.105946472982012</c:v>
                </c:pt>
                <c:pt idx="16">
                  <c:v>45.743810125014228</c:v>
                </c:pt>
                <c:pt idx="17">
                  <c:v>46.515397802547405</c:v>
                </c:pt>
                <c:pt idx="18">
                  <c:v>45.701316516114019</c:v>
                </c:pt>
                <c:pt idx="19">
                  <c:v>48.254675384469202</c:v>
                </c:pt>
              </c:numCache>
            </c:numRef>
          </c:val>
          <c:smooth val="0"/>
          <c:extLst>
            <c:ext xmlns:c16="http://schemas.microsoft.com/office/drawing/2014/chart" uri="{C3380CC4-5D6E-409C-BE32-E72D297353CC}">
              <c16:uniqueId val="{00000171-8DBA-4614-950C-FCE84F1C8D1F}"/>
            </c:ext>
          </c:extLst>
        </c:ser>
        <c:ser>
          <c:idx val="52"/>
          <c:order val="20"/>
          <c:tx>
            <c:strRef>
              <c:f>'Cont data'!$A$8</c:f>
              <c:strCache>
                <c:ptCount val="1"/>
                <c:pt idx="0">
                  <c:v>Africa</c:v>
                </c:pt>
              </c:strCache>
            </c:strRef>
          </c:tx>
          <c:spPr>
            <a:ln w="28575" cap="rnd">
              <a:solidFill>
                <a:schemeClr val="accent6"/>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data'!$B$8:$U$8</c:f>
              <c:numCache>
                <c:formatCode>0.0</c:formatCode>
                <c:ptCount val="20"/>
                <c:pt idx="0">
                  <c:v>35.656672170318842</c:v>
                </c:pt>
                <c:pt idx="1">
                  <c:v>37.572503733542661</c:v>
                </c:pt>
                <c:pt idx="2">
                  <c:v>38.008445406281069</c:v>
                </c:pt>
                <c:pt idx="3">
                  <c:v>37.712489884603592</c:v>
                </c:pt>
                <c:pt idx="4">
                  <c:v>37.655614906437286</c:v>
                </c:pt>
                <c:pt idx="5">
                  <c:v>39.732679477858056</c:v>
                </c:pt>
                <c:pt idx="6">
                  <c:v>39.647335251194619</c:v>
                </c:pt>
                <c:pt idx="7">
                  <c:v>38.066393147506311</c:v>
                </c:pt>
                <c:pt idx="8">
                  <c:v>38.798467482768196</c:v>
                </c:pt>
                <c:pt idx="9">
                  <c:v>39.442164646022754</c:v>
                </c:pt>
                <c:pt idx="10">
                  <c:v>39.9660143363649</c:v>
                </c:pt>
                <c:pt idx="11">
                  <c:v>40.902079506394486</c:v>
                </c:pt>
                <c:pt idx="12">
                  <c:v>41.693567961819184</c:v>
                </c:pt>
                <c:pt idx="13">
                  <c:v>40.65817307771195</c:v>
                </c:pt>
                <c:pt idx="14">
                  <c:v>42.686625688996301</c:v>
                </c:pt>
                <c:pt idx="15">
                  <c:v>39.797254631169451</c:v>
                </c:pt>
                <c:pt idx="16">
                  <c:v>40.597472378385959</c:v>
                </c:pt>
                <c:pt idx="17">
                  <c:v>42.60293941521676</c:v>
                </c:pt>
                <c:pt idx="18">
                  <c:v>41.710749192476861</c:v>
                </c:pt>
                <c:pt idx="19">
                  <c:v>42.46117625153618</c:v>
                </c:pt>
              </c:numCache>
            </c:numRef>
          </c:val>
          <c:smooth val="0"/>
          <c:extLst>
            <c:ext xmlns:c16="http://schemas.microsoft.com/office/drawing/2014/chart" uri="{C3380CC4-5D6E-409C-BE32-E72D297353CC}">
              <c16:uniqueId val="{00000172-8DBA-4614-950C-FCE84F1C8D1F}"/>
            </c:ext>
          </c:extLst>
        </c:ser>
        <c:ser>
          <c:idx val="53"/>
          <c:order val="21"/>
          <c:tx>
            <c:strRef>
              <c:f>'Cont data'!$A$9</c:f>
              <c:strCache>
                <c:ptCount val="1"/>
                <c:pt idx="0">
                  <c:v>South Asia</c:v>
                </c:pt>
              </c:strCache>
            </c:strRef>
          </c:tx>
          <c:spPr>
            <a:ln w="28575" cap="rnd">
              <a:solidFill>
                <a:schemeClr val="accent1">
                  <a:lumMod val="60000"/>
                </a:schemeClr>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data'!$B$9:$U$9</c:f>
              <c:numCache>
                <c:formatCode>0.0</c:formatCode>
                <c:ptCount val="20"/>
                <c:pt idx="0">
                  <c:v>53.066003306273657</c:v>
                </c:pt>
                <c:pt idx="1">
                  <c:v>51.554781060687446</c:v>
                </c:pt>
                <c:pt idx="2">
                  <c:v>51.614031837027909</c:v>
                </c:pt>
                <c:pt idx="3">
                  <c:v>49.405210606255444</c:v>
                </c:pt>
                <c:pt idx="4">
                  <c:v>51.993116076375294</c:v>
                </c:pt>
                <c:pt idx="5">
                  <c:v>50.097364849765171</c:v>
                </c:pt>
                <c:pt idx="6">
                  <c:v>50.325146495781524</c:v>
                </c:pt>
                <c:pt idx="7">
                  <c:v>49.184436417546102</c:v>
                </c:pt>
                <c:pt idx="8">
                  <c:v>49.416811555263536</c:v>
                </c:pt>
                <c:pt idx="9">
                  <c:v>48.789246049715153</c:v>
                </c:pt>
                <c:pt idx="10">
                  <c:v>48.721061863865664</c:v>
                </c:pt>
                <c:pt idx="11">
                  <c:v>47.890622217150124</c:v>
                </c:pt>
                <c:pt idx="12">
                  <c:v>46.715008737421115</c:v>
                </c:pt>
                <c:pt idx="13">
                  <c:v>43.641325991703788</c:v>
                </c:pt>
                <c:pt idx="14">
                  <c:v>48.653204187371003</c:v>
                </c:pt>
                <c:pt idx="15">
                  <c:v>42.357371548118749</c:v>
                </c:pt>
                <c:pt idx="16">
                  <c:v>46.436076378259848</c:v>
                </c:pt>
                <c:pt idx="17">
                  <c:v>50.775713612101647</c:v>
                </c:pt>
                <c:pt idx="18">
                  <c:v>50.297398648017364</c:v>
                </c:pt>
                <c:pt idx="19">
                  <c:v>50.318905439317604</c:v>
                </c:pt>
              </c:numCache>
            </c:numRef>
          </c:val>
          <c:smooth val="0"/>
          <c:extLst>
            <c:ext xmlns:c16="http://schemas.microsoft.com/office/drawing/2014/chart" uri="{C3380CC4-5D6E-409C-BE32-E72D297353CC}">
              <c16:uniqueId val="{00000173-8DBA-4614-950C-FCE84F1C8D1F}"/>
            </c:ext>
          </c:extLst>
        </c:ser>
        <c:ser>
          <c:idx val="54"/>
          <c:order val="22"/>
          <c:tx>
            <c:strRef>
              <c:f>'Cont data'!$A$10</c:f>
              <c:strCache>
                <c:ptCount val="1"/>
                <c:pt idx="0">
                  <c:v>Eastern Europe &amp; Central Asia</c:v>
                </c:pt>
              </c:strCache>
            </c:strRef>
          </c:tx>
          <c:spPr>
            <a:ln w="28575" cap="rnd">
              <a:solidFill>
                <a:srgbClr val="FF85FF"/>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data'!$B$10:$U$10</c:f>
              <c:numCache>
                <c:formatCode>0.0</c:formatCode>
                <c:ptCount val="20"/>
                <c:pt idx="0">
                  <c:v>37.64415405866395</c:v>
                </c:pt>
                <c:pt idx="1">
                  <c:v>39.675368213360898</c:v>
                </c:pt>
                <c:pt idx="2">
                  <c:v>40.437661059297106</c:v>
                </c:pt>
                <c:pt idx="3">
                  <c:v>41.24101795691989</c:v>
                </c:pt>
                <c:pt idx="4">
                  <c:v>40.687230170095141</c:v>
                </c:pt>
                <c:pt idx="5">
                  <c:v>40.714962459544317</c:v>
                </c:pt>
                <c:pt idx="6">
                  <c:v>42.205057736259633</c:v>
                </c:pt>
                <c:pt idx="7">
                  <c:v>42.132019680078642</c:v>
                </c:pt>
                <c:pt idx="8">
                  <c:v>43.551857026720519</c:v>
                </c:pt>
                <c:pt idx="9">
                  <c:v>44.43258189120828</c:v>
                </c:pt>
                <c:pt idx="10">
                  <c:v>44.337421369136827</c:v>
                </c:pt>
                <c:pt idx="11">
                  <c:v>44.433468974928083</c:v>
                </c:pt>
                <c:pt idx="12">
                  <c:v>44.333625349729033</c:v>
                </c:pt>
                <c:pt idx="13">
                  <c:v>44.762557037746284</c:v>
                </c:pt>
                <c:pt idx="14">
                  <c:v>44.730186590603815</c:v>
                </c:pt>
                <c:pt idx="15">
                  <c:v>42.630395011483607</c:v>
                </c:pt>
                <c:pt idx="16">
                  <c:v>44.426430319514665</c:v>
                </c:pt>
                <c:pt idx="17">
                  <c:v>45.436589396719128</c:v>
                </c:pt>
                <c:pt idx="18">
                  <c:v>45.940428862520392</c:v>
                </c:pt>
                <c:pt idx="19">
                  <c:v>45.889558150521729</c:v>
                </c:pt>
              </c:numCache>
            </c:numRef>
          </c:val>
          <c:smooth val="0"/>
          <c:extLst>
            <c:ext xmlns:c16="http://schemas.microsoft.com/office/drawing/2014/chart" uri="{C3380CC4-5D6E-409C-BE32-E72D297353CC}">
              <c16:uniqueId val="{00000174-8DBA-4614-950C-FCE84F1C8D1F}"/>
            </c:ext>
          </c:extLst>
        </c:ser>
        <c:ser>
          <c:idx val="55"/>
          <c:order val="23"/>
          <c:tx>
            <c:strRef>
              <c:f>'Cont data'!$A$11</c:f>
              <c:strCache>
                <c:ptCount val="1"/>
                <c:pt idx="0">
                  <c:v>East Asia</c:v>
                </c:pt>
              </c:strCache>
            </c:strRef>
          </c:tx>
          <c:spPr>
            <a:ln w="28575" cap="rnd">
              <a:solidFill>
                <a:srgbClr val="7030A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data'!$B$11:$U$11</c:f>
              <c:numCache>
                <c:formatCode>0.0</c:formatCode>
                <c:ptCount val="20"/>
                <c:pt idx="0">
                  <c:v>47.756294795379972</c:v>
                </c:pt>
                <c:pt idx="1">
                  <c:v>48.985963561307464</c:v>
                </c:pt>
                <c:pt idx="2">
                  <c:v>48.12105928140538</c:v>
                </c:pt>
                <c:pt idx="3">
                  <c:v>46.942914051607929</c:v>
                </c:pt>
                <c:pt idx="4">
                  <c:v>47.288513547421282</c:v>
                </c:pt>
                <c:pt idx="5">
                  <c:v>48.521356902616695</c:v>
                </c:pt>
                <c:pt idx="6">
                  <c:v>48.173426579106994</c:v>
                </c:pt>
                <c:pt idx="7">
                  <c:v>48.348807719789178</c:v>
                </c:pt>
                <c:pt idx="8">
                  <c:v>49.070137112030444</c:v>
                </c:pt>
                <c:pt idx="9">
                  <c:v>49.287487631571508</c:v>
                </c:pt>
                <c:pt idx="10">
                  <c:v>49.483414766355772</c:v>
                </c:pt>
                <c:pt idx="11">
                  <c:v>48.350500790847853</c:v>
                </c:pt>
                <c:pt idx="12">
                  <c:v>48.52078980014867</c:v>
                </c:pt>
                <c:pt idx="13">
                  <c:v>48.840713986080104</c:v>
                </c:pt>
                <c:pt idx="14">
                  <c:v>50.455974573641917</c:v>
                </c:pt>
                <c:pt idx="15">
                  <c:v>50.452000851763735</c:v>
                </c:pt>
                <c:pt idx="16">
                  <c:v>51.616565633123336</c:v>
                </c:pt>
                <c:pt idx="17">
                  <c:v>51.944794097209837</c:v>
                </c:pt>
                <c:pt idx="18">
                  <c:v>50.485594058923333</c:v>
                </c:pt>
                <c:pt idx="19">
                  <c:v>52.776796985814684</c:v>
                </c:pt>
              </c:numCache>
            </c:numRef>
          </c:val>
          <c:smooth val="0"/>
          <c:extLst>
            <c:ext xmlns:c16="http://schemas.microsoft.com/office/drawing/2014/chart" uri="{C3380CC4-5D6E-409C-BE32-E72D297353CC}">
              <c16:uniqueId val="{00000175-8DBA-4614-950C-FCE84F1C8D1F}"/>
            </c:ext>
          </c:extLst>
        </c:ser>
        <c:ser>
          <c:idx val="56"/>
          <c:order val="24"/>
          <c:tx>
            <c:strRef>
              <c:f>'Cont data'!$A$4</c:f>
              <c:strCache>
                <c:ptCount val="1"/>
                <c:pt idx="0">
                  <c:v>Latin America</c:v>
                </c:pt>
              </c:strCache>
            </c:strRef>
          </c:tx>
          <c:spPr>
            <a:ln w="28575" cap="rnd">
              <a:solidFill>
                <a:schemeClr val="accent2"/>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data'!$B$4:$U$4</c:f>
              <c:numCache>
                <c:formatCode>0.0</c:formatCode>
                <c:ptCount val="20"/>
                <c:pt idx="1">
                  <c:v>53.454749237548747</c:v>
                </c:pt>
                <c:pt idx="2">
                  <c:v>54.407991423327793</c:v>
                </c:pt>
                <c:pt idx="3">
                  <c:v>57.86610360156827</c:v>
                </c:pt>
                <c:pt idx="4">
                  <c:v>55.96322559748679</c:v>
                </c:pt>
                <c:pt idx="5">
                  <c:v>56.518367309777929</c:v>
                </c:pt>
                <c:pt idx="6">
                  <c:v>56.173806203206212</c:v>
                </c:pt>
                <c:pt idx="7">
                  <c:v>57.531216979691727</c:v>
                </c:pt>
                <c:pt idx="8">
                  <c:v>56.774441328384931</c:v>
                </c:pt>
                <c:pt idx="9">
                  <c:v>55.375262838848663</c:v>
                </c:pt>
                <c:pt idx="10">
                  <c:v>55.567065186836274</c:v>
                </c:pt>
                <c:pt idx="11">
                  <c:v>55.009712218105101</c:v>
                </c:pt>
                <c:pt idx="12">
                  <c:v>55.135749513605077</c:v>
                </c:pt>
                <c:pt idx="13">
                  <c:v>56.122332518772893</c:v>
                </c:pt>
                <c:pt idx="14">
                  <c:v>52.642325104722723</c:v>
                </c:pt>
                <c:pt idx="15">
                  <c:v>50.817461003497783</c:v>
                </c:pt>
                <c:pt idx="16">
                  <c:v>56.162340438377207</c:v>
                </c:pt>
                <c:pt idx="17">
                  <c:v>57.48767255453221</c:v>
                </c:pt>
                <c:pt idx="18">
                  <c:v>57.992894115064921</c:v>
                </c:pt>
                <c:pt idx="19">
                  <c:v>58.440820161732461</c:v>
                </c:pt>
              </c:numCache>
            </c:numRef>
          </c:val>
          <c:smooth val="0"/>
          <c:extLst>
            <c:ext xmlns:c16="http://schemas.microsoft.com/office/drawing/2014/chart" uri="{C3380CC4-5D6E-409C-BE32-E72D297353CC}">
              <c16:uniqueId val="{00000176-8DBA-4614-950C-FCE84F1C8D1F}"/>
            </c:ext>
          </c:extLst>
        </c:ser>
        <c:ser>
          <c:idx val="57"/>
          <c:order val="25"/>
          <c:tx>
            <c:strRef>
              <c:f>'Cont data'!$A$5</c:f>
              <c:strCache>
                <c:ptCount val="1"/>
                <c:pt idx="0">
                  <c:v>N America &amp; Oceania</c:v>
                </c:pt>
              </c:strCache>
            </c:strRef>
          </c:tx>
          <c:spPr>
            <a:ln w="28575" cap="rnd">
              <a:solidFill>
                <a:srgbClr val="FF000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data'!$B$5:$U$5</c:f>
              <c:numCache>
                <c:formatCode>0.0</c:formatCode>
                <c:ptCount val="20"/>
                <c:pt idx="0">
                  <c:v>37.395664800953973</c:v>
                </c:pt>
                <c:pt idx="1">
                  <c:v>38.955366232206636</c:v>
                </c:pt>
                <c:pt idx="2">
                  <c:v>39.319344919441313</c:v>
                </c:pt>
                <c:pt idx="3">
                  <c:v>41.165346313547722</c:v>
                </c:pt>
                <c:pt idx="4">
                  <c:v>40.522503497099557</c:v>
                </c:pt>
                <c:pt idx="5">
                  <c:v>40.888895159502141</c:v>
                </c:pt>
                <c:pt idx="6">
                  <c:v>41.271129778265632</c:v>
                </c:pt>
                <c:pt idx="7">
                  <c:v>41.513284287773288</c:v>
                </c:pt>
                <c:pt idx="8">
                  <c:v>41.626579092476838</c:v>
                </c:pt>
                <c:pt idx="9">
                  <c:v>41.053343385687867</c:v>
                </c:pt>
                <c:pt idx="10">
                  <c:v>40.710118707035228</c:v>
                </c:pt>
                <c:pt idx="11">
                  <c:v>41.694315485319777</c:v>
                </c:pt>
                <c:pt idx="12">
                  <c:v>40.952599583338149</c:v>
                </c:pt>
                <c:pt idx="13">
                  <c:v>42.085439866416046</c:v>
                </c:pt>
                <c:pt idx="14">
                  <c:v>43.16475988590436</c:v>
                </c:pt>
                <c:pt idx="15">
                  <c:v>41.458733839212442</c:v>
                </c:pt>
                <c:pt idx="16">
                  <c:v>40.523053910306608</c:v>
                </c:pt>
                <c:pt idx="17">
                  <c:v>41.693534595209812</c:v>
                </c:pt>
                <c:pt idx="18">
                  <c:v>43.266196012924496</c:v>
                </c:pt>
                <c:pt idx="19">
                  <c:v>43.591976870788166</c:v>
                </c:pt>
              </c:numCache>
            </c:numRef>
          </c:val>
          <c:smooth val="0"/>
          <c:extLst>
            <c:ext xmlns:c16="http://schemas.microsoft.com/office/drawing/2014/chart" uri="{C3380CC4-5D6E-409C-BE32-E72D297353CC}">
              <c16:uniqueId val="{00000177-8DBA-4614-950C-FCE84F1C8D1F}"/>
            </c:ext>
          </c:extLst>
        </c:ser>
        <c:ser>
          <c:idx val="58"/>
          <c:order val="26"/>
          <c:tx>
            <c:strRef>
              <c:f>'Cont data'!$A$6</c:f>
              <c:strCache>
                <c:ptCount val="1"/>
                <c:pt idx="0">
                  <c:v>Western Europe</c:v>
                </c:pt>
              </c:strCache>
            </c:strRef>
          </c:tx>
          <c:spPr>
            <a:ln w="28575" cap="sq">
              <a:solidFill>
                <a:schemeClr val="accent4"/>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data'!$B$6:$U$6</c:f>
              <c:numCache>
                <c:formatCode>0.0</c:formatCode>
                <c:ptCount val="20"/>
                <c:pt idx="1">
                  <c:v>47.744156672526259</c:v>
                </c:pt>
                <c:pt idx="2">
                  <c:v>49.316555981596572</c:v>
                </c:pt>
                <c:pt idx="3">
                  <c:v>49.828580301219489</c:v>
                </c:pt>
                <c:pt idx="4">
                  <c:v>49.404801624894276</c:v>
                </c:pt>
                <c:pt idx="5">
                  <c:v>50.192065927429333</c:v>
                </c:pt>
                <c:pt idx="6">
                  <c:v>50.435365548438959</c:v>
                </c:pt>
                <c:pt idx="7">
                  <c:v>50.958266650689247</c:v>
                </c:pt>
                <c:pt idx="8">
                  <c:v>51.554009457757729</c:v>
                </c:pt>
                <c:pt idx="9">
                  <c:v>51.021509446653852</c:v>
                </c:pt>
                <c:pt idx="10">
                  <c:v>52.047341820529006</c:v>
                </c:pt>
                <c:pt idx="11">
                  <c:v>52.416665232479708</c:v>
                </c:pt>
                <c:pt idx="12">
                  <c:v>53.271566324606283</c:v>
                </c:pt>
                <c:pt idx="13">
                  <c:v>53.775716680858793</c:v>
                </c:pt>
                <c:pt idx="14">
                  <c:v>55.280945947651858</c:v>
                </c:pt>
                <c:pt idx="15">
                  <c:v>53.800022899747532</c:v>
                </c:pt>
                <c:pt idx="16">
                  <c:v>52.965985813076045</c:v>
                </c:pt>
                <c:pt idx="17">
                  <c:v>54.584961560814627</c:v>
                </c:pt>
                <c:pt idx="18">
                  <c:v>56.138341076240366</c:v>
                </c:pt>
                <c:pt idx="19">
                  <c:v>56.146050365741672</c:v>
                </c:pt>
              </c:numCache>
            </c:numRef>
          </c:val>
          <c:smooth val="0"/>
          <c:extLst>
            <c:ext xmlns:c16="http://schemas.microsoft.com/office/drawing/2014/chart" uri="{C3380CC4-5D6E-409C-BE32-E72D297353CC}">
              <c16:uniqueId val="{00000178-8DBA-4614-950C-FCE84F1C8D1F}"/>
            </c:ext>
          </c:extLst>
        </c:ser>
        <c:ser>
          <c:idx val="59"/>
          <c:order val="27"/>
          <c:tx>
            <c:strRef>
              <c:f>'Cont data'!$A$7</c:f>
              <c:strCache>
                <c:ptCount val="1"/>
                <c:pt idx="0">
                  <c:v>Middle East &amp; N. Africa</c:v>
                </c:pt>
              </c:strCache>
            </c:strRef>
          </c:tx>
          <c:spPr>
            <a:ln w="28575" cap="rnd">
              <a:solidFill>
                <a:schemeClr val="accent5"/>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data'!$B$7:$U$7</c:f>
              <c:numCache>
                <c:formatCode>0.0</c:formatCode>
                <c:ptCount val="20"/>
                <c:pt idx="1">
                  <c:v>49.284356768501681</c:v>
                </c:pt>
                <c:pt idx="2">
                  <c:v>46.651783044019872</c:v>
                </c:pt>
                <c:pt idx="3">
                  <c:v>47.816488237462977</c:v>
                </c:pt>
                <c:pt idx="4">
                  <c:v>46.398176213069419</c:v>
                </c:pt>
                <c:pt idx="5">
                  <c:v>45.335568152659135</c:v>
                </c:pt>
                <c:pt idx="6">
                  <c:v>45.006174640017377</c:v>
                </c:pt>
                <c:pt idx="7">
                  <c:v>45.251766777446939</c:v>
                </c:pt>
                <c:pt idx="8">
                  <c:v>47.252781514339731</c:v>
                </c:pt>
                <c:pt idx="9">
                  <c:v>46.601555365262008</c:v>
                </c:pt>
                <c:pt idx="10">
                  <c:v>46.510786256561154</c:v>
                </c:pt>
                <c:pt idx="11">
                  <c:v>45.492361827625267</c:v>
                </c:pt>
                <c:pt idx="12">
                  <c:v>45.017890967942783</c:v>
                </c:pt>
                <c:pt idx="13">
                  <c:v>46.436650011922794</c:v>
                </c:pt>
                <c:pt idx="14">
                  <c:v>45.698351953383444</c:v>
                </c:pt>
                <c:pt idx="15">
                  <c:v>44.105946472982012</c:v>
                </c:pt>
                <c:pt idx="16">
                  <c:v>45.743810125014228</c:v>
                </c:pt>
                <c:pt idx="17">
                  <c:v>46.515397802547405</c:v>
                </c:pt>
                <c:pt idx="18">
                  <c:v>45.701316516114019</c:v>
                </c:pt>
                <c:pt idx="19">
                  <c:v>48.254675384469202</c:v>
                </c:pt>
              </c:numCache>
            </c:numRef>
          </c:val>
          <c:smooth val="0"/>
          <c:extLst>
            <c:ext xmlns:c16="http://schemas.microsoft.com/office/drawing/2014/chart" uri="{C3380CC4-5D6E-409C-BE32-E72D297353CC}">
              <c16:uniqueId val="{00000179-8DBA-4614-950C-FCE84F1C8D1F}"/>
            </c:ext>
          </c:extLst>
        </c:ser>
        <c:ser>
          <c:idx val="60"/>
          <c:order val="28"/>
          <c:tx>
            <c:strRef>
              <c:f>'Cont data'!$A$8</c:f>
              <c:strCache>
                <c:ptCount val="1"/>
                <c:pt idx="0">
                  <c:v>Africa</c:v>
                </c:pt>
              </c:strCache>
            </c:strRef>
          </c:tx>
          <c:spPr>
            <a:ln w="28575" cap="rnd">
              <a:solidFill>
                <a:schemeClr val="accent6"/>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data'!$B$8:$U$8</c:f>
              <c:numCache>
                <c:formatCode>0.0</c:formatCode>
                <c:ptCount val="20"/>
                <c:pt idx="0">
                  <c:v>35.656672170318842</c:v>
                </c:pt>
                <c:pt idx="1">
                  <c:v>37.572503733542661</c:v>
                </c:pt>
                <c:pt idx="2">
                  <c:v>38.008445406281069</c:v>
                </c:pt>
                <c:pt idx="3">
                  <c:v>37.712489884603592</c:v>
                </c:pt>
                <c:pt idx="4">
                  <c:v>37.655614906437286</c:v>
                </c:pt>
                <c:pt idx="5">
                  <c:v>39.732679477858056</c:v>
                </c:pt>
                <c:pt idx="6">
                  <c:v>39.647335251194619</c:v>
                </c:pt>
                <c:pt idx="7">
                  <c:v>38.066393147506311</c:v>
                </c:pt>
                <c:pt idx="8">
                  <c:v>38.798467482768196</c:v>
                </c:pt>
                <c:pt idx="9">
                  <c:v>39.442164646022754</c:v>
                </c:pt>
                <c:pt idx="10">
                  <c:v>39.9660143363649</c:v>
                </c:pt>
                <c:pt idx="11">
                  <c:v>40.902079506394486</c:v>
                </c:pt>
                <c:pt idx="12">
                  <c:v>41.693567961819184</c:v>
                </c:pt>
                <c:pt idx="13">
                  <c:v>40.65817307771195</c:v>
                </c:pt>
                <c:pt idx="14">
                  <c:v>42.686625688996301</c:v>
                </c:pt>
                <c:pt idx="15">
                  <c:v>39.797254631169451</c:v>
                </c:pt>
                <c:pt idx="16">
                  <c:v>40.597472378385959</c:v>
                </c:pt>
                <c:pt idx="17">
                  <c:v>42.60293941521676</c:v>
                </c:pt>
                <c:pt idx="18">
                  <c:v>41.710749192476861</c:v>
                </c:pt>
                <c:pt idx="19">
                  <c:v>42.46117625153618</c:v>
                </c:pt>
              </c:numCache>
            </c:numRef>
          </c:val>
          <c:smooth val="0"/>
          <c:extLst>
            <c:ext xmlns:c16="http://schemas.microsoft.com/office/drawing/2014/chart" uri="{C3380CC4-5D6E-409C-BE32-E72D297353CC}">
              <c16:uniqueId val="{0000017A-8DBA-4614-950C-FCE84F1C8D1F}"/>
            </c:ext>
          </c:extLst>
        </c:ser>
        <c:ser>
          <c:idx val="61"/>
          <c:order val="29"/>
          <c:tx>
            <c:strRef>
              <c:f>'Cont data'!$A$9</c:f>
              <c:strCache>
                <c:ptCount val="1"/>
                <c:pt idx="0">
                  <c:v>South Asia</c:v>
                </c:pt>
              </c:strCache>
            </c:strRef>
          </c:tx>
          <c:spPr>
            <a:ln w="28575" cap="rnd">
              <a:solidFill>
                <a:schemeClr val="accent1">
                  <a:lumMod val="60000"/>
                </a:schemeClr>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data'!$B$9:$U$9</c:f>
              <c:numCache>
                <c:formatCode>0.0</c:formatCode>
                <c:ptCount val="20"/>
                <c:pt idx="0">
                  <c:v>53.066003306273657</c:v>
                </c:pt>
                <c:pt idx="1">
                  <c:v>51.554781060687446</c:v>
                </c:pt>
                <c:pt idx="2">
                  <c:v>51.614031837027909</c:v>
                </c:pt>
                <c:pt idx="3">
                  <c:v>49.405210606255444</c:v>
                </c:pt>
                <c:pt idx="4">
                  <c:v>51.993116076375294</c:v>
                </c:pt>
                <c:pt idx="5">
                  <c:v>50.097364849765171</c:v>
                </c:pt>
                <c:pt idx="6">
                  <c:v>50.325146495781524</c:v>
                </c:pt>
                <c:pt idx="7">
                  <c:v>49.184436417546102</c:v>
                </c:pt>
                <c:pt idx="8">
                  <c:v>49.416811555263536</c:v>
                </c:pt>
                <c:pt idx="9">
                  <c:v>48.789246049715153</c:v>
                </c:pt>
                <c:pt idx="10">
                  <c:v>48.721061863865664</c:v>
                </c:pt>
                <c:pt idx="11">
                  <c:v>47.890622217150124</c:v>
                </c:pt>
                <c:pt idx="12">
                  <c:v>46.715008737421115</c:v>
                </c:pt>
                <c:pt idx="13">
                  <c:v>43.641325991703788</c:v>
                </c:pt>
                <c:pt idx="14">
                  <c:v>48.653204187371003</c:v>
                </c:pt>
                <c:pt idx="15">
                  <c:v>42.357371548118749</c:v>
                </c:pt>
                <c:pt idx="16">
                  <c:v>46.436076378259848</c:v>
                </c:pt>
                <c:pt idx="17">
                  <c:v>50.775713612101647</c:v>
                </c:pt>
                <c:pt idx="18">
                  <c:v>50.297398648017364</c:v>
                </c:pt>
                <c:pt idx="19">
                  <c:v>50.318905439317604</c:v>
                </c:pt>
              </c:numCache>
            </c:numRef>
          </c:val>
          <c:smooth val="0"/>
          <c:extLst>
            <c:ext xmlns:c16="http://schemas.microsoft.com/office/drawing/2014/chart" uri="{C3380CC4-5D6E-409C-BE32-E72D297353CC}">
              <c16:uniqueId val="{0000017B-8DBA-4614-950C-FCE84F1C8D1F}"/>
            </c:ext>
          </c:extLst>
        </c:ser>
        <c:ser>
          <c:idx val="62"/>
          <c:order val="30"/>
          <c:tx>
            <c:strRef>
              <c:f>'Cont data'!$A$10</c:f>
              <c:strCache>
                <c:ptCount val="1"/>
                <c:pt idx="0">
                  <c:v>Eastern Europe &amp; Central Asia</c:v>
                </c:pt>
              </c:strCache>
            </c:strRef>
          </c:tx>
          <c:spPr>
            <a:ln w="28575" cap="rnd">
              <a:solidFill>
                <a:srgbClr val="FF85FF"/>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data'!$B$10:$U$10</c:f>
              <c:numCache>
                <c:formatCode>0.0</c:formatCode>
                <c:ptCount val="20"/>
                <c:pt idx="0">
                  <c:v>37.64415405866395</c:v>
                </c:pt>
                <c:pt idx="1">
                  <c:v>39.675368213360898</c:v>
                </c:pt>
                <c:pt idx="2">
                  <c:v>40.437661059297106</c:v>
                </c:pt>
                <c:pt idx="3">
                  <c:v>41.24101795691989</c:v>
                </c:pt>
                <c:pt idx="4">
                  <c:v>40.687230170095141</c:v>
                </c:pt>
                <c:pt idx="5">
                  <c:v>40.714962459544317</c:v>
                </c:pt>
                <c:pt idx="6">
                  <c:v>42.205057736259633</c:v>
                </c:pt>
                <c:pt idx="7">
                  <c:v>42.132019680078642</c:v>
                </c:pt>
                <c:pt idx="8">
                  <c:v>43.551857026720519</c:v>
                </c:pt>
                <c:pt idx="9">
                  <c:v>44.43258189120828</c:v>
                </c:pt>
                <c:pt idx="10">
                  <c:v>44.337421369136827</c:v>
                </c:pt>
                <c:pt idx="11">
                  <c:v>44.433468974928083</c:v>
                </c:pt>
                <c:pt idx="12">
                  <c:v>44.333625349729033</c:v>
                </c:pt>
                <c:pt idx="13">
                  <c:v>44.762557037746284</c:v>
                </c:pt>
                <c:pt idx="14">
                  <c:v>44.730186590603815</c:v>
                </c:pt>
                <c:pt idx="15">
                  <c:v>42.630395011483607</c:v>
                </c:pt>
                <c:pt idx="16">
                  <c:v>44.426430319514665</c:v>
                </c:pt>
                <c:pt idx="17">
                  <c:v>45.436589396719128</c:v>
                </c:pt>
                <c:pt idx="18">
                  <c:v>45.940428862520392</c:v>
                </c:pt>
                <c:pt idx="19">
                  <c:v>45.889558150521729</c:v>
                </c:pt>
              </c:numCache>
            </c:numRef>
          </c:val>
          <c:smooth val="0"/>
          <c:extLst>
            <c:ext xmlns:c16="http://schemas.microsoft.com/office/drawing/2014/chart" uri="{C3380CC4-5D6E-409C-BE32-E72D297353CC}">
              <c16:uniqueId val="{0000017C-8DBA-4614-950C-FCE84F1C8D1F}"/>
            </c:ext>
          </c:extLst>
        </c:ser>
        <c:ser>
          <c:idx val="63"/>
          <c:order val="31"/>
          <c:tx>
            <c:strRef>
              <c:f>'Cont data'!$A$11</c:f>
              <c:strCache>
                <c:ptCount val="1"/>
                <c:pt idx="0">
                  <c:v>East Asia</c:v>
                </c:pt>
              </c:strCache>
            </c:strRef>
          </c:tx>
          <c:spPr>
            <a:ln w="28575" cap="rnd">
              <a:solidFill>
                <a:srgbClr val="7030A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data'!$B$11:$U$11</c:f>
              <c:numCache>
                <c:formatCode>0.0</c:formatCode>
                <c:ptCount val="20"/>
                <c:pt idx="0">
                  <c:v>47.756294795379972</c:v>
                </c:pt>
                <c:pt idx="1">
                  <c:v>48.985963561307464</c:v>
                </c:pt>
                <c:pt idx="2">
                  <c:v>48.12105928140538</c:v>
                </c:pt>
                <c:pt idx="3">
                  <c:v>46.942914051607929</c:v>
                </c:pt>
                <c:pt idx="4">
                  <c:v>47.288513547421282</c:v>
                </c:pt>
                <c:pt idx="5">
                  <c:v>48.521356902616695</c:v>
                </c:pt>
                <c:pt idx="6">
                  <c:v>48.173426579106994</c:v>
                </c:pt>
                <c:pt idx="7">
                  <c:v>48.348807719789178</c:v>
                </c:pt>
                <c:pt idx="8">
                  <c:v>49.070137112030444</c:v>
                </c:pt>
                <c:pt idx="9">
                  <c:v>49.287487631571508</c:v>
                </c:pt>
                <c:pt idx="10">
                  <c:v>49.483414766355772</c:v>
                </c:pt>
                <c:pt idx="11">
                  <c:v>48.350500790847853</c:v>
                </c:pt>
                <c:pt idx="12">
                  <c:v>48.52078980014867</c:v>
                </c:pt>
                <c:pt idx="13">
                  <c:v>48.840713986080104</c:v>
                </c:pt>
                <c:pt idx="14">
                  <c:v>50.455974573641917</c:v>
                </c:pt>
                <c:pt idx="15">
                  <c:v>50.452000851763735</c:v>
                </c:pt>
                <c:pt idx="16">
                  <c:v>51.616565633123336</c:v>
                </c:pt>
                <c:pt idx="17">
                  <c:v>51.944794097209837</c:v>
                </c:pt>
                <c:pt idx="18">
                  <c:v>50.485594058923333</c:v>
                </c:pt>
                <c:pt idx="19">
                  <c:v>52.776796985814684</c:v>
                </c:pt>
              </c:numCache>
            </c:numRef>
          </c:val>
          <c:smooth val="0"/>
          <c:extLst>
            <c:ext xmlns:c16="http://schemas.microsoft.com/office/drawing/2014/chart" uri="{C3380CC4-5D6E-409C-BE32-E72D297353CC}">
              <c16:uniqueId val="{0000017D-8DBA-4614-950C-FCE84F1C8D1F}"/>
            </c:ext>
          </c:extLst>
        </c:ser>
        <c:ser>
          <c:idx val="0"/>
          <c:order val="32"/>
          <c:tx>
            <c:strRef>
              <c:f>'Cont data'!$A$4</c:f>
              <c:strCache>
                <c:ptCount val="1"/>
                <c:pt idx="0">
                  <c:v>Latin America</c:v>
                </c:pt>
              </c:strCache>
            </c:strRef>
          </c:tx>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data'!$B$4:$U$4</c:f>
              <c:numCache>
                <c:formatCode>0.0</c:formatCode>
                <c:ptCount val="20"/>
                <c:pt idx="1">
                  <c:v>53.454749237548747</c:v>
                </c:pt>
                <c:pt idx="2">
                  <c:v>54.407991423327793</c:v>
                </c:pt>
                <c:pt idx="3">
                  <c:v>57.86610360156827</c:v>
                </c:pt>
                <c:pt idx="4">
                  <c:v>55.96322559748679</c:v>
                </c:pt>
                <c:pt idx="5">
                  <c:v>56.518367309777929</c:v>
                </c:pt>
                <c:pt idx="6">
                  <c:v>56.173806203206212</c:v>
                </c:pt>
                <c:pt idx="7">
                  <c:v>57.531216979691727</c:v>
                </c:pt>
                <c:pt idx="8">
                  <c:v>56.774441328384931</c:v>
                </c:pt>
                <c:pt idx="9">
                  <c:v>55.375262838848663</c:v>
                </c:pt>
                <c:pt idx="10">
                  <c:v>55.567065186836274</c:v>
                </c:pt>
                <c:pt idx="11">
                  <c:v>55.009712218105101</c:v>
                </c:pt>
                <c:pt idx="12">
                  <c:v>55.135749513605077</c:v>
                </c:pt>
                <c:pt idx="13">
                  <c:v>56.122332518772893</c:v>
                </c:pt>
                <c:pt idx="14">
                  <c:v>52.642325104722723</c:v>
                </c:pt>
                <c:pt idx="15">
                  <c:v>50.817461003497783</c:v>
                </c:pt>
                <c:pt idx="16">
                  <c:v>56.162340438377207</c:v>
                </c:pt>
                <c:pt idx="17">
                  <c:v>57.48767255453221</c:v>
                </c:pt>
                <c:pt idx="18">
                  <c:v>57.992894115064921</c:v>
                </c:pt>
                <c:pt idx="19">
                  <c:v>58.440820161732461</c:v>
                </c:pt>
              </c:numCache>
            </c:numRef>
          </c:val>
          <c:smooth val="0"/>
          <c:extLst>
            <c:ext xmlns:c16="http://schemas.microsoft.com/office/drawing/2014/chart" uri="{C3380CC4-5D6E-409C-BE32-E72D297353CC}">
              <c16:uniqueId val="{000000F9-8DBA-4614-950C-FCE84F1C8D1F}"/>
            </c:ext>
          </c:extLst>
        </c:ser>
        <c:ser>
          <c:idx val="9"/>
          <c:order val="33"/>
          <c:tx>
            <c:strRef>
              <c:f>'Cont data'!$A$5</c:f>
              <c:strCache>
                <c:ptCount val="1"/>
                <c:pt idx="0">
                  <c:v>N America &amp; Oceania</c:v>
                </c:pt>
              </c:strCache>
            </c:strRef>
          </c:tx>
          <c:spPr>
            <a:ln>
              <a:solidFill>
                <a:srgbClr val="FF0000"/>
              </a:solidFill>
            </a:ln>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data'!$B$5:$U$5</c:f>
              <c:numCache>
                <c:formatCode>0.0</c:formatCode>
                <c:ptCount val="20"/>
                <c:pt idx="0">
                  <c:v>37.395664800953973</c:v>
                </c:pt>
                <c:pt idx="1">
                  <c:v>38.955366232206636</c:v>
                </c:pt>
                <c:pt idx="2">
                  <c:v>39.319344919441313</c:v>
                </c:pt>
                <c:pt idx="3">
                  <c:v>41.165346313547722</c:v>
                </c:pt>
                <c:pt idx="4">
                  <c:v>40.522503497099557</c:v>
                </c:pt>
                <c:pt idx="5">
                  <c:v>40.888895159502141</c:v>
                </c:pt>
                <c:pt idx="6">
                  <c:v>41.271129778265632</c:v>
                </c:pt>
                <c:pt idx="7">
                  <c:v>41.513284287773288</c:v>
                </c:pt>
                <c:pt idx="8">
                  <c:v>41.626579092476838</c:v>
                </c:pt>
                <c:pt idx="9">
                  <c:v>41.053343385687867</c:v>
                </c:pt>
                <c:pt idx="10">
                  <c:v>40.710118707035228</c:v>
                </c:pt>
                <c:pt idx="11">
                  <c:v>41.694315485319777</c:v>
                </c:pt>
                <c:pt idx="12">
                  <c:v>40.952599583338149</c:v>
                </c:pt>
                <c:pt idx="13">
                  <c:v>42.085439866416046</c:v>
                </c:pt>
                <c:pt idx="14">
                  <c:v>43.16475988590436</c:v>
                </c:pt>
                <c:pt idx="15">
                  <c:v>41.458733839212442</c:v>
                </c:pt>
                <c:pt idx="16">
                  <c:v>40.523053910306608</c:v>
                </c:pt>
                <c:pt idx="17">
                  <c:v>41.693534595209812</c:v>
                </c:pt>
                <c:pt idx="18">
                  <c:v>43.266196012924496</c:v>
                </c:pt>
                <c:pt idx="19">
                  <c:v>43.591976870788166</c:v>
                </c:pt>
              </c:numCache>
            </c:numRef>
          </c:val>
          <c:smooth val="0"/>
          <c:extLst>
            <c:ext xmlns:c16="http://schemas.microsoft.com/office/drawing/2014/chart" uri="{C3380CC4-5D6E-409C-BE32-E72D297353CC}">
              <c16:uniqueId val="{000000FB-8DBA-4614-950C-FCE84F1C8D1F}"/>
            </c:ext>
          </c:extLst>
        </c:ser>
        <c:ser>
          <c:idx val="10"/>
          <c:order val="34"/>
          <c:tx>
            <c:strRef>
              <c:f>'Cont data'!$A$6</c:f>
              <c:strCache>
                <c:ptCount val="1"/>
                <c:pt idx="0">
                  <c:v>Western Europe</c:v>
                </c:pt>
              </c:strCache>
            </c:strRef>
          </c:tx>
          <c:spPr>
            <a:ln cap="sq"/>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data'!$B$6:$U$6</c:f>
              <c:numCache>
                <c:formatCode>0.0</c:formatCode>
                <c:ptCount val="20"/>
                <c:pt idx="1">
                  <c:v>47.744156672526259</c:v>
                </c:pt>
                <c:pt idx="2">
                  <c:v>49.316555981596572</c:v>
                </c:pt>
                <c:pt idx="3">
                  <c:v>49.828580301219489</c:v>
                </c:pt>
                <c:pt idx="4">
                  <c:v>49.404801624894276</c:v>
                </c:pt>
                <c:pt idx="5">
                  <c:v>50.192065927429333</c:v>
                </c:pt>
                <c:pt idx="6">
                  <c:v>50.435365548438959</c:v>
                </c:pt>
                <c:pt idx="7">
                  <c:v>50.958266650689247</c:v>
                </c:pt>
                <c:pt idx="8">
                  <c:v>51.554009457757729</c:v>
                </c:pt>
                <c:pt idx="9">
                  <c:v>51.021509446653852</c:v>
                </c:pt>
                <c:pt idx="10">
                  <c:v>52.047341820529006</c:v>
                </c:pt>
                <c:pt idx="11">
                  <c:v>52.416665232479708</c:v>
                </c:pt>
                <c:pt idx="12">
                  <c:v>53.271566324606283</c:v>
                </c:pt>
                <c:pt idx="13">
                  <c:v>53.775716680858793</c:v>
                </c:pt>
                <c:pt idx="14">
                  <c:v>55.280945947651858</c:v>
                </c:pt>
                <c:pt idx="15">
                  <c:v>53.800022899747532</c:v>
                </c:pt>
                <c:pt idx="16">
                  <c:v>52.965985813076045</c:v>
                </c:pt>
                <c:pt idx="17">
                  <c:v>54.584961560814627</c:v>
                </c:pt>
                <c:pt idx="18">
                  <c:v>56.138341076240366</c:v>
                </c:pt>
                <c:pt idx="19">
                  <c:v>56.146050365741672</c:v>
                </c:pt>
              </c:numCache>
            </c:numRef>
          </c:val>
          <c:smooth val="0"/>
          <c:extLst>
            <c:ext xmlns:c16="http://schemas.microsoft.com/office/drawing/2014/chart" uri="{C3380CC4-5D6E-409C-BE32-E72D297353CC}">
              <c16:uniqueId val="{000000FD-8DBA-4614-950C-FCE84F1C8D1F}"/>
            </c:ext>
          </c:extLst>
        </c:ser>
        <c:ser>
          <c:idx val="11"/>
          <c:order val="35"/>
          <c:tx>
            <c:strRef>
              <c:f>'Cont data'!$A$7</c:f>
              <c:strCache>
                <c:ptCount val="1"/>
                <c:pt idx="0">
                  <c:v>Middle East &amp; N. Africa</c:v>
                </c:pt>
              </c:strCache>
            </c:strRef>
          </c:tx>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data'!$B$7:$U$7</c:f>
              <c:numCache>
                <c:formatCode>0.0</c:formatCode>
                <c:ptCount val="20"/>
                <c:pt idx="1">
                  <c:v>49.284356768501681</c:v>
                </c:pt>
                <c:pt idx="2">
                  <c:v>46.651783044019872</c:v>
                </c:pt>
                <c:pt idx="3">
                  <c:v>47.816488237462977</c:v>
                </c:pt>
                <c:pt idx="4">
                  <c:v>46.398176213069419</c:v>
                </c:pt>
                <c:pt idx="5">
                  <c:v>45.335568152659135</c:v>
                </c:pt>
                <c:pt idx="6">
                  <c:v>45.006174640017377</c:v>
                </c:pt>
                <c:pt idx="7">
                  <c:v>45.251766777446939</c:v>
                </c:pt>
                <c:pt idx="8">
                  <c:v>47.252781514339731</c:v>
                </c:pt>
                <c:pt idx="9">
                  <c:v>46.601555365262008</c:v>
                </c:pt>
                <c:pt idx="10">
                  <c:v>46.510786256561154</c:v>
                </c:pt>
                <c:pt idx="11">
                  <c:v>45.492361827625267</c:v>
                </c:pt>
                <c:pt idx="12">
                  <c:v>45.017890967942783</c:v>
                </c:pt>
                <c:pt idx="13">
                  <c:v>46.436650011922794</c:v>
                </c:pt>
                <c:pt idx="14">
                  <c:v>45.698351953383444</c:v>
                </c:pt>
                <c:pt idx="15">
                  <c:v>44.105946472982012</c:v>
                </c:pt>
                <c:pt idx="16">
                  <c:v>45.743810125014228</c:v>
                </c:pt>
                <c:pt idx="17">
                  <c:v>46.515397802547405</c:v>
                </c:pt>
                <c:pt idx="18">
                  <c:v>45.701316516114019</c:v>
                </c:pt>
                <c:pt idx="19">
                  <c:v>48.254675384469202</c:v>
                </c:pt>
              </c:numCache>
            </c:numRef>
          </c:val>
          <c:smooth val="0"/>
          <c:extLst>
            <c:ext xmlns:c16="http://schemas.microsoft.com/office/drawing/2014/chart" uri="{C3380CC4-5D6E-409C-BE32-E72D297353CC}">
              <c16:uniqueId val="{000000FF-8DBA-4614-950C-FCE84F1C8D1F}"/>
            </c:ext>
          </c:extLst>
        </c:ser>
        <c:ser>
          <c:idx val="12"/>
          <c:order val="36"/>
          <c:tx>
            <c:strRef>
              <c:f>'Cont data'!$A$8</c:f>
              <c:strCache>
                <c:ptCount val="1"/>
                <c:pt idx="0">
                  <c:v>Africa</c:v>
                </c:pt>
              </c:strCache>
            </c:strRef>
          </c:tx>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data'!$B$8:$U$8</c:f>
              <c:numCache>
                <c:formatCode>0.0</c:formatCode>
                <c:ptCount val="20"/>
                <c:pt idx="0">
                  <c:v>35.656672170318842</c:v>
                </c:pt>
                <c:pt idx="1">
                  <c:v>37.572503733542661</c:v>
                </c:pt>
                <c:pt idx="2">
                  <c:v>38.008445406281069</c:v>
                </c:pt>
                <c:pt idx="3">
                  <c:v>37.712489884603592</c:v>
                </c:pt>
                <c:pt idx="4">
                  <c:v>37.655614906437286</c:v>
                </c:pt>
                <c:pt idx="5">
                  <c:v>39.732679477858056</c:v>
                </c:pt>
                <c:pt idx="6">
                  <c:v>39.647335251194619</c:v>
                </c:pt>
                <c:pt idx="7">
                  <c:v>38.066393147506311</c:v>
                </c:pt>
                <c:pt idx="8">
                  <c:v>38.798467482768196</c:v>
                </c:pt>
                <c:pt idx="9">
                  <c:v>39.442164646022754</c:v>
                </c:pt>
                <c:pt idx="10">
                  <c:v>39.9660143363649</c:v>
                </c:pt>
                <c:pt idx="11">
                  <c:v>40.902079506394486</c:v>
                </c:pt>
                <c:pt idx="12">
                  <c:v>41.693567961819184</c:v>
                </c:pt>
                <c:pt idx="13">
                  <c:v>40.65817307771195</c:v>
                </c:pt>
                <c:pt idx="14">
                  <c:v>42.686625688996301</c:v>
                </c:pt>
                <c:pt idx="15">
                  <c:v>39.797254631169451</c:v>
                </c:pt>
                <c:pt idx="16">
                  <c:v>40.597472378385959</c:v>
                </c:pt>
                <c:pt idx="17">
                  <c:v>42.60293941521676</c:v>
                </c:pt>
                <c:pt idx="18">
                  <c:v>41.710749192476861</c:v>
                </c:pt>
                <c:pt idx="19">
                  <c:v>42.46117625153618</c:v>
                </c:pt>
              </c:numCache>
            </c:numRef>
          </c:val>
          <c:smooth val="0"/>
          <c:extLst>
            <c:ext xmlns:c16="http://schemas.microsoft.com/office/drawing/2014/chart" uri="{C3380CC4-5D6E-409C-BE32-E72D297353CC}">
              <c16:uniqueId val="{00000101-8DBA-4614-950C-FCE84F1C8D1F}"/>
            </c:ext>
          </c:extLst>
        </c:ser>
        <c:ser>
          <c:idx val="13"/>
          <c:order val="37"/>
          <c:tx>
            <c:strRef>
              <c:f>'Cont data'!$A$9</c:f>
              <c:strCache>
                <c:ptCount val="1"/>
                <c:pt idx="0">
                  <c:v>South Asia</c:v>
                </c:pt>
              </c:strCache>
            </c:strRef>
          </c:tx>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data'!$B$9:$U$9</c:f>
              <c:numCache>
                <c:formatCode>0.0</c:formatCode>
                <c:ptCount val="20"/>
                <c:pt idx="0">
                  <c:v>53.066003306273657</c:v>
                </c:pt>
                <c:pt idx="1">
                  <c:v>51.554781060687446</c:v>
                </c:pt>
                <c:pt idx="2">
                  <c:v>51.614031837027909</c:v>
                </c:pt>
                <c:pt idx="3">
                  <c:v>49.405210606255444</c:v>
                </c:pt>
                <c:pt idx="4">
                  <c:v>51.993116076375294</c:v>
                </c:pt>
                <c:pt idx="5">
                  <c:v>50.097364849765171</c:v>
                </c:pt>
                <c:pt idx="6">
                  <c:v>50.325146495781524</c:v>
                </c:pt>
                <c:pt idx="7">
                  <c:v>49.184436417546102</c:v>
                </c:pt>
                <c:pt idx="8">
                  <c:v>49.416811555263536</c:v>
                </c:pt>
                <c:pt idx="9">
                  <c:v>48.789246049715153</c:v>
                </c:pt>
                <c:pt idx="10">
                  <c:v>48.721061863865664</c:v>
                </c:pt>
                <c:pt idx="11">
                  <c:v>47.890622217150124</c:v>
                </c:pt>
                <c:pt idx="12">
                  <c:v>46.715008737421115</c:v>
                </c:pt>
                <c:pt idx="13">
                  <c:v>43.641325991703788</c:v>
                </c:pt>
                <c:pt idx="14">
                  <c:v>48.653204187371003</c:v>
                </c:pt>
                <c:pt idx="15">
                  <c:v>42.357371548118749</c:v>
                </c:pt>
                <c:pt idx="16">
                  <c:v>46.436076378259848</c:v>
                </c:pt>
                <c:pt idx="17">
                  <c:v>50.775713612101647</c:v>
                </c:pt>
                <c:pt idx="18">
                  <c:v>50.297398648017364</c:v>
                </c:pt>
                <c:pt idx="19">
                  <c:v>50.318905439317604</c:v>
                </c:pt>
              </c:numCache>
            </c:numRef>
          </c:val>
          <c:smooth val="0"/>
          <c:extLst>
            <c:ext xmlns:c16="http://schemas.microsoft.com/office/drawing/2014/chart" uri="{C3380CC4-5D6E-409C-BE32-E72D297353CC}">
              <c16:uniqueId val="{00000103-8DBA-4614-950C-FCE84F1C8D1F}"/>
            </c:ext>
          </c:extLst>
        </c:ser>
        <c:ser>
          <c:idx val="14"/>
          <c:order val="38"/>
          <c:tx>
            <c:strRef>
              <c:f>'Cont data'!$A$10</c:f>
              <c:strCache>
                <c:ptCount val="1"/>
                <c:pt idx="0">
                  <c:v>Eastern Europe &amp; Central Asia</c:v>
                </c:pt>
              </c:strCache>
            </c:strRef>
          </c:tx>
          <c:spPr>
            <a:ln>
              <a:solidFill>
                <a:srgbClr val="FF85FF"/>
              </a:solidFill>
            </a:ln>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data'!$B$10:$U$10</c:f>
              <c:numCache>
                <c:formatCode>0.0</c:formatCode>
                <c:ptCount val="20"/>
                <c:pt idx="0">
                  <c:v>37.64415405866395</c:v>
                </c:pt>
                <c:pt idx="1">
                  <c:v>39.675368213360898</c:v>
                </c:pt>
                <c:pt idx="2">
                  <c:v>40.437661059297106</c:v>
                </c:pt>
                <c:pt idx="3">
                  <c:v>41.24101795691989</c:v>
                </c:pt>
                <c:pt idx="4">
                  <c:v>40.687230170095141</c:v>
                </c:pt>
                <c:pt idx="5">
                  <c:v>40.714962459544317</c:v>
                </c:pt>
                <c:pt idx="6">
                  <c:v>42.205057736259633</c:v>
                </c:pt>
                <c:pt idx="7">
                  <c:v>42.132019680078642</c:v>
                </c:pt>
                <c:pt idx="8">
                  <c:v>43.551857026720519</c:v>
                </c:pt>
                <c:pt idx="9">
                  <c:v>44.43258189120828</c:v>
                </c:pt>
                <c:pt idx="10">
                  <c:v>44.337421369136827</c:v>
                </c:pt>
                <c:pt idx="11">
                  <c:v>44.433468974928083</c:v>
                </c:pt>
                <c:pt idx="12">
                  <c:v>44.333625349729033</c:v>
                </c:pt>
                <c:pt idx="13">
                  <c:v>44.762557037746284</c:v>
                </c:pt>
                <c:pt idx="14">
                  <c:v>44.730186590603815</c:v>
                </c:pt>
                <c:pt idx="15">
                  <c:v>42.630395011483607</c:v>
                </c:pt>
                <c:pt idx="16">
                  <c:v>44.426430319514665</c:v>
                </c:pt>
                <c:pt idx="17">
                  <c:v>45.436589396719128</c:v>
                </c:pt>
                <c:pt idx="18">
                  <c:v>45.940428862520392</c:v>
                </c:pt>
                <c:pt idx="19">
                  <c:v>45.889558150521729</c:v>
                </c:pt>
              </c:numCache>
            </c:numRef>
          </c:val>
          <c:smooth val="0"/>
          <c:extLst>
            <c:ext xmlns:c16="http://schemas.microsoft.com/office/drawing/2014/chart" uri="{C3380CC4-5D6E-409C-BE32-E72D297353CC}">
              <c16:uniqueId val="{00000105-8DBA-4614-950C-FCE84F1C8D1F}"/>
            </c:ext>
          </c:extLst>
        </c:ser>
        <c:ser>
          <c:idx val="15"/>
          <c:order val="39"/>
          <c:tx>
            <c:strRef>
              <c:f>'Cont data'!$A$11</c:f>
              <c:strCache>
                <c:ptCount val="1"/>
                <c:pt idx="0">
                  <c:v>East Asia</c:v>
                </c:pt>
              </c:strCache>
            </c:strRef>
          </c:tx>
          <c:spPr>
            <a:ln>
              <a:solidFill>
                <a:srgbClr val="7030A0"/>
              </a:solidFill>
            </a:ln>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data'!$B$11:$U$11</c:f>
              <c:numCache>
                <c:formatCode>0.0</c:formatCode>
                <c:ptCount val="20"/>
                <c:pt idx="0">
                  <c:v>47.756294795379972</c:v>
                </c:pt>
                <c:pt idx="1">
                  <c:v>48.985963561307464</c:v>
                </c:pt>
                <c:pt idx="2">
                  <c:v>48.12105928140538</c:v>
                </c:pt>
                <c:pt idx="3">
                  <c:v>46.942914051607929</c:v>
                </c:pt>
                <c:pt idx="4">
                  <c:v>47.288513547421282</c:v>
                </c:pt>
                <c:pt idx="5">
                  <c:v>48.521356902616695</c:v>
                </c:pt>
                <c:pt idx="6">
                  <c:v>48.173426579106994</c:v>
                </c:pt>
                <c:pt idx="7">
                  <c:v>48.348807719789178</c:v>
                </c:pt>
                <c:pt idx="8">
                  <c:v>49.070137112030444</c:v>
                </c:pt>
                <c:pt idx="9">
                  <c:v>49.287487631571508</c:v>
                </c:pt>
                <c:pt idx="10">
                  <c:v>49.483414766355772</c:v>
                </c:pt>
                <c:pt idx="11">
                  <c:v>48.350500790847853</c:v>
                </c:pt>
                <c:pt idx="12">
                  <c:v>48.52078980014867</c:v>
                </c:pt>
                <c:pt idx="13">
                  <c:v>48.840713986080104</c:v>
                </c:pt>
                <c:pt idx="14">
                  <c:v>50.455974573641917</c:v>
                </c:pt>
                <c:pt idx="15">
                  <c:v>50.452000851763735</c:v>
                </c:pt>
                <c:pt idx="16">
                  <c:v>51.616565633123336</c:v>
                </c:pt>
                <c:pt idx="17">
                  <c:v>51.944794097209837</c:v>
                </c:pt>
                <c:pt idx="18">
                  <c:v>50.485594058923333</c:v>
                </c:pt>
                <c:pt idx="19">
                  <c:v>52.776796985814684</c:v>
                </c:pt>
              </c:numCache>
            </c:numRef>
          </c:val>
          <c:smooth val="0"/>
          <c:extLst>
            <c:ext xmlns:c16="http://schemas.microsoft.com/office/drawing/2014/chart" uri="{C3380CC4-5D6E-409C-BE32-E72D297353CC}">
              <c16:uniqueId val="{00000107-8DBA-4614-950C-FCE84F1C8D1F}"/>
            </c:ext>
          </c:extLst>
        </c:ser>
        <c:ser>
          <c:idx val="16"/>
          <c:order val="40"/>
          <c:tx>
            <c:strRef>
              <c:f>'Cont data'!$A$4</c:f>
              <c:strCache>
                <c:ptCount val="1"/>
                <c:pt idx="0">
                  <c:v>Latin America</c:v>
                </c:pt>
              </c:strCache>
            </c:strRef>
          </c:tx>
          <c:spPr>
            <a:ln w="28575" cap="rnd">
              <a:solidFill>
                <a:schemeClr val="accent2"/>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data'!$B$4:$U$4</c:f>
              <c:numCache>
                <c:formatCode>0.0</c:formatCode>
                <c:ptCount val="20"/>
                <c:pt idx="1">
                  <c:v>53.454749237548747</c:v>
                </c:pt>
                <c:pt idx="2">
                  <c:v>54.407991423327793</c:v>
                </c:pt>
                <c:pt idx="3">
                  <c:v>57.86610360156827</c:v>
                </c:pt>
                <c:pt idx="4">
                  <c:v>55.96322559748679</c:v>
                </c:pt>
                <c:pt idx="5">
                  <c:v>56.518367309777929</c:v>
                </c:pt>
                <c:pt idx="6">
                  <c:v>56.173806203206212</c:v>
                </c:pt>
                <c:pt idx="7">
                  <c:v>57.531216979691727</c:v>
                </c:pt>
                <c:pt idx="8">
                  <c:v>56.774441328384931</c:v>
                </c:pt>
                <c:pt idx="9">
                  <c:v>55.375262838848663</c:v>
                </c:pt>
                <c:pt idx="10">
                  <c:v>55.567065186836274</c:v>
                </c:pt>
                <c:pt idx="11">
                  <c:v>55.009712218105101</c:v>
                </c:pt>
                <c:pt idx="12">
                  <c:v>55.135749513605077</c:v>
                </c:pt>
                <c:pt idx="13">
                  <c:v>56.122332518772893</c:v>
                </c:pt>
                <c:pt idx="14">
                  <c:v>52.642325104722723</c:v>
                </c:pt>
                <c:pt idx="15">
                  <c:v>50.817461003497783</c:v>
                </c:pt>
                <c:pt idx="16">
                  <c:v>56.162340438377207</c:v>
                </c:pt>
                <c:pt idx="17">
                  <c:v>57.48767255453221</c:v>
                </c:pt>
                <c:pt idx="18">
                  <c:v>57.992894115064921</c:v>
                </c:pt>
                <c:pt idx="19">
                  <c:v>58.440820161732461</c:v>
                </c:pt>
              </c:numCache>
            </c:numRef>
          </c:val>
          <c:smooth val="0"/>
          <c:extLst>
            <c:ext xmlns:c16="http://schemas.microsoft.com/office/drawing/2014/chart" uri="{C3380CC4-5D6E-409C-BE32-E72D297353CC}">
              <c16:uniqueId val="{00000109-8DBA-4614-950C-FCE84F1C8D1F}"/>
            </c:ext>
          </c:extLst>
        </c:ser>
        <c:ser>
          <c:idx val="17"/>
          <c:order val="41"/>
          <c:tx>
            <c:strRef>
              <c:f>'Cont data'!$A$5</c:f>
              <c:strCache>
                <c:ptCount val="1"/>
                <c:pt idx="0">
                  <c:v>N America &amp; Oceania</c:v>
                </c:pt>
              </c:strCache>
            </c:strRef>
          </c:tx>
          <c:spPr>
            <a:ln w="28575" cap="rnd">
              <a:solidFill>
                <a:srgbClr val="FF000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data'!$B$5:$U$5</c:f>
              <c:numCache>
                <c:formatCode>0.0</c:formatCode>
                <c:ptCount val="20"/>
                <c:pt idx="0">
                  <c:v>37.395664800953973</c:v>
                </c:pt>
                <c:pt idx="1">
                  <c:v>38.955366232206636</c:v>
                </c:pt>
                <c:pt idx="2">
                  <c:v>39.319344919441313</c:v>
                </c:pt>
                <c:pt idx="3">
                  <c:v>41.165346313547722</c:v>
                </c:pt>
                <c:pt idx="4">
                  <c:v>40.522503497099557</c:v>
                </c:pt>
                <c:pt idx="5">
                  <c:v>40.888895159502141</c:v>
                </c:pt>
                <c:pt idx="6">
                  <c:v>41.271129778265632</c:v>
                </c:pt>
                <c:pt idx="7">
                  <c:v>41.513284287773288</c:v>
                </c:pt>
                <c:pt idx="8">
                  <c:v>41.626579092476838</c:v>
                </c:pt>
                <c:pt idx="9">
                  <c:v>41.053343385687867</c:v>
                </c:pt>
                <c:pt idx="10">
                  <c:v>40.710118707035228</c:v>
                </c:pt>
                <c:pt idx="11">
                  <c:v>41.694315485319777</c:v>
                </c:pt>
                <c:pt idx="12">
                  <c:v>40.952599583338149</c:v>
                </c:pt>
                <c:pt idx="13">
                  <c:v>42.085439866416046</c:v>
                </c:pt>
                <c:pt idx="14">
                  <c:v>43.16475988590436</c:v>
                </c:pt>
                <c:pt idx="15">
                  <c:v>41.458733839212442</c:v>
                </c:pt>
                <c:pt idx="16">
                  <c:v>40.523053910306608</c:v>
                </c:pt>
                <c:pt idx="17">
                  <c:v>41.693534595209812</c:v>
                </c:pt>
                <c:pt idx="18">
                  <c:v>43.266196012924496</c:v>
                </c:pt>
                <c:pt idx="19">
                  <c:v>43.591976870788166</c:v>
                </c:pt>
              </c:numCache>
            </c:numRef>
          </c:val>
          <c:smooth val="0"/>
          <c:extLst>
            <c:ext xmlns:c16="http://schemas.microsoft.com/office/drawing/2014/chart" uri="{C3380CC4-5D6E-409C-BE32-E72D297353CC}">
              <c16:uniqueId val="{0000010B-8DBA-4614-950C-FCE84F1C8D1F}"/>
            </c:ext>
          </c:extLst>
        </c:ser>
        <c:ser>
          <c:idx val="18"/>
          <c:order val="42"/>
          <c:tx>
            <c:strRef>
              <c:f>'Cont data'!$A$6</c:f>
              <c:strCache>
                <c:ptCount val="1"/>
                <c:pt idx="0">
                  <c:v>Western Europe</c:v>
                </c:pt>
              </c:strCache>
            </c:strRef>
          </c:tx>
          <c:spPr>
            <a:ln w="28575" cap="sq">
              <a:solidFill>
                <a:schemeClr val="accent4"/>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data'!$B$6:$U$6</c:f>
              <c:numCache>
                <c:formatCode>0.0</c:formatCode>
                <c:ptCount val="20"/>
                <c:pt idx="1">
                  <c:v>47.744156672526259</c:v>
                </c:pt>
                <c:pt idx="2">
                  <c:v>49.316555981596572</c:v>
                </c:pt>
                <c:pt idx="3">
                  <c:v>49.828580301219489</c:v>
                </c:pt>
                <c:pt idx="4">
                  <c:v>49.404801624894276</c:v>
                </c:pt>
                <c:pt idx="5">
                  <c:v>50.192065927429333</c:v>
                </c:pt>
                <c:pt idx="6">
                  <c:v>50.435365548438959</c:v>
                </c:pt>
                <c:pt idx="7">
                  <c:v>50.958266650689247</c:v>
                </c:pt>
                <c:pt idx="8">
                  <c:v>51.554009457757729</c:v>
                </c:pt>
                <c:pt idx="9">
                  <c:v>51.021509446653852</c:v>
                </c:pt>
                <c:pt idx="10">
                  <c:v>52.047341820529006</c:v>
                </c:pt>
                <c:pt idx="11">
                  <c:v>52.416665232479708</c:v>
                </c:pt>
                <c:pt idx="12">
                  <c:v>53.271566324606283</c:v>
                </c:pt>
                <c:pt idx="13">
                  <c:v>53.775716680858793</c:v>
                </c:pt>
                <c:pt idx="14">
                  <c:v>55.280945947651858</c:v>
                </c:pt>
                <c:pt idx="15">
                  <c:v>53.800022899747532</c:v>
                </c:pt>
                <c:pt idx="16">
                  <c:v>52.965985813076045</c:v>
                </c:pt>
                <c:pt idx="17">
                  <c:v>54.584961560814627</c:v>
                </c:pt>
                <c:pt idx="18">
                  <c:v>56.138341076240366</c:v>
                </c:pt>
                <c:pt idx="19">
                  <c:v>56.146050365741672</c:v>
                </c:pt>
              </c:numCache>
            </c:numRef>
          </c:val>
          <c:smooth val="0"/>
          <c:extLst>
            <c:ext xmlns:c16="http://schemas.microsoft.com/office/drawing/2014/chart" uri="{C3380CC4-5D6E-409C-BE32-E72D297353CC}">
              <c16:uniqueId val="{0000010D-8DBA-4614-950C-FCE84F1C8D1F}"/>
            </c:ext>
          </c:extLst>
        </c:ser>
        <c:ser>
          <c:idx val="19"/>
          <c:order val="43"/>
          <c:tx>
            <c:strRef>
              <c:f>'Cont data'!$A$7</c:f>
              <c:strCache>
                <c:ptCount val="1"/>
                <c:pt idx="0">
                  <c:v>Middle East &amp; N. Africa</c:v>
                </c:pt>
              </c:strCache>
            </c:strRef>
          </c:tx>
          <c:spPr>
            <a:ln w="28575" cap="rnd">
              <a:solidFill>
                <a:schemeClr val="accent5"/>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data'!$B$7:$U$7</c:f>
              <c:numCache>
                <c:formatCode>0.0</c:formatCode>
                <c:ptCount val="20"/>
                <c:pt idx="1">
                  <c:v>49.284356768501681</c:v>
                </c:pt>
                <c:pt idx="2">
                  <c:v>46.651783044019872</c:v>
                </c:pt>
                <c:pt idx="3">
                  <c:v>47.816488237462977</c:v>
                </c:pt>
                <c:pt idx="4">
                  <c:v>46.398176213069419</c:v>
                </c:pt>
                <c:pt idx="5">
                  <c:v>45.335568152659135</c:v>
                </c:pt>
                <c:pt idx="6">
                  <c:v>45.006174640017377</c:v>
                </c:pt>
                <c:pt idx="7">
                  <c:v>45.251766777446939</c:v>
                </c:pt>
                <c:pt idx="8">
                  <c:v>47.252781514339731</c:v>
                </c:pt>
                <c:pt idx="9">
                  <c:v>46.601555365262008</c:v>
                </c:pt>
                <c:pt idx="10">
                  <c:v>46.510786256561154</c:v>
                </c:pt>
                <c:pt idx="11">
                  <c:v>45.492361827625267</c:v>
                </c:pt>
                <c:pt idx="12">
                  <c:v>45.017890967942783</c:v>
                </c:pt>
                <c:pt idx="13">
                  <c:v>46.436650011922794</c:v>
                </c:pt>
                <c:pt idx="14">
                  <c:v>45.698351953383444</c:v>
                </c:pt>
                <c:pt idx="15">
                  <c:v>44.105946472982012</c:v>
                </c:pt>
                <c:pt idx="16">
                  <c:v>45.743810125014228</c:v>
                </c:pt>
                <c:pt idx="17">
                  <c:v>46.515397802547405</c:v>
                </c:pt>
                <c:pt idx="18">
                  <c:v>45.701316516114019</c:v>
                </c:pt>
                <c:pt idx="19">
                  <c:v>48.254675384469202</c:v>
                </c:pt>
              </c:numCache>
            </c:numRef>
          </c:val>
          <c:smooth val="0"/>
          <c:extLst>
            <c:ext xmlns:c16="http://schemas.microsoft.com/office/drawing/2014/chart" uri="{C3380CC4-5D6E-409C-BE32-E72D297353CC}">
              <c16:uniqueId val="{0000010F-8DBA-4614-950C-FCE84F1C8D1F}"/>
            </c:ext>
          </c:extLst>
        </c:ser>
        <c:ser>
          <c:idx val="20"/>
          <c:order val="44"/>
          <c:tx>
            <c:strRef>
              <c:f>'Cont data'!$A$8</c:f>
              <c:strCache>
                <c:ptCount val="1"/>
                <c:pt idx="0">
                  <c:v>Africa</c:v>
                </c:pt>
              </c:strCache>
            </c:strRef>
          </c:tx>
          <c:spPr>
            <a:ln w="28575" cap="rnd">
              <a:solidFill>
                <a:schemeClr val="accent6"/>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data'!$B$8:$U$8</c:f>
              <c:numCache>
                <c:formatCode>0.0</c:formatCode>
                <c:ptCount val="20"/>
                <c:pt idx="0">
                  <c:v>35.656672170318842</c:v>
                </c:pt>
                <c:pt idx="1">
                  <c:v>37.572503733542661</c:v>
                </c:pt>
                <c:pt idx="2">
                  <c:v>38.008445406281069</c:v>
                </c:pt>
                <c:pt idx="3">
                  <c:v>37.712489884603592</c:v>
                </c:pt>
                <c:pt idx="4">
                  <c:v>37.655614906437286</c:v>
                </c:pt>
                <c:pt idx="5">
                  <c:v>39.732679477858056</c:v>
                </c:pt>
                <c:pt idx="6">
                  <c:v>39.647335251194619</c:v>
                </c:pt>
                <c:pt idx="7">
                  <c:v>38.066393147506311</c:v>
                </c:pt>
                <c:pt idx="8">
                  <c:v>38.798467482768196</c:v>
                </c:pt>
                <c:pt idx="9">
                  <c:v>39.442164646022754</c:v>
                </c:pt>
                <c:pt idx="10">
                  <c:v>39.9660143363649</c:v>
                </c:pt>
                <c:pt idx="11">
                  <c:v>40.902079506394486</c:v>
                </c:pt>
                <c:pt idx="12">
                  <c:v>41.693567961819184</c:v>
                </c:pt>
                <c:pt idx="13">
                  <c:v>40.65817307771195</c:v>
                </c:pt>
                <c:pt idx="14">
                  <c:v>42.686625688996301</c:v>
                </c:pt>
                <c:pt idx="15">
                  <c:v>39.797254631169451</c:v>
                </c:pt>
                <c:pt idx="16">
                  <c:v>40.597472378385959</c:v>
                </c:pt>
                <c:pt idx="17">
                  <c:v>42.60293941521676</c:v>
                </c:pt>
                <c:pt idx="18">
                  <c:v>41.710749192476861</c:v>
                </c:pt>
                <c:pt idx="19">
                  <c:v>42.46117625153618</c:v>
                </c:pt>
              </c:numCache>
            </c:numRef>
          </c:val>
          <c:smooth val="0"/>
          <c:extLst>
            <c:ext xmlns:c16="http://schemas.microsoft.com/office/drawing/2014/chart" uri="{C3380CC4-5D6E-409C-BE32-E72D297353CC}">
              <c16:uniqueId val="{00000111-8DBA-4614-950C-FCE84F1C8D1F}"/>
            </c:ext>
          </c:extLst>
        </c:ser>
        <c:ser>
          <c:idx val="21"/>
          <c:order val="45"/>
          <c:tx>
            <c:strRef>
              <c:f>'Cont data'!$A$9</c:f>
              <c:strCache>
                <c:ptCount val="1"/>
                <c:pt idx="0">
                  <c:v>South Asia</c:v>
                </c:pt>
              </c:strCache>
            </c:strRef>
          </c:tx>
          <c:spPr>
            <a:ln w="28575" cap="rnd">
              <a:solidFill>
                <a:schemeClr val="accent1">
                  <a:lumMod val="60000"/>
                </a:schemeClr>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data'!$B$9:$U$9</c:f>
              <c:numCache>
                <c:formatCode>0.0</c:formatCode>
                <c:ptCount val="20"/>
                <c:pt idx="0">
                  <c:v>53.066003306273657</c:v>
                </c:pt>
                <c:pt idx="1">
                  <c:v>51.554781060687446</c:v>
                </c:pt>
                <c:pt idx="2">
                  <c:v>51.614031837027909</c:v>
                </c:pt>
                <c:pt idx="3">
                  <c:v>49.405210606255444</c:v>
                </c:pt>
                <c:pt idx="4">
                  <c:v>51.993116076375294</c:v>
                </c:pt>
                <c:pt idx="5">
                  <c:v>50.097364849765171</c:v>
                </c:pt>
                <c:pt idx="6">
                  <c:v>50.325146495781524</c:v>
                </c:pt>
                <c:pt idx="7">
                  <c:v>49.184436417546102</c:v>
                </c:pt>
                <c:pt idx="8">
                  <c:v>49.416811555263536</c:v>
                </c:pt>
                <c:pt idx="9">
                  <c:v>48.789246049715153</c:v>
                </c:pt>
                <c:pt idx="10">
                  <c:v>48.721061863865664</c:v>
                </c:pt>
                <c:pt idx="11">
                  <c:v>47.890622217150124</c:v>
                </c:pt>
                <c:pt idx="12">
                  <c:v>46.715008737421115</c:v>
                </c:pt>
                <c:pt idx="13">
                  <c:v>43.641325991703788</c:v>
                </c:pt>
                <c:pt idx="14">
                  <c:v>48.653204187371003</c:v>
                </c:pt>
                <c:pt idx="15">
                  <c:v>42.357371548118749</c:v>
                </c:pt>
                <c:pt idx="16">
                  <c:v>46.436076378259848</c:v>
                </c:pt>
                <c:pt idx="17">
                  <c:v>50.775713612101647</c:v>
                </c:pt>
                <c:pt idx="18">
                  <c:v>50.297398648017364</c:v>
                </c:pt>
                <c:pt idx="19">
                  <c:v>50.318905439317604</c:v>
                </c:pt>
              </c:numCache>
            </c:numRef>
          </c:val>
          <c:smooth val="0"/>
          <c:extLst>
            <c:ext xmlns:c16="http://schemas.microsoft.com/office/drawing/2014/chart" uri="{C3380CC4-5D6E-409C-BE32-E72D297353CC}">
              <c16:uniqueId val="{00000113-8DBA-4614-950C-FCE84F1C8D1F}"/>
            </c:ext>
          </c:extLst>
        </c:ser>
        <c:ser>
          <c:idx val="22"/>
          <c:order val="46"/>
          <c:tx>
            <c:strRef>
              <c:f>'Cont data'!$A$10</c:f>
              <c:strCache>
                <c:ptCount val="1"/>
                <c:pt idx="0">
                  <c:v>Eastern Europe &amp; Central Asia</c:v>
                </c:pt>
              </c:strCache>
            </c:strRef>
          </c:tx>
          <c:spPr>
            <a:ln w="28575" cap="rnd">
              <a:solidFill>
                <a:srgbClr val="FF85FF"/>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data'!$B$10:$U$10</c:f>
              <c:numCache>
                <c:formatCode>0.0</c:formatCode>
                <c:ptCount val="20"/>
                <c:pt idx="0">
                  <c:v>37.64415405866395</c:v>
                </c:pt>
                <c:pt idx="1">
                  <c:v>39.675368213360898</c:v>
                </c:pt>
                <c:pt idx="2">
                  <c:v>40.437661059297106</c:v>
                </c:pt>
                <c:pt idx="3">
                  <c:v>41.24101795691989</c:v>
                </c:pt>
                <c:pt idx="4">
                  <c:v>40.687230170095141</c:v>
                </c:pt>
                <c:pt idx="5">
                  <c:v>40.714962459544317</c:v>
                </c:pt>
                <c:pt idx="6">
                  <c:v>42.205057736259633</c:v>
                </c:pt>
                <c:pt idx="7">
                  <c:v>42.132019680078642</c:v>
                </c:pt>
                <c:pt idx="8">
                  <c:v>43.551857026720519</c:v>
                </c:pt>
                <c:pt idx="9">
                  <c:v>44.43258189120828</c:v>
                </c:pt>
                <c:pt idx="10">
                  <c:v>44.337421369136827</c:v>
                </c:pt>
                <c:pt idx="11">
                  <c:v>44.433468974928083</c:v>
                </c:pt>
                <c:pt idx="12">
                  <c:v>44.333625349729033</c:v>
                </c:pt>
                <c:pt idx="13">
                  <c:v>44.762557037746284</c:v>
                </c:pt>
                <c:pt idx="14">
                  <c:v>44.730186590603815</c:v>
                </c:pt>
                <c:pt idx="15">
                  <c:v>42.630395011483607</c:v>
                </c:pt>
                <c:pt idx="16">
                  <c:v>44.426430319514665</c:v>
                </c:pt>
                <c:pt idx="17">
                  <c:v>45.436589396719128</c:v>
                </c:pt>
                <c:pt idx="18">
                  <c:v>45.940428862520392</c:v>
                </c:pt>
                <c:pt idx="19">
                  <c:v>45.889558150521729</c:v>
                </c:pt>
              </c:numCache>
            </c:numRef>
          </c:val>
          <c:smooth val="0"/>
          <c:extLst>
            <c:ext xmlns:c16="http://schemas.microsoft.com/office/drawing/2014/chart" uri="{C3380CC4-5D6E-409C-BE32-E72D297353CC}">
              <c16:uniqueId val="{00000115-8DBA-4614-950C-FCE84F1C8D1F}"/>
            </c:ext>
          </c:extLst>
        </c:ser>
        <c:ser>
          <c:idx val="23"/>
          <c:order val="47"/>
          <c:tx>
            <c:strRef>
              <c:f>'Cont data'!$A$11</c:f>
              <c:strCache>
                <c:ptCount val="1"/>
                <c:pt idx="0">
                  <c:v>East Asia</c:v>
                </c:pt>
              </c:strCache>
            </c:strRef>
          </c:tx>
          <c:spPr>
            <a:ln w="28575" cap="rnd">
              <a:solidFill>
                <a:srgbClr val="7030A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data'!$B$11:$U$11</c:f>
              <c:numCache>
                <c:formatCode>0.0</c:formatCode>
                <c:ptCount val="20"/>
                <c:pt idx="0">
                  <c:v>47.756294795379972</c:v>
                </c:pt>
                <c:pt idx="1">
                  <c:v>48.985963561307464</c:v>
                </c:pt>
                <c:pt idx="2">
                  <c:v>48.12105928140538</c:v>
                </c:pt>
                <c:pt idx="3">
                  <c:v>46.942914051607929</c:v>
                </c:pt>
                <c:pt idx="4">
                  <c:v>47.288513547421282</c:v>
                </c:pt>
                <c:pt idx="5">
                  <c:v>48.521356902616695</c:v>
                </c:pt>
                <c:pt idx="6">
                  <c:v>48.173426579106994</c:v>
                </c:pt>
                <c:pt idx="7">
                  <c:v>48.348807719789178</c:v>
                </c:pt>
                <c:pt idx="8">
                  <c:v>49.070137112030444</c:v>
                </c:pt>
                <c:pt idx="9">
                  <c:v>49.287487631571508</c:v>
                </c:pt>
                <c:pt idx="10">
                  <c:v>49.483414766355772</c:v>
                </c:pt>
                <c:pt idx="11">
                  <c:v>48.350500790847853</c:v>
                </c:pt>
                <c:pt idx="12">
                  <c:v>48.52078980014867</c:v>
                </c:pt>
                <c:pt idx="13">
                  <c:v>48.840713986080104</c:v>
                </c:pt>
                <c:pt idx="14">
                  <c:v>50.455974573641917</c:v>
                </c:pt>
                <c:pt idx="15">
                  <c:v>50.452000851763735</c:v>
                </c:pt>
                <c:pt idx="16">
                  <c:v>51.616565633123336</c:v>
                </c:pt>
                <c:pt idx="17">
                  <c:v>51.944794097209837</c:v>
                </c:pt>
                <c:pt idx="18">
                  <c:v>50.485594058923333</c:v>
                </c:pt>
                <c:pt idx="19">
                  <c:v>52.776796985814684</c:v>
                </c:pt>
              </c:numCache>
            </c:numRef>
          </c:val>
          <c:smooth val="0"/>
          <c:extLst>
            <c:ext xmlns:c16="http://schemas.microsoft.com/office/drawing/2014/chart" uri="{C3380CC4-5D6E-409C-BE32-E72D297353CC}">
              <c16:uniqueId val="{00000117-8DBA-4614-950C-FCE84F1C8D1F}"/>
            </c:ext>
          </c:extLst>
        </c:ser>
        <c:ser>
          <c:idx val="24"/>
          <c:order val="48"/>
          <c:tx>
            <c:strRef>
              <c:f>'Cont data'!$A$4</c:f>
              <c:strCache>
                <c:ptCount val="1"/>
                <c:pt idx="0">
                  <c:v>Latin America</c:v>
                </c:pt>
              </c:strCache>
            </c:strRef>
          </c:tx>
          <c:spPr>
            <a:ln w="28575" cap="rnd">
              <a:solidFill>
                <a:schemeClr val="accent2"/>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data'!$B$4:$U$4</c:f>
              <c:numCache>
                <c:formatCode>0.0</c:formatCode>
                <c:ptCount val="20"/>
                <c:pt idx="1">
                  <c:v>53.454749237548747</c:v>
                </c:pt>
                <c:pt idx="2">
                  <c:v>54.407991423327793</c:v>
                </c:pt>
                <c:pt idx="3">
                  <c:v>57.86610360156827</c:v>
                </c:pt>
                <c:pt idx="4">
                  <c:v>55.96322559748679</c:v>
                </c:pt>
                <c:pt idx="5">
                  <c:v>56.518367309777929</c:v>
                </c:pt>
                <c:pt idx="6">
                  <c:v>56.173806203206212</c:v>
                </c:pt>
                <c:pt idx="7">
                  <c:v>57.531216979691727</c:v>
                </c:pt>
                <c:pt idx="8">
                  <c:v>56.774441328384931</c:v>
                </c:pt>
                <c:pt idx="9">
                  <c:v>55.375262838848663</c:v>
                </c:pt>
                <c:pt idx="10">
                  <c:v>55.567065186836274</c:v>
                </c:pt>
                <c:pt idx="11">
                  <c:v>55.009712218105101</c:v>
                </c:pt>
                <c:pt idx="12">
                  <c:v>55.135749513605077</c:v>
                </c:pt>
                <c:pt idx="13">
                  <c:v>56.122332518772893</c:v>
                </c:pt>
                <c:pt idx="14">
                  <c:v>52.642325104722723</c:v>
                </c:pt>
                <c:pt idx="15">
                  <c:v>50.817461003497783</c:v>
                </c:pt>
                <c:pt idx="16">
                  <c:v>56.162340438377207</c:v>
                </c:pt>
                <c:pt idx="17">
                  <c:v>57.48767255453221</c:v>
                </c:pt>
                <c:pt idx="18">
                  <c:v>57.992894115064921</c:v>
                </c:pt>
                <c:pt idx="19">
                  <c:v>58.440820161732461</c:v>
                </c:pt>
              </c:numCache>
            </c:numRef>
          </c:val>
          <c:smooth val="0"/>
          <c:extLst>
            <c:ext xmlns:c16="http://schemas.microsoft.com/office/drawing/2014/chart" uri="{C3380CC4-5D6E-409C-BE32-E72D297353CC}">
              <c16:uniqueId val="{00000119-8DBA-4614-950C-FCE84F1C8D1F}"/>
            </c:ext>
          </c:extLst>
        </c:ser>
        <c:ser>
          <c:idx val="25"/>
          <c:order val="49"/>
          <c:tx>
            <c:strRef>
              <c:f>'Cont data'!$A$5</c:f>
              <c:strCache>
                <c:ptCount val="1"/>
                <c:pt idx="0">
                  <c:v>N America &amp; Oceania</c:v>
                </c:pt>
              </c:strCache>
            </c:strRef>
          </c:tx>
          <c:spPr>
            <a:ln w="28575" cap="rnd">
              <a:solidFill>
                <a:srgbClr val="FF000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data'!$B$5:$U$5</c:f>
              <c:numCache>
                <c:formatCode>0.0</c:formatCode>
                <c:ptCount val="20"/>
                <c:pt idx="0">
                  <c:v>37.395664800953973</c:v>
                </c:pt>
                <c:pt idx="1">
                  <c:v>38.955366232206636</c:v>
                </c:pt>
                <c:pt idx="2">
                  <c:v>39.319344919441313</c:v>
                </c:pt>
                <c:pt idx="3">
                  <c:v>41.165346313547722</c:v>
                </c:pt>
                <c:pt idx="4">
                  <c:v>40.522503497099557</c:v>
                </c:pt>
                <c:pt idx="5">
                  <c:v>40.888895159502141</c:v>
                </c:pt>
                <c:pt idx="6">
                  <c:v>41.271129778265632</c:v>
                </c:pt>
                <c:pt idx="7">
                  <c:v>41.513284287773288</c:v>
                </c:pt>
                <c:pt idx="8">
                  <c:v>41.626579092476838</c:v>
                </c:pt>
                <c:pt idx="9">
                  <c:v>41.053343385687867</c:v>
                </c:pt>
                <c:pt idx="10">
                  <c:v>40.710118707035228</c:v>
                </c:pt>
                <c:pt idx="11">
                  <c:v>41.694315485319777</c:v>
                </c:pt>
                <c:pt idx="12">
                  <c:v>40.952599583338149</c:v>
                </c:pt>
                <c:pt idx="13">
                  <c:v>42.085439866416046</c:v>
                </c:pt>
                <c:pt idx="14">
                  <c:v>43.16475988590436</c:v>
                </c:pt>
                <c:pt idx="15">
                  <c:v>41.458733839212442</c:v>
                </c:pt>
                <c:pt idx="16">
                  <c:v>40.523053910306608</c:v>
                </c:pt>
                <c:pt idx="17">
                  <c:v>41.693534595209812</c:v>
                </c:pt>
                <c:pt idx="18">
                  <c:v>43.266196012924496</c:v>
                </c:pt>
                <c:pt idx="19">
                  <c:v>43.591976870788166</c:v>
                </c:pt>
              </c:numCache>
            </c:numRef>
          </c:val>
          <c:smooth val="0"/>
          <c:extLst>
            <c:ext xmlns:c16="http://schemas.microsoft.com/office/drawing/2014/chart" uri="{C3380CC4-5D6E-409C-BE32-E72D297353CC}">
              <c16:uniqueId val="{0000011B-8DBA-4614-950C-FCE84F1C8D1F}"/>
            </c:ext>
          </c:extLst>
        </c:ser>
        <c:ser>
          <c:idx val="26"/>
          <c:order val="50"/>
          <c:tx>
            <c:strRef>
              <c:f>'Cont data'!$A$6</c:f>
              <c:strCache>
                <c:ptCount val="1"/>
                <c:pt idx="0">
                  <c:v>Western Europe</c:v>
                </c:pt>
              </c:strCache>
            </c:strRef>
          </c:tx>
          <c:spPr>
            <a:ln w="28575" cap="sq">
              <a:solidFill>
                <a:schemeClr val="accent4"/>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data'!$B$6:$U$6</c:f>
              <c:numCache>
                <c:formatCode>0.0</c:formatCode>
                <c:ptCount val="20"/>
                <c:pt idx="1">
                  <c:v>47.744156672526259</c:v>
                </c:pt>
                <c:pt idx="2">
                  <c:v>49.316555981596572</c:v>
                </c:pt>
                <c:pt idx="3">
                  <c:v>49.828580301219489</c:v>
                </c:pt>
                <c:pt idx="4">
                  <c:v>49.404801624894276</c:v>
                </c:pt>
                <c:pt idx="5">
                  <c:v>50.192065927429333</c:v>
                </c:pt>
                <c:pt idx="6">
                  <c:v>50.435365548438959</c:v>
                </c:pt>
                <c:pt idx="7">
                  <c:v>50.958266650689247</c:v>
                </c:pt>
                <c:pt idx="8">
                  <c:v>51.554009457757729</c:v>
                </c:pt>
                <c:pt idx="9">
                  <c:v>51.021509446653852</c:v>
                </c:pt>
                <c:pt idx="10">
                  <c:v>52.047341820529006</c:v>
                </c:pt>
                <c:pt idx="11">
                  <c:v>52.416665232479708</c:v>
                </c:pt>
                <c:pt idx="12">
                  <c:v>53.271566324606283</c:v>
                </c:pt>
                <c:pt idx="13">
                  <c:v>53.775716680858793</c:v>
                </c:pt>
                <c:pt idx="14">
                  <c:v>55.280945947651858</c:v>
                </c:pt>
                <c:pt idx="15">
                  <c:v>53.800022899747532</c:v>
                </c:pt>
                <c:pt idx="16">
                  <c:v>52.965985813076045</c:v>
                </c:pt>
                <c:pt idx="17">
                  <c:v>54.584961560814627</c:v>
                </c:pt>
                <c:pt idx="18">
                  <c:v>56.138341076240366</c:v>
                </c:pt>
                <c:pt idx="19">
                  <c:v>56.146050365741672</c:v>
                </c:pt>
              </c:numCache>
            </c:numRef>
          </c:val>
          <c:smooth val="0"/>
          <c:extLst>
            <c:ext xmlns:c16="http://schemas.microsoft.com/office/drawing/2014/chart" uri="{C3380CC4-5D6E-409C-BE32-E72D297353CC}">
              <c16:uniqueId val="{0000011D-8DBA-4614-950C-FCE84F1C8D1F}"/>
            </c:ext>
          </c:extLst>
        </c:ser>
        <c:ser>
          <c:idx val="27"/>
          <c:order val="51"/>
          <c:tx>
            <c:strRef>
              <c:f>'Cont data'!$A$7</c:f>
              <c:strCache>
                <c:ptCount val="1"/>
                <c:pt idx="0">
                  <c:v>Middle East &amp; N. Africa</c:v>
                </c:pt>
              </c:strCache>
            </c:strRef>
          </c:tx>
          <c:spPr>
            <a:ln w="28575" cap="rnd">
              <a:solidFill>
                <a:schemeClr val="accent5"/>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data'!$B$7:$U$7</c:f>
              <c:numCache>
                <c:formatCode>0.0</c:formatCode>
                <c:ptCount val="20"/>
                <c:pt idx="1">
                  <c:v>49.284356768501681</c:v>
                </c:pt>
                <c:pt idx="2">
                  <c:v>46.651783044019872</c:v>
                </c:pt>
                <c:pt idx="3">
                  <c:v>47.816488237462977</c:v>
                </c:pt>
                <c:pt idx="4">
                  <c:v>46.398176213069419</c:v>
                </c:pt>
                <c:pt idx="5">
                  <c:v>45.335568152659135</c:v>
                </c:pt>
                <c:pt idx="6">
                  <c:v>45.006174640017377</c:v>
                </c:pt>
                <c:pt idx="7">
                  <c:v>45.251766777446939</c:v>
                </c:pt>
                <c:pt idx="8">
                  <c:v>47.252781514339731</c:v>
                </c:pt>
                <c:pt idx="9">
                  <c:v>46.601555365262008</c:v>
                </c:pt>
                <c:pt idx="10">
                  <c:v>46.510786256561154</c:v>
                </c:pt>
                <c:pt idx="11">
                  <c:v>45.492361827625267</c:v>
                </c:pt>
                <c:pt idx="12">
                  <c:v>45.017890967942783</c:v>
                </c:pt>
                <c:pt idx="13">
                  <c:v>46.436650011922794</c:v>
                </c:pt>
                <c:pt idx="14">
                  <c:v>45.698351953383444</c:v>
                </c:pt>
                <c:pt idx="15">
                  <c:v>44.105946472982012</c:v>
                </c:pt>
                <c:pt idx="16">
                  <c:v>45.743810125014228</c:v>
                </c:pt>
                <c:pt idx="17">
                  <c:v>46.515397802547405</c:v>
                </c:pt>
                <c:pt idx="18">
                  <c:v>45.701316516114019</c:v>
                </c:pt>
                <c:pt idx="19">
                  <c:v>48.254675384469202</c:v>
                </c:pt>
              </c:numCache>
            </c:numRef>
          </c:val>
          <c:smooth val="0"/>
          <c:extLst>
            <c:ext xmlns:c16="http://schemas.microsoft.com/office/drawing/2014/chart" uri="{C3380CC4-5D6E-409C-BE32-E72D297353CC}">
              <c16:uniqueId val="{0000011F-8DBA-4614-950C-FCE84F1C8D1F}"/>
            </c:ext>
          </c:extLst>
        </c:ser>
        <c:ser>
          <c:idx val="28"/>
          <c:order val="52"/>
          <c:tx>
            <c:strRef>
              <c:f>'Cont data'!$A$8</c:f>
              <c:strCache>
                <c:ptCount val="1"/>
                <c:pt idx="0">
                  <c:v>Africa</c:v>
                </c:pt>
              </c:strCache>
            </c:strRef>
          </c:tx>
          <c:spPr>
            <a:ln w="28575" cap="rnd">
              <a:solidFill>
                <a:schemeClr val="accent6"/>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data'!$B$8:$U$8</c:f>
              <c:numCache>
                <c:formatCode>0.0</c:formatCode>
                <c:ptCount val="20"/>
                <c:pt idx="0">
                  <c:v>35.656672170318842</c:v>
                </c:pt>
                <c:pt idx="1">
                  <c:v>37.572503733542661</c:v>
                </c:pt>
                <c:pt idx="2">
                  <c:v>38.008445406281069</c:v>
                </c:pt>
                <c:pt idx="3">
                  <c:v>37.712489884603592</c:v>
                </c:pt>
                <c:pt idx="4">
                  <c:v>37.655614906437286</c:v>
                </c:pt>
                <c:pt idx="5">
                  <c:v>39.732679477858056</c:v>
                </c:pt>
                <c:pt idx="6">
                  <c:v>39.647335251194619</c:v>
                </c:pt>
                <c:pt idx="7">
                  <c:v>38.066393147506311</c:v>
                </c:pt>
                <c:pt idx="8">
                  <c:v>38.798467482768196</c:v>
                </c:pt>
                <c:pt idx="9">
                  <c:v>39.442164646022754</c:v>
                </c:pt>
                <c:pt idx="10">
                  <c:v>39.9660143363649</c:v>
                </c:pt>
                <c:pt idx="11">
                  <c:v>40.902079506394486</c:v>
                </c:pt>
                <c:pt idx="12">
                  <c:v>41.693567961819184</c:v>
                </c:pt>
                <c:pt idx="13">
                  <c:v>40.65817307771195</c:v>
                </c:pt>
                <c:pt idx="14">
                  <c:v>42.686625688996301</c:v>
                </c:pt>
                <c:pt idx="15">
                  <c:v>39.797254631169451</c:v>
                </c:pt>
                <c:pt idx="16">
                  <c:v>40.597472378385959</c:v>
                </c:pt>
                <c:pt idx="17">
                  <c:v>42.60293941521676</c:v>
                </c:pt>
                <c:pt idx="18">
                  <c:v>41.710749192476861</c:v>
                </c:pt>
                <c:pt idx="19">
                  <c:v>42.46117625153618</c:v>
                </c:pt>
              </c:numCache>
            </c:numRef>
          </c:val>
          <c:smooth val="0"/>
          <c:extLst>
            <c:ext xmlns:c16="http://schemas.microsoft.com/office/drawing/2014/chart" uri="{C3380CC4-5D6E-409C-BE32-E72D297353CC}">
              <c16:uniqueId val="{00000121-8DBA-4614-950C-FCE84F1C8D1F}"/>
            </c:ext>
          </c:extLst>
        </c:ser>
        <c:ser>
          <c:idx val="29"/>
          <c:order val="53"/>
          <c:tx>
            <c:strRef>
              <c:f>'Cont data'!$A$9</c:f>
              <c:strCache>
                <c:ptCount val="1"/>
                <c:pt idx="0">
                  <c:v>South Asia</c:v>
                </c:pt>
              </c:strCache>
            </c:strRef>
          </c:tx>
          <c:spPr>
            <a:ln w="28575" cap="rnd">
              <a:solidFill>
                <a:schemeClr val="accent1">
                  <a:lumMod val="60000"/>
                </a:schemeClr>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data'!$B$9:$U$9</c:f>
              <c:numCache>
                <c:formatCode>0.0</c:formatCode>
                <c:ptCount val="20"/>
                <c:pt idx="0">
                  <c:v>53.066003306273657</c:v>
                </c:pt>
                <c:pt idx="1">
                  <c:v>51.554781060687446</c:v>
                </c:pt>
                <c:pt idx="2">
                  <c:v>51.614031837027909</c:v>
                </c:pt>
                <c:pt idx="3">
                  <c:v>49.405210606255444</c:v>
                </c:pt>
                <c:pt idx="4">
                  <c:v>51.993116076375294</c:v>
                </c:pt>
                <c:pt idx="5">
                  <c:v>50.097364849765171</c:v>
                </c:pt>
                <c:pt idx="6">
                  <c:v>50.325146495781524</c:v>
                </c:pt>
                <c:pt idx="7">
                  <c:v>49.184436417546102</c:v>
                </c:pt>
                <c:pt idx="8">
                  <c:v>49.416811555263536</c:v>
                </c:pt>
                <c:pt idx="9">
                  <c:v>48.789246049715153</c:v>
                </c:pt>
                <c:pt idx="10">
                  <c:v>48.721061863865664</c:v>
                </c:pt>
                <c:pt idx="11">
                  <c:v>47.890622217150124</c:v>
                </c:pt>
                <c:pt idx="12">
                  <c:v>46.715008737421115</c:v>
                </c:pt>
                <c:pt idx="13">
                  <c:v>43.641325991703788</c:v>
                </c:pt>
                <c:pt idx="14">
                  <c:v>48.653204187371003</c:v>
                </c:pt>
                <c:pt idx="15">
                  <c:v>42.357371548118749</c:v>
                </c:pt>
                <c:pt idx="16">
                  <c:v>46.436076378259848</c:v>
                </c:pt>
                <c:pt idx="17">
                  <c:v>50.775713612101647</c:v>
                </c:pt>
                <c:pt idx="18">
                  <c:v>50.297398648017364</c:v>
                </c:pt>
                <c:pt idx="19">
                  <c:v>50.318905439317604</c:v>
                </c:pt>
              </c:numCache>
            </c:numRef>
          </c:val>
          <c:smooth val="0"/>
          <c:extLst>
            <c:ext xmlns:c16="http://schemas.microsoft.com/office/drawing/2014/chart" uri="{C3380CC4-5D6E-409C-BE32-E72D297353CC}">
              <c16:uniqueId val="{00000123-8DBA-4614-950C-FCE84F1C8D1F}"/>
            </c:ext>
          </c:extLst>
        </c:ser>
        <c:ser>
          <c:idx val="30"/>
          <c:order val="54"/>
          <c:tx>
            <c:strRef>
              <c:f>'Cont data'!$A$10</c:f>
              <c:strCache>
                <c:ptCount val="1"/>
                <c:pt idx="0">
                  <c:v>Eastern Europe &amp; Central Asia</c:v>
                </c:pt>
              </c:strCache>
            </c:strRef>
          </c:tx>
          <c:spPr>
            <a:ln w="28575" cap="rnd">
              <a:solidFill>
                <a:srgbClr val="FF85FF"/>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data'!$B$10:$U$10</c:f>
              <c:numCache>
                <c:formatCode>0.0</c:formatCode>
                <c:ptCount val="20"/>
                <c:pt idx="0">
                  <c:v>37.64415405866395</c:v>
                </c:pt>
                <c:pt idx="1">
                  <c:v>39.675368213360898</c:v>
                </c:pt>
                <c:pt idx="2">
                  <c:v>40.437661059297106</c:v>
                </c:pt>
                <c:pt idx="3">
                  <c:v>41.24101795691989</c:v>
                </c:pt>
                <c:pt idx="4">
                  <c:v>40.687230170095141</c:v>
                </c:pt>
                <c:pt idx="5">
                  <c:v>40.714962459544317</c:v>
                </c:pt>
                <c:pt idx="6">
                  <c:v>42.205057736259633</c:v>
                </c:pt>
                <c:pt idx="7">
                  <c:v>42.132019680078642</c:v>
                </c:pt>
                <c:pt idx="8">
                  <c:v>43.551857026720519</c:v>
                </c:pt>
                <c:pt idx="9">
                  <c:v>44.43258189120828</c:v>
                </c:pt>
                <c:pt idx="10">
                  <c:v>44.337421369136827</c:v>
                </c:pt>
                <c:pt idx="11">
                  <c:v>44.433468974928083</c:v>
                </c:pt>
                <c:pt idx="12">
                  <c:v>44.333625349729033</c:v>
                </c:pt>
                <c:pt idx="13">
                  <c:v>44.762557037746284</c:v>
                </c:pt>
                <c:pt idx="14">
                  <c:v>44.730186590603815</c:v>
                </c:pt>
                <c:pt idx="15">
                  <c:v>42.630395011483607</c:v>
                </c:pt>
                <c:pt idx="16">
                  <c:v>44.426430319514665</c:v>
                </c:pt>
                <c:pt idx="17">
                  <c:v>45.436589396719128</c:v>
                </c:pt>
                <c:pt idx="18">
                  <c:v>45.940428862520392</c:v>
                </c:pt>
                <c:pt idx="19">
                  <c:v>45.889558150521729</c:v>
                </c:pt>
              </c:numCache>
            </c:numRef>
          </c:val>
          <c:smooth val="0"/>
          <c:extLst>
            <c:ext xmlns:c16="http://schemas.microsoft.com/office/drawing/2014/chart" uri="{C3380CC4-5D6E-409C-BE32-E72D297353CC}">
              <c16:uniqueId val="{00000125-8DBA-4614-950C-FCE84F1C8D1F}"/>
            </c:ext>
          </c:extLst>
        </c:ser>
        <c:ser>
          <c:idx val="31"/>
          <c:order val="55"/>
          <c:tx>
            <c:strRef>
              <c:f>'Cont data'!$A$11</c:f>
              <c:strCache>
                <c:ptCount val="1"/>
                <c:pt idx="0">
                  <c:v>East Asia</c:v>
                </c:pt>
              </c:strCache>
            </c:strRef>
          </c:tx>
          <c:spPr>
            <a:ln w="28575" cap="rnd">
              <a:solidFill>
                <a:srgbClr val="7030A0"/>
              </a:solidFill>
              <a:round/>
            </a:ln>
            <a:effectLst/>
          </c:spPr>
          <c:marker>
            <c:symbol val="none"/>
          </c:marker>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data'!$B$11:$U$11</c:f>
              <c:numCache>
                <c:formatCode>0.0</c:formatCode>
                <c:ptCount val="20"/>
                <c:pt idx="0">
                  <c:v>47.756294795379972</c:v>
                </c:pt>
                <c:pt idx="1">
                  <c:v>48.985963561307464</c:v>
                </c:pt>
                <c:pt idx="2">
                  <c:v>48.12105928140538</c:v>
                </c:pt>
                <c:pt idx="3">
                  <c:v>46.942914051607929</c:v>
                </c:pt>
                <c:pt idx="4">
                  <c:v>47.288513547421282</c:v>
                </c:pt>
                <c:pt idx="5">
                  <c:v>48.521356902616695</c:v>
                </c:pt>
                <c:pt idx="6">
                  <c:v>48.173426579106994</c:v>
                </c:pt>
                <c:pt idx="7">
                  <c:v>48.348807719789178</c:v>
                </c:pt>
                <c:pt idx="8">
                  <c:v>49.070137112030444</c:v>
                </c:pt>
                <c:pt idx="9">
                  <c:v>49.287487631571508</c:v>
                </c:pt>
                <c:pt idx="10">
                  <c:v>49.483414766355772</c:v>
                </c:pt>
                <c:pt idx="11">
                  <c:v>48.350500790847853</c:v>
                </c:pt>
                <c:pt idx="12">
                  <c:v>48.52078980014867</c:v>
                </c:pt>
                <c:pt idx="13">
                  <c:v>48.840713986080104</c:v>
                </c:pt>
                <c:pt idx="14">
                  <c:v>50.455974573641917</c:v>
                </c:pt>
                <c:pt idx="15">
                  <c:v>50.452000851763735</c:v>
                </c:pt>
                <c:pt idx="16">
                  <c:v>51.616565633123336</c:v>
                </c:pt>
                <c:pt idx="17">
                  <c:v>51.944794097209837</c:v>
                </c:pt>
                <c:pt idx="18">
                  <c:v>50.485594058923333</c:v>
                </c:pt>
                <c:pt idx="19">
                  <c:v>52.776796985814684</c:v>
                </c:pt>
              </c:numCache>
            </c:numRef>
          </c:val>
          <c:smooth val="0"/>
          <c:extLst>
            <c:ext xmlns:c16="http://schemas.microsoft.com/office/drawing/2014/chart" uri="{C3380CC4-5D6E-409C-BE32-E72D297353CC}">
              <c16:uniqueId val="{00000127-8DBA-4614-950C-FCE84F1C8D1F}"/>
            </c:ext>
          </c:extLst>
        </c:ser>
        <c:ser>
          <c:idx val="1"/>
          <c:order val="56"/>
          <c:tx>
            <c:strRef>
              <c:f>'Cont data'!$A$4</c:f>
              <c:strCache>
                <c:ptCount val="1"/>
                <c:pt idx="0">
                  <c:v>Latin America</c:v>
                </c:pt>
              </c:strCache>
            </c:strRef>
          </c:tx>
          <c:spPr>
            <a:ln w="28575" cap="rnd">
              <a:solidFill>
                <a:schemeClr val="accent2"/>
              </a:solidFill>
              <a:round/>
            </a:ln>
            <a:effectLst/>
          </c:spPr>
          <c:marker>
            <c:symbol val="none"/>
          </c:marker>
          <c:dLbls>
            <c:dLbl>
              <c:idx val="19"/>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129-8DBA-4614-950C-FCE84F1C8D1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ln>
                      <a:noFill/>
                    </a:ln>
                    <a:solidFill>
                      <a:schemeClr val="accent2"/>
                    </a:solidFill>
                    <a:latin typeface="Azeret Mono" pitchFamily="2" charset="77"/>
                    <a:ea typeface="+mn-ea"/>
                    <a:cs typeface="Azeret Mono" pitchFamily="2" charset="77"/>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data'!$B$4:$U$4</c:f>
              <c:numCache>
                <c:formatCode>0.0</c:formatCode>
                <c:ptCount val="20"/>
                <c:pt idx="1">
                  <c:v>53.454749237548747</c:v>
                </c:pt>
                <c:pt idx="2">
                  <c:v>54.407991423327793</c:v>
                </c:pt>
                <c:pt idx="3">
                  <c:v>57.86610360156827</c:v>
                </c:pt>
                <c:pt idx="4">
                  <c:v>55.96322559748679</c:v>
                </c:pt>
                <c:pt idx="5">
                  <c:v>56.518367309777929</c:v>
                </c:pt>
                <c:pt idx="6">
                  <c:v>56.173806203206212</c:v>
                </c:pt>
                <c:pt idx="7">
                  <c:v>57.531216979691727</c:v>
                </c:pt>
                <c:pt idx="8">
                  <c:v>56.774441328384931</c:v>
                </c:pt>
                <c:pt idx="9">
                  <c:v>55.375262838848663</c:v>
                </c:pt>
                <c:pt idx="10">
                  <c:v>55.567065186836274</c:v>
                </c:pt>
                <c:pt idx="11">
                  <c:v>55.009712218105101</c:v>
                </c:pt>
                <c:pt idx="12">
                  <c:v>55.135749513605077</c:v>
                </c:pt>
                <c:pt idx="13">
                  <c:v>56.122332518772893</c:v>
                </c:pt>
                <c:pt idx="14">
                  <c:v>52.642325104722723</c:v>
                </c:pt>
                <c:pt idx="15">
                  <c:v>50.817461003497783</c:v>
                </c:pt>
                <c:pt idx="16">
                  <c:v>56.162340438377207</c:v>
                </c:pt>
                <c:pt idx="17">
                  <c:v>57.48767255453221</c:v>
                </c:pt>
                <c:pt idx="18">
                  <c:v>57.992894115064921</c:v>
                </c:pt>
                <c:pt idx="19">
                  <c:v>58.440820161732461</c:v>
                </c:pt>
              </c:numCache>
            </c:numRef>
          </c:val>
          <c:smooth val="0"/>
          <c:extLst>
            <c:ext xmlns:c16="http://schemas.microsoft.com/office/drawing/2014/chart" uri="{C3380CC4-5D6E-409C-BE32-E72D297353CC}">
              <c16:uniqueId val="{0000012A-8DBA-4614-950C-FCE84F1C8D1F}"/>
            </c:ext>
          </c:extLst>
        </c:ser>
        <c:ser>
          <c:idx val="2"/>
          <c:order val="57"/>
          <c:tx>
            <c:strRef>
              <c:f>'Cont data'!$A$5</c:f>
              <c:strCache>
                <c:ptCount val="1"/>
                <c:pt idx="0">
                  <c:v>N America &amp; Oceania</c:v>
                </c:pt>
              </c:strCache>
            </c:strRef>
          </c:tx>
          <c:spPr>
            <a:ln w="28575"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DB-8DBA-4614-950C-FCE84F1C8D1F}"/>
                </c:ext>
              </c:extLst>
            </c:dLbl>
            <c:dLbl>
              <c:idx val="1"/>
              <c:delete val="1"/>
              <c:extLst>
                <c:ext xmlns:c15="http://schemas.microsoft.com/office/drawing/2012/chart" uri="{CE6537A1-D6FC-4f65-9D91-7224C49458BB}"/>
                <c:ext xmlns:c16="http://schemas.microsoft.com/office/drawing/2014/chart" uri="{C3380CC4-5D6E-409C-BE32-E72D297353CC}">
                  <c16:uniqueId val="{000001DA-8DBA-4614-950C-FCE84F1C8D1F}"/>
                </c:ext>
              </c:extLst>
            </c:dLbl>
            <c:dLbl>
              <c:idx val="2"/>
              <c:delete val="1"/>
              <c:extLst>
                <c:ext xmlns:c15="http://schemas.microsoft.com/office/drawing/2012/chart" uri="{CE6537A1-D6FC-4f65-9D91-7224C49458BB}"/>
                <c:ext xmlns:c16="http://schemas.microsoft.com/office/drawing/2014/chart" uri="{C3380CC4-5D6E-409C-BE32-E72D297353CC}">
                  <c16:uniqueId val="{000001D9-8DBA-4614-950C-FCE84F1C8D1F}"/>
                </c:ext>
              </c:extLst>
            </c:dLbl>
            <c:dLbl>
              <c:idx val="3"/>
              <c:delete val="1"/>
              <c:extLst>
                <c:ext xmlns:c15="http://schemas.microsoft.com/office/drawing/2012/chart" uri="{CE6537A1-D6FC-4f65-9D91-7224C49458BB}"/>
                <c:ext xmlns:c16="http://schemas.microsoft.com/office/drawing/2014/chart" uri="{C3380CC4-5D6E-409C-BE32-E72D297353CC}">
                  <c16:uniqueId val="{000001D6-8DBA-4614-950C-FCE84F1C8D1F}"/>
                </c:ext>
              </c:extLst>
            </c:dLbl>
            <c:dLbl>
              <c:idx val="4"/>
              <c:delete val="1"/>
              <c:extLst>
                <c:ext xmlns:c15="http://schemas.microsoft.com/office/drawing/2012/chart" uri="{CE6537A1-D6FC-4f65-9D91-7224C49458BB}"/>
                <c:ext xmlns:c16="http://schemas.microsoft.com/office/drawing/2014/chart" uri="{C3380CC4-5D6E-409C-BE32-E72D297353CC}">
                  <c16:uniqueId val="{000001D5-8DBA-4614-950C-FCE84F1C8D1F}"/>
                </c:ext>
              </c:extLst>
            </c:dLbl>
            <c:dLbl>
              <c:idx val="5"/>
              <c:delete val="1"/>
              <c:extLst>
                <c:ext xmlns:c15="http://schemas.microsoft.com/office/drawing/2012/chart" uri="{CE6537A1-D6FC-4f65-9D91-7224C49458BB}"/>
                <c:ext xmlns:c16="http://schemas.microsoft.com/office/drawing/2014/chart" uri="{C3380CC4-5D6E-409C-BE32-E72D297353CC}">
                  <c16:uniqueId val="{000001D7-8DBA-4614-950C-FCE84F1C8D1F}"/>
                </c:ext>
              </c:extLst>
            </c:dLbl>
            <c:dLbl>
              <c:idx val="6"/>
              <c:delete val="1"/>
              <c:extLst>
                <c:ext xmlns:c15="http://schemas.microsoft.com/office/drawing/2012/chart" uri="{CE6537A1-D6FC-4f65-9D91-7224C49458BB}"/>
                <c:ext xmlns:c16="http://schemas.microsoft.com/office/drawing/2014/chart" uri="{C3380CC4-5D6E-409C-BE32-E72D297353CC}">
                  <c16:uniqueId val="{000001D8-8DBA-4614-950C-FCE84F1C8D1F}"/>
                </c:ext>
              </c:extLst>
            </c:dLbl>
            <c:dLbl>
              <c:idx val="7"/>
              <c:delete val="1"/>
              <c:extLst>
                <c:ext xmlns:c15="http://schemas.microsoft.com/office/drawing/2012/chart" uri="{CE6537A1-D6FC-4f65-9D91-7224C49458BB}"/>
                <c:ext xmlns:c16="http://schemas.microsoft.com/office/drawing/2014/chart" uri="{C3380CC4-5D6E-409C-BE32-E72D297353CC}">
                  <c16:uniqueId val="{000001D4-8DBA-4614-950C-FCE84F1C8D1F}"/>
                </c:ext>
              </c:extLst>
            </c:dLbl>
            <c:dLbl>
              <c:idx val="8"/>
              <c:delete val="1"/>
              <c:extLst>
                <c:ext xmlns:c15="http://schemas.microsoft.com/office/drawing/2012/chart" uri="{CE6537A1-D6FC-4f65-9D91-7224C49458BB}"/>
                <c:ext xmlns:c16="http://schemas.microsoft.com/office/drawing/2014/chart" uri="{C3380CC4-5D6E-409C-BE32-E72D297353CC}">
                  <c16:uniqueId val="{000001D3-8DBA-4614-950C-FCE84F1C8D1F}"/>
                </c:ext>
              </c:extLst>
            </c:dLbl>
            <c:dLbl>
              <c:idx val="9"/>
              <c:delete val="1"/>
              <c:extLst>
                <c:ext xmlns:c15="http://schemas.microsoft.com/office/drawing/2012/chart" uri="{CE6537A1-D6FC-4f65-9D91-7224C49458BB}"/>
                <c:ext xmlns:c16="http://schemas.microsoft.com/office/drawing/2014/chart" uri="{C3380CC4-5D6E-409C-BE32-E72D297353CC}">
                  <c16:uniqueId val="{000001D2-8DBA-4614-950C-FCE84F1C8D1F}"/>
                </c:ext>
              </c:extLst>
            </c:dLbl>
            <c:dLbl>
              <c:idx val="10"/>
              <c:delete val="1"/>
              <c:extLst>
                <c:ext xmlns:c15="http://schemas.microsoft.com/office/drawing/2012/chart" uri="{CE6537A1-D6FC-4f65-9D91-7224C49458BB}"/>
                <c:ext xmlns:c16="http://schemas.microsoft.com/office/drawing/2014/chart" uri="{C3380CC4-5D6E-409C-BE32-E72D297353CC}">
                  <c16:uniqueId val="{000001D1-8DBA-4614-950C-FCE84F1C8D1F}"/>
                </c:ext>
              </c:extLst>
            </c:dLbl>
            <c:dLbl>
              <c:idx val="11"/>
              <c:delete val="1"/>
              <c:extLst>
                <c:ext xmlns:c15="http://schemas.microsoft.com/office/drawing/2012/chart" uri="{CE6537A1-D6FC-4f65-9D91-7224C49458BB}"/>
                <c:ext xmlns:c16="http://schemas.microsoft.com/office/drawing/2014/chart" uri="{C3380CC4-5D6E-409C-BE32-E72D297353CC}">
                  <c16:uniqueId val="{000001D0-8DBA-4614-950C-FCE84F1C8D1F}"/>
                </c:ext>
              </c:extLst>
            </c:dLbl>
            <c:dLbl>
              <c:idx val="12"/>
              <c:delete val="1"/>
              <c:extLst>
                <c:ext xmlns:c15="http://schemas.microsoft.com/office/drawing/2012/chart" uri="{CE6537A1-D6FC-4f65-9D91-7224C49458BB}"/>
                <c:ext xmlns:c16="http://schemas.microsoft.com/office/drawing/2014/chart" uri="{C3380CC4-5D6E-409C-BE32-E72D297353CC}">
                  <c16:uniqueId val="{000001CF-8DBA-4614-950C-FCE84F1C8D1F}"/>
                </c:ext>
              </c:extLst>
            </c:dLbl>
            <c:dLbl>
              <c:idx val="13"/>
              <c:delete val="1"/>
              <c:extLst>
                <c:ext xmlns:c15="http://schemas.microsoft.com/office/drawing/2012/chart" uri="{CE6537A1-D6FC-4f65-9D91-7224C49458BB}"/>
                <c:ext xmlns:c16="http://schemas.microsoft.com/office/drawing/2014/chart" uri="{C3380CC4-5D6E-409C-BE32-E72D297353CC}">
                  <c16:uniqueId val="{000001CE-8DBA-4614-950C-FCE84F1C8D1F}"/>
                </c:ext>
              </c:extLst>
            </c:dLbl>
            <c:dLbl>
              <c:idx val="14"/>
              <c:delete val="1"/>
              <c:extLst>
                <c:ext xmlns:c15="http://schemas.microsoft.com/office/drawing/2012/chart" uri="{CE6537A1-D6FC-4f65-9D91-7224C49458BB}"/>
                <c:ext xmlns:c16="http://schemas.microsoft.com/office/drawing/2014/chart" uri="{C3380CC4-5D6E-409C-BE32-E72D297353CC}">
                  <c16:uniqueId val="{000001CC-8DBA-4614-950C-FCE84F1C8D1F}"/>
                </c:ext>
              </c:extLst>
            </c:dLbl>
            <c:dLbl>
              <c:idx val="15"/>
              <c:delete val="1"/>
              <c:extLst>
                <c:ext xmlns:c15="http://schemas.microsoft.com/office/drawing/2012/chart" uri="{CE6537A1-D6FC-4f65-9D91-7224C49458BB}"/>
                <c:ext xmlns:c16="http://schemas.microsoft.com/office/drawing/2014/chart" uri="{C3380CC4-5D6E-409C-BE32-E72D297353CC}">
                  <c16:uniqueId val="{000001CD-8DBA-4614-950C-FCE84F1C8D1F}"/>
                </c:ext>
              </c:extLst>
            </c:dLbl>
            <c:dLbl>
              <c:idx val="16"/>
              <c:delete val="1"/>
              <c:extLst>
                <c:ext xmlns:c15="http://schemas.microsoft.com/office/drawing/2012/chart" uri="{CE6537A1-D6FC-4f65-9D91-7224C49458BB}"/>
                <c:ext xmlns:c16="http://schemas.microsoft.com/office/drawing/2014/chart" uri="{C3380CC4-5D6E-409C-BE32-E72D297353CC}">
                  <c16:uniqueId val="{000001CA-8DBA-4614-950C-FCE84F1C8D1F}"/>
                </c:ext>
              </c:extLst>
            </c:dLbl>
            <c:dLbl>
              <c:idx val="17"/>
              <c:delete val="1"/>
              <c:extLst>
                <c:ext xmlns:c15="http://schemas.microsoft.com/office/drawing/2012/chart" uri="{CE6537A1-D6FC-4f65-9D91-7224C49458BB}"/>
                <c:ext xmlns:c16="http://schemas.microsoft.com/office/drawing/2014/chart" uri="{C3380CC4-5D6E-409C-BE32-E72D297353CC}">
                  <c16:uniqueId val="{000001CB-8DBA-4614-950C-FCE84F1C8D1F}"/>
                </c:ext>
              </c:extLst>
            </c:dLbl>
            <c:dLbl>
              <c:idx val="18"/>
              <c:delete val="1"/>
              <c:extLst>
                <c:ext xmlns:c15="http://schemas.microsoft.com/office/drawing/2012/chart" uri="{CE6537A1-D6FC-4f65-9D91-7224C49458BB}"/>
                <c:ext xmlns:c16="http://schemas.microsoft.com/office/drawing/2014/chart" uri="{C3380CC4-5D6E-409C-BE32-E72D297353CC}">
                  <c16:uniqueId val="{0000017E-8DBA-4614-950C-FCE84F1C8D1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ln>
                      <a:noFill/>
                    </a:ln>
                    <a:solidFill>
                      <a:srgbClr val="FF0000"/>
                    </a:solidFill>
                    <a:latin typeface="Azeret Mono" pitchFamily="2" charset="77"/>
                    <a:ea typeface="+mn-ea"/>
                    <a:cs typeface="Azeret Mono" pitchFamily="2" charset="77"/>
                  </a:defRPr>
                </a:pPr>
                <a:endParaRPr lang="en-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data'!$B$5:$U$5</c:f>
              <c:numCache>
                <c:formatCode>0.0</c:formatCode>
                <c:ptCount val="20"/>
                <c:pt idx="0">
                  <c:v>37.395664800953973</c:v>
                </c:pt>
                <c:pt idx="1">
                  <c:v>38.955366232206636</c:v>
                </c:pt>
                <c:pt idx="2">
                  <c:v>39.319344919441313</c:v>
                </c:pt>
                <c:pt idx="3">
                  <c:v>41.165346313547722</c:v>
                </c:pt>
                <c:pt idx="4">
                  <c:v>40.522503497099557</c:v>
                </c:pt>
                <c:pt idx="5">
                  <c:v>40.888895159502141</c:v>
                </c:pt>
                <c:pt idx="6">
                  <c:v>41.271129778265632</c:v>
                </c:pt>
                <c:pt idx="7">
                  <c:v>41.513284287773288</c:v>
                </c:pt>
                <c:pt idx="8">
                  <c:v>41.626579092476838</c:v>
                </c:pt>
                <c:pt idx="9">
                  <c:v>41.053343385687867</c:v>
                </c:pt>
                <c:pt idx="10">
                  <c:v>40.710118707035228</c:v>
                </c:pt>
                <c:pt idx="11">
                  <c:v>41.694315485319777</c:v>
                </c:pt>
                <c:pt idx="12">
                  <c:v>40.952599583338149</c:v>
                </c:pt>
                <c:pt idx="13">
                  <c:v>42.085439866416046</c:v>
                </c:pt>
                <c:pt idx="14">
                  <c:v>43.16475988590436</c:v>
                </c:pt>
                <c:pt idx="15">
                  <c:v>41.458733839212442</c:v>
                </c:pt>
                <c:pt idx="16">
                  <c:v>40.523053910306608</c:v>
                </c:pt>
                <c:pt idx="17">
                  <c:v>41.693534595209812</c:v>
                </c:pt>
                <c:pt idx="18">
                  <c:v>43.266196012924496</c:v>
                </c:pt>
                <c:pt idx="19">
                  <c:v>43.591976870788166</c:v>
                </c:pt>
              </c:numCache>
            </c:numRef>
          </c:val>
          <c:smooth val="0"/>
          <c:extLst>
            <c:ext xmlns:c16="http://schemas.microsoft.com/office/drawing/2014/chart" uri="{C3380CC4-5D6E-409C-BE32-E72D297353CC}">
              <c16:uniqueId val="{0000012C-8DBA-4614-950C-FCE84F1C8D1F}"/>
            </c:ext>
          </c:extLst>
        </c:ser>
        <c:ser>
          <c:idx val="3"/>
          <c:order val="58"/>
          <c:tx>
            <c:strRef>
              <c:f>'Cont data'!$A$6</c:f>
              <c:strCache>
                <c:ptCount val="1"/>
                <c:pt idx="0">
                  <c:v>Western Europe</c:v>
                </c:pt>
              </c:strCache>
            </c:strRef>
          </c:tx>
          <c:spPr>
            <a:ln w="28575" cap="sq">
              <a:solidFill>
                <a:schemeClr val="accent4"/>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12E-8DBA-4614-950C-FCE84F1C8D1F}"/>
                </c:ext>
              </c:extLst>
            </c:dLbl>
            <c:dLbl>
              <c:idx val="2"/>
              <c:delete val="1"/>
              <c:extLst>
                <c:ext xmlns:c15="http://schemas.microsoft.com/office/drawing/2012/chart" uri="{CE6537A1-D6FC-4f65-9D91-7224C49458BB}"/>
                <c:ext xmlns:c16="http://schemas.microsoft.com/office/drawing/2014/chart" uri="{C3380CC4-5D6E-409C-BE32-E72D297353CC}">
                  <c16:uniqueId val="{0000012F-8DBA-4614-950C-FCE84F1C8D1F}"/>
                </c:ext>
              </c:extLst>
            </c:dLbl>
            <c:dLbl>
              <c:idx val="3"/>
              <c:delete val="1"/>
              <c:extLst>
                <c:ext xmlns:c15="http://schemas.microsoft.com/office/drawing/2012/chart" uri="{CE6537A1-D6FC-4f65-9D91-7224C49458BB}"/>
                <c:ext xmlns:c16="http://schemas.microsoft.com/office/drawing/2014/chart" uri="{C3380CC4-5D6E-409C-BE32-E72D297353CC}">
                  <c16:uniqueId val="{00000130-8DBA-4614-950C-FCE84F1C8D1F}"/>
                </c:ext>
              </c:extLst>
            </c:dLbl>
            <c:dLbl>
              <c:idx val="4"/>
              <c:delete val="1"/>
              <c:extLst>
                <c:ext xmlns:c15="http://schemas.microsoft.com/office/drawing/2012/chart" uri="{CE6537A1-D6FC-4f65-9D91-7224C49458BB}"/>
                <c:ext xmlns:c16="http://schemas.microsoft.com/office/drawing/2014/chart" uri="{C3380CC4-5D6E-409C-BE32-E72D297353CC}">
                  <c16:uniqueId val="{00000131-8DBA-4614-950C-FCE84F1C8D1F}"/>
                </c:ext>
              </c:extLst>
            </c:dLbl>
            <c:dLbl>
              <c:idx val="5"/>
              <c:delete val="1"/>
              <c:extLst>
                <c:ext xmlns:c15="http://schemas.microsoft.com/office/drawing/2012/chart" uri="{CE6537A1-D6FC-4f65-9D91-7224C49458BB}"/>
                <c:ext xmlns:c16="http://schemas.microsoft.com/office/drawing/2014/chart" uri="{C3380CC4-5D6E-409C-BE32-E72D297353CC}">
                  <c16:uniqueId val="{00000132-8DBA-4614-950C-FCE84F1C8D1F}"/>
                </c:ext>
              </c:extLst>
            </c:dLbl>
            <c:dLbl>
              <c:idx val="6"/>
              <c:delete val="1"/>
              <c:extLst>
                <c:ext xmlns:c15="http://schemas.microsoft.com/office/drawing/2012/chart" uri="{CE6537A1-D6FC-4f65-9D91-7224C49458BB}"/>
                <c:ext xmlns:c16="http://schemas.microsoft.com/office/drawing/2014/chart" uri="{C3380CC4-5D6E-409C-BE32-E72D297353CC}">
                  <c16:uniqueId val="{00000133-8DBA-4614-950C-FCE84F1C8D1F}"/>
                </c:ext>
              </c:extLst>
            </c:dLbl>
            <c:dLbl>
              <c:idx val="7"/>
              <c:delete val="1"/>
              <c:extLst>
                <c:ext xmlns:c15="http://schemas.microsoft.com/office/drawing/2012/chart" uri="{CE6537A1-D6FC-4f65-9D91-7224C49458BB}"/>
                <c:ext xmlns:c16="http://schemas.microsoft.com/office/drawing/2014/chart" uri="{C3380CC4-5D6E-409C-BE32-E72D297353CC}">
                  <c16:uniqueId val="{00000134-8DBA-4614-950C-FCE84F1C8D1F}"/>
                </c:ext>
              </c:extLst>
            </c:dLbl>
            <c:dLbl>
              <c:idx val="8"/>
              <c:delete val="1"/>
              <c:extLst>
                <c:ext xmlns:c15="http://schemas.microsoft.com/office/drawing/2012/chart" uri="{CE6537A1-D6FC-4f65-9D91-7224C49458BB}"/>
                <c:ext xmlns:c16="http://schemas.microsoft.com/office/drawing/2014/chart" uri="{C3380CC4-5D6E-409C-BE32-E72D297353CC}">
                  <c16:uniqueId val="{00000135-8DBA-4614-950C-FCE84F1C8D1F}"/>
                </c:ext>
              </c:extLst>
            </c:dLbl>
            <c:dLbl>
              <c:idx val="9"/>
              <c:delete val="1"/>
              <c:extLst>
                <c:ext xmlns:c15="http://schemas.microsoft.com/office/drawing/2012/chart" uri="{CE6537A1-D6FC-4f65-9D91-7224C49458BB}"/>
                <c:ext xmlns:c16="http://schemas.microsoft.com/office/drawing/2014/chart" uri="{C3380CC4-5D6E-409C-BE32-E72D297353CC}">
                  <c16:uniqueId val="{00000136-8DBA-4614-950C-FCE84F1C8D1F}"/>
                </c:ext>
              </c:extLst>
            </c:dLbl>
            <c:dLbl>
              <c:idx val="10"/>
              <c:delete val="1"/>
              <c:extLst>
                <c:ext xmlns:c15="http://schemas.microsoft.com/office/drawing/2012/chart" uri="{CE6537A1-D6FC-4f65-9D91-7224C49458BB}"/>
                <c:ext xmlns:c16="http://schemas.microsoft.com/office/drawing/2014/chart" uri="{C3380CC4-5D6E-409C-BE32-E72D297353CC}">
                  <c16:uniqueId val="{00000137-8DBA-4614-950C-FCE84F1C8D1F}"/>
                </c:ext>
              </c:extLst>
            </c:dLbl>
            <c:dLbl>
              <c:idx val="11"/>
              <c:delete val="1"/>
              <c:extLst>
                <c:ext xmlns:c15="http://schemas.microsoft.com/office/drawing/2012/chart" uri="{CE6537A1-D6FC-4f65-9D91-7224C49458BB}"/>
                <c:ext xmlns:c16="http://schemas.microsoft.com/office/drawing/2014/chart" uri="{C3380CC4-5D6E-409C-BE32-E72D297353CC}">
                  <c16:uniqueId val="{00000138-8DBA-4614-950C-FCE84F1C8D1F}"/>
                </c:ext>
              </c:extLst>
            </c:dLbl>
            <c:dLbl>
              <c:idx val="12"/>
              <c:delete val="1"/>
              <c:extLst>
                <c:ext xmlns:c15="http://schemas.microsoft.com/office/drawing/2012/chart" uri="{CE6537A1-D6FC-4f65-9D91-7224C49458BB}"/>
                <c:ext xmlns:c16="http://schemas.microsoft.com/office/drawing/2014/chart" uri="{C3380CC4-5D6E-409C-BE32-E72D297353CC}">
                  <c16:uniqueId val="{00000139-8DBA-4614-950C-FCE84F1C8D1F}"/>
                </c:ext>
              </c:extLst>
            </c:dLbl>
            <c:dLbl>
              <c:idx val="13"/>
              <c:delete val="1"/>
              <c:extLst>
                <c:ext xmlns:c15="http://schemas.microsoft.com/office/drawing/2012/chart" uri="{CE6537A1-D6FC-4f65-9D91-7224C49458BB}"/>
                <c:ext xmlns:c16="http://schemas.microsoft.com/office/drawing/2014/chart" uri="{C3380CC4-5D6E-409C-BE32-E72D297353CC}">
                  <c16:uniqueId val="{0000013A-8DBA-4614-950C-FCE84F1C8D1F}"/>
                </c:ext>
              </c:extLst>
            </c:dLbl>
            <c:dLbl>
              <c:idx val="14"/>
              <c:delete val="1"/>
              <c:extLst>
                <c:ext xmlns:c15="http://schemas.microsoft.com/office/drawing/2012/chart" uri="{CE6537A1-D6FC-4f65-9D91-7224C49458BB}"/>
                <c:ext xmlns:c16="http://schemas.microsoft.com/office/drawing/2014/chart" uri="{C3380CC4-5D6E-409C-BE32-E72D297353CC}">
                  <c16:uniqueId val="{0000013B-8DBA-4614-950C-FCE84F1C8D1F}"/>
                </c:ext>
              </c:extLst>
            </c:dLbl>
            <c:dLbl>
              <c:idx val="15"/>
              <c:delete val="1"/>
              <c:extLst>
                <c:ext xmlns:c15="http://schemas.microsoft.com/office/drawing/2012/chart" uri="{CE6537A1-D6FC-4f65-9D91-7224C49458BB}"/>
                <c:ext xmlns:c16="http://schemas.microsoft.com/office/drawing/2014/chart" uri="{C3380CC4-5D6E-409C-BE32-E72D297353CC}">
                  <c16:uniqueId val="{0000013C-8DBA-4614-950C-FCE84F1C8D1F}"/>
                </c:ext>
              </c:extLst>
            </c:dLbl>
            <c:dLbl>
              <c:idx val="16"/>
              <c:delete val="1"/>
              <c:extLst>
                <c:ext xmlns:c15="http://schemas.microsoft.com/office/drawing/2012/chart" uri="{CE6537A1-D6FC-4f65-9D91-7224C49458BB}"/>
                <c:ext xmlns:c16="http://schemas.microsoft.com/office/drawing/2014/chart" uri="{C3380CC4-5D6E-409C-BE32-E72D297353CC}">
                  <c16:uniqueId val="{0000013D-8DBA-4614-950C-FCE84F1C8D1F}"/>
                </c:ext>
              </c:extLst>
            </c:dLbl>
            <c:dLbl>
              <c:idx val="17"/>
              <c:delete val="1"/>
              <c:extLst>
                <c:ext xmlns:c15="http://schemas.microsoft.com/office/drawing/2012/chart" uri="{CE6537A1-D6FC-4f65-9D91-7224C49458BB}"/>
                <c:ext xmlns:c16="http://schemas.microsoft.com/office/drawing/2014/chart" uri="{C3380CC4-5D6E-409C-BE32-E72D297353CC}">
                  <c16:uniqueId val="{0000013E-8DBA-4614-950C-FCE84F1C8D1F}"/>
                </c:ext>
              </c:extLst>
            </c:dLbl>
            <c:dLbl>
              <c:idx val="18"/>
              <c:delete val="1"/>
              <c:extLst>
                <c:ext xmlns:c15="http://schemas.microsoft.com/office/drawing/2012/chart" uri="{CE6537A1-D6FC-4f65-9D91-7224C49458BB}"/>
                <c:ext xmlns:c16="http://schemas.microsoft.com/office/drawing/2014/chart" uri="{C3380CC4-5D6E-409C-BE32-E72D297353CC}">
                  <c16:uniqueId val="{0000013F-8DBA-4614-950C-FCE84F1C8D1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accent4"/>
                    </a:solidFill>
                    <a:latin typeface="Azeret Mono" pitchFamily="2" charset="77"/>
                    <a:ea typeface="+mn-ea"/>
                    <a:cs typeface="Azeret Mono" pitchFamily="2" charset="77"/>
                  </a:defRPr>
                </a:pPr>
                <a:endParaRPr lang="en-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data'!$B$6:$U$6</c:f>
              <c:numCache>
                <c:formatCode>0.0</c:formatCode>
                <c:ptCount val="20"/>
                <c:pt idx="1">
                  <c:v>47.744156672526259</c:v>
                </c:pt>
                <c:pt idx="2">
                  <c:v>49.316555981596572</c:v>
                </c:pt>
                <c:pt idx="3">
                  <c:v>49.828580301219489</c:v>
                </c:pt>
                <c:pt idx="4">
                  <c:v>49.404801624894276</c:v>
                </c:pt>
                <c:pt idx="5">
                  <c:v>50.192065927429333</c:v>
                </c:pt>
                <c:pt idx="6">
                  <c:v>50.435365548438959</c:v>
                </c:pt>
                <c:pt idx="7">
                  <c:v>50.958266650689247</c:v>
                </c:pt>
                <c:pt idx="8">
                  <c:v>51.554009457757729</c:v>
                </c:pt>
                <c:pt idx="9">
                  <c:v>51.021509446653852</c:v>
                </c:pt>
                <c:pt idx="10">
                  <c:v>52.047341820529006</c:v>
                </c:pt>
                <c:pt idx="11">
                  <c:v>52.416665232479708</c:v>
                </c:pt>
                <c:pt idx="12">
                  <c:v>53.271566324606283</c:v>
                </c:pt>
                <c:pt idx="13">
                  <c:v>53.775716680858793</c:v>
                </c:pt>
                <c:pt idx="14">
                  <c:v>55.280945947651858</c:v>
                </c:pt>
                <c:pt idx="15">
                  <c:v>53.800022899747532</c:v>
                </c:pt>
                <c:pt idx="16">
                  <c:v>52.965985813076045</c:v>
                </c:pt>
                <c:pt idx="17">
                  <c:v>54.584961560814627</c:v>
                </c:pt>
                <c:pt idx="18">
                  <c:v>56.138341076240366</c:v>
                </c:pt>
                <c:pt idx="19">
                  <c:v>56.146050365741672</c:v>
                </c:pt>
              </c:numCache>
            </c:numRef>
          </c:val>
          <c:smooth val="0"/>
          <c:extLst>
            <c:ext xmlns:c16="http://schemas.microsoft.com/office/drawing/2014/chart" uri="{C3380CC4-5D6E-409C-BE32-E72D297353CC}">
              <c16:uniqueId val="{00000140-8DBA-4614-950C-FCE84F1C8D1F}"/>
            </c:ext>
          </c:extLst>
        </c:ser>
        <c:ser>
          <c:idx val="4"/>
          <c:order val="59"/>
          <c:tx>
            <c:strRef>
              <c:f>'Cont data'!$A$7</c:f>
              <c:strCache>
                <c:ptCount val="1"/>
                <c:pt idx="0">
                  <c:v>Middle East &amp; N. Africa</c:v>
                </c:pt>
              </c:strCache>
            </c:strRef>
          </c:tx>
          <c:spPr>
            <a:ln w="28575" cap="rnd">
              <a:solidFill>
                <a:schemeClr val="accent5"/>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17F-8DBA-4614-950C-FCE84F1C8D1F}"/>
                </c:ext>
              </c:extLst>
            </c:dLbl>
            <c:dLbl>
              <c:idx val="2"/>
              <c:delete val="1"/>
              <c:extLst>
                <c:ext xmlns:c15="http://schemas.microsoft.com/office/drawing/2012/chart" uri="{CE6537A1-D6FC-4f65-9D91-7224C49458BB}"/>
                <c:ext xmlns:c16="http://schemas.microsoft.com/office/drawing/2014/chart" uri="{C3380CC4-5D6E-409C-BE32-E72D297353CC}">
                  <c16:uniqueId val="{00000183-8DBA-4614-950C-FCE84F1C8D1F}"/>
                </c:ext>
              </c:extLst>
            </c:dLbl>
            <c:dLbl>
              <c:idx val="3"/>
              <c:delete val="1"/>
              <c:extLst>
                <c:ext xmlns:c15="http://schemas.microsoft.com/office/drawing/2012/chart" uri="{CE6537A1-D6FC-4f65-9D91-7224C49458BB}"/>
                <c:ext xmlns:c16="http://schemas.microsoft.com/office/drawing/2014/chart" uri="{C3380CC4-5D6E-409C-BE32-E72D297353CC}">
                  <c16:uniqueId val="{00000184-8DBA-4614-950C-FCE84F1C8D1F}"/>
                </c:ext>
              </c:extLst>
            </c:dLbl>
            <c:dLbl>
              <c:idx val="4"/>
              <c:delete val="1"/>
              <c:extLst>
                <c:ext xmlns:c15="http://schemas.microsoft.com/office/drawing/2012/chart" uri="{CE6537A1-D6FC-4f65-9D91-7224C49458BB}"/>
                <c:ext xmlns:c16="http://schemas.microsoft.com/office/drawing/2014/chart" uri="{C3380CC4-5D6E-409C-BE32-E72D297353CC}">
                  <c16:uniqueId val="{00000185-8DBA-4614-950C-FCE84F1C8D1F}"/>
                </c:ext>
              </c:extLst>
            </c:dLbl>
            <c:dLbl>
              <c:idx val="5"/>
              <c:delete val="1"/>
              <c:extLst>
                <c:ext xmlns:c15="http://schemas.microsoft.com/office/drawing/2012/chart" uri="{CE6537A1-D6FC-4f65-9D91-7224C49458BB}"/>
                <c:ext xmlns:c16="http://schemas.microsoft.com/office/drawing/2014/chart" uri="{C3380CC4-5D6E-409C-BE32-E72D297353CC}">
                  <c16:uniqueId val="{00000186-8DBA-4614-950C-FCE84F1C8D1F}"/>
                </c:ext>
              </c:extLst>
            </c:dLbl>
            <c:dLbl>
              <c:idx val="6"/>
              <c:delete val="1"/>
              <c:extLst>
                <c:ext xmlns:c15="http://schemas.microsoft.com/office/drawing/2012/chart" uri="{CE6537A1-D6FC-4f65-9D91-7224C49458BB}"/>
                <c:ext xmlns:c16="http://schemas.microsoft.com/office/drawing/2014/chart" uri="{C3380CC4-5D6E-409C-BE32-E72D297353CC}">
                  <c16:uniqueId val="{00000188-8DBA-4614-950C-FCE84F1C8D1F}"/>
                </c:ext>
              </c:extLst>
            </c:dLbl>
            <c:dLbl>
              <c:idx val="7"/>
              <c:delete val="1"/>
              <c:extLst>
                <c:ext xmlns:c15="http://schemas.microsoft.com/office/drawing/2012/chart" uri="{CE6537A1-D6FC-4f65-9D91-7224C49458BB}"/>
                <c:ext xmlns:c16="http://schemas.microsoft.com/office/drawing/2014/chart" uri="{C3380CC4-5D6E-409C-BE32-E72D297353CC}">
                  <c16:uniqueId val="{00000187-8DBA-4614-950C-FCE84F1C8D1F}"/>
                </c:ext>
              </c:extLst>
            </c:dLbl>
            <c:dLbl>
              <c:idx val="8"/>
              <c:delete val="1"/>
              <c:extLst>
                <c:ext xmlns:c15="http://schemas.microsoft.com/office/drawing/2012/chart" uri="{CE6537A1-D6FC-4f65-9D91-7224C49458BB}"/>
                <c:ext xmlns:c16="http://schemas.microsoft.com/office/drawing/2014/chart" uri="{C3380CC4-5D6E-409C-BE32-E72D297353CC}">
                  <c16:uniqueId val="{00000189-8DBA-4614-950C-FCE84F1C8D1F}"/>
                </c:ext>
              </c:extLst>
            </c:dLbl>
            <c:dLbl>
              <c:idx val="9"/>
              <c:delete val="1"/>
              <c:extLst>
                <c:ext xmlns:c15="http://schemas.microsoft.com/office/drawing/2012/chart" uri="{CE6537A1-D6FC-4f65-9D91-7224C49458BB}"/>
                <c:ext xmlns:c16="http://schemas.microsoft.com/office/drawing/2014/chart" uri="{C3380CC4-5D6E-409C-BE32-E72D297353CC}">
                  <c16:uniqueId val="{0000018B-8DBA-4614-950C-FCE84F1C8D1F}"/>
                </c:ext>
              </c:extLst>
            </c:dLbl>
            <c:dLbl>
              <c:idx val="10"/>
              <c:delete val="1"/>
              <c:extLst>
                <c:ext xmlns:c15="http://schemas.microsoft.com/office/drawing/2012/chart" uri="{CE6537A1-D6FC-4f65-9D91-7224C49458BB}"/>
                <c:ext xmlns:c16="http://schemas.microsoft.com/office/drawing/2014/chart" uri="{C3380CC4-5D6E-409C-BE32-E72D297353CC}">
                  <c16:uniqueId val="{0000018A-8DBA-4614-950C-FCE84F1C8D1F}"/>
                </c:ext>
              </c:extLst>
            </c:dLbl>
            <c:dLbl>
              <c:idx val="11"/>
              <c:delete val="1"/>
              <c:extLst>
                <c:ext xmlns:c15="http://schemas.microsoft.com/office/drawing/2012/chart" uri="{CE6537A1-D6FC-4f65-9D91-7224C49458BB}"/>
                <c:ext xmlns:c16="http://schemas.microsoft.com/office/drawing/2014/chart" uri="{C3380CC4-5D6E-409C-BE32-E72D297353CC}">
                  <c16:uniqueId val="{0000018C-8DBA-4614-950C-FCE84F1C8D1F}"/>
                </c:ext>
              </c:extLst>
            </c:dLbl>
            <c:dLbl>
              <c:idx val="12"/>
              <c:delete val="1"/>
              <c:extLst>
                <c:ext xmlns:c15="http://schemas.microsoft.com/office/drawing/2012/chart" uri="{CE6537A1-D6FC-4f65-9D91-7224C49458BB}"/>
                <c:ext xmlns:c16="http://schemas.microsoft.com/office/drawing/2014/chart" uri="{C3380CC4-5D6E-409C-BE32-E72D297353CC}">
                  <c16:uniqueId val="{0000018D-8DBA-4614-950C-FCE84F1C8D1F}"/>
                </c:ext>
              </c:extLst>
            </c:dLbl>
            <c:dLbl>
              <c:idx val="13"/>
              <c:delete val="1"/>
              <c:extLst>
                <c:ext xmlns:c15="http://schemas.microsoft.com/office/drawing/2012/chart" uri="{CE6537A1-D6FC-4f65-9D91-7224C49458BB}"/>
                <c:ext xmlns:c16="http://schemas.microsoft.com/office/drawing/2014/chart" uri="{C3380CC4-5D6E-409C-BE32-E72D297353CC}">
                  <c16:uniqueId val="{0000018E-8DBA-4614-950C-FCE84F1C8D1F}"/>
                </c:ext>
              </c:extLst>
            </c:dLbl>
            <c:dLbl>
              <c:idx val="14"/>
              <c:delete val="1"/>
              <c:extLst>
                <c:ext xmlns:c15="http://schemas.microsoft.com/office/drawing/2012/chart" uri="{CE6537A1-D6FC-4f65-9D91-7224C49458BB}"/>
                <c:ext xmlns:c16="http://schemas.microsoft.com/office/drawing/2014/chart" uri="{C3380CC4-5D6E-409C-BE32-E72D297353CC}">
                  <c16:uniqueId val="{0000018F-8DBA-4614-950C-FCE84F1C8D1F}"/>
                </c:ext>
              </c:extLst>
            </c:dLbl>
            <c:dLbl>
              <c:idx val="15"/>
              <c:delete val="1"/>
              <c:extLst>
                <c:ext xmlns:c15="http://schemas.microsoft.com/office/drawing/2012/chart" uri="{CE6537A1-D6FC-4f65-9D91-7224C49458BB}"/>
                <c:ext xmlns:c16="http://schemas.microsoft.com/office/drawing/2014/chart" uri="{C3380CC4-5D6E-409C-BE32-E72D297353CC}">
                  <c16:uniqueId val="{000001B1-8DBA-4614-950C-FCE84F1C8D1F}"/>
                </c:ext>
              </c:extLst>
            </c:dLbl>
            <c:dLbl>
              <c:idx val="16"/>
              <c:delete val="1"/>
              <c:extLst>
                <c:ext xmlns:c15="http://schemas.microsoft.com/office/drawing/2012/chart" uri="{CE6537A1-D6FC-4f65-9D91-7224C49458BB}"/>
                <c:ext xmlns:c16="http://schemas.microsoft.com/office/drawing/2014/chart" uri="{C3380CC4-5D6E-409C-BE32-E72D297353CC}">
                  <c16:uniqueId val="{00000190-8DBA-4614-950C-FCE84F1C8D1F}"/>
                </c:ext>
              </c:extLst>
            </c:dLbl>
            <c:dLbl>
              <c:idx val="17"/>
              <c:delete val="1"/>
              <c:extLst>
                <c:ext xmlns:c15="http://schemas.microsoft.com/office/drawing/2012/chart" uri="{CE6537A1-D6FC-4f65-9D91-7224C49458BB}"/>
                <c:ext xmlns:c16="http://schemas.microsoft.com/office/drawing/2014/chart" uri="{C3380CC4-5D6E-409C-BE32-E72D297353CC}">
                  <c16:uniqueId val="{0000019C-8DBA-4614-950C-FCE84F1C8D1F}"/>
                </c:ext>
              </c:extLst>
            </c:dLbl>
            <c:dLbl>
              <c:idx val="18"/>
              <c:delete val="1"/>
              <c:extLst>
                <c:ext xmlns:c15="http://schemas.microsoft.com/office/drawing/2012/chart" uri="{CE6537A1-D6FC-4f65-9D91-7224C49458BB}"/>
                <c:ext xmlns:c16="http://schemas.microsoft.com/office/drawing/2014/chart" uri="{C3380CC4-5D6E-409C-BE32-E72D297353CC}">
                  <c16:uniqueId val="{000001B0-8DBA-4614-950C-FCE84F1C8D1F}"/>
                </c:ext>
              </c:extLst>
            </c:dLbl>
            <c:dLbl>
              <c:idx val="19"/>
              <c:layout>
                <c:manualLayout>
                  <c:x val="-2.735033547427732E-3"/>
                  <c:y val="-4.2695396486935556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BED1-4703-AA9F-EC05D8B9D92C}"/>
                </c:ext>
              </c:extLst>
            </c:dLbl>
            <c:spPr>
              <a:noFill/>
              <a:ln>
                <a:noFill/>
              </a:ln>
              <a:effectLst/>
            </c:spPr>
            <c:txPr>
              <a:bodyPr wrap="square" lIns="38100" tIns="19050" rIns="38100" bIns="19050" anchor="ctr">
                <a:spAutoFit/>
              </a:bodyPr>
              <a:lstStyle/>
              <a:p>
                <a:pPr>
                  <a:defRPr sz="1050">
                    <a:solidFill>
                      <a:schemeClr val="accent5"/>
                    </a:solidFill>
                  </a:defRPr>
                </a:pPr>
                <a:endParaRPr lang="en-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data'!$B$7:$U$7</c:f>
              <c:numCache>
                <c:formatCode>0.0</c:formatCode>
                <c:ptCount val="20"/>
                <c:pt idx="1">
                  <c:v>49.284356768501681</c:v>
                </c:pt>
                <c:pt idx="2">
                  <c:v>46.651783044019872</c:v>
                </c:pt>
                <c:pt idx="3">
                  <c:v>47.816488237462977</c:v>
                </c:pt>
                <c:pt idx="4">
                  <c:v>46.398176213069419</c:v>
                </c:pt>
                <c:pt idx="5">
                  <c:v>45.335568152659135</c:v>
                </c:pt>
                <c:pt idx="6">
                  <c:v>45.006174640017377</c:v>
                </c:pt>
                <c:pt idx="7">
                  <c:v>45.251766777446939</c:v>
                </c:pt>
                <c:pt idx="8">
                  <c:v>47.252781514339731</c:v>
                </c:pt>
                <c:pt idx="9">
                  <c:v>46.601555365262008</c:v>
                </c:pt>
                <c:pt idx="10">
                  <c:v>46.510786256561154</c:v>
                </c:pt>
                <c:pt idx="11">
                  <c:v>45.492361827625267</c:v>
                </c:pt>
                <c:pt idx="12">
                  <c:v>45.017890967942783</c:v>
                </c:pt>
                <c:pt idx="13">
                  <c:v>46.436650011922794</c:v>
                </c:pt>
                <c:pt idx="14">
                  <c:v>45.698351953383444</c:v>
                </c:pt>
                <c:pt idx="15">
                  <c:v>44.105946472982012</c:v>
                </c:pt>
                <c:pt idx="16">
                  <c:v>45.743810125014228</c:v>
                </c:pt>
                <c:pt idx="17">
                  <c:v>46.515397802547405</c:v>
                </c:pt>
                <c:pt idx="18">
                  <c:v>45.701316516114019</c:v>
                </c:pt>
                <c:pt idx="19">
                  <c:v>48.254675384469202</c:v>
                </c:pt>
              </c:numCache>
            </c:numRef>
          </c:val>
          <c:smooth val="0"/>
          <c:extLst>
            <c:ext xmlns:c16="http://schemas.microsoft.com/office/drawing/2014/chart" uri="{C3380CC4-5D6E-409C-BE32-E72D297353CC}">
              <c16:uniqueId val="{00000142-8DBA-4614-950C-FCE84F1C8D1F}"/>
            </c:ext>
          </c:extLst>
        </c:ser>
        <c:ser>
          <c:idx val="5"/>
          <c:order val="60"/>
          <c:tx>
            <c:strRef>
              <c:f>'Cont data'!$A$8</c:f>
              <c:strCache>
                <c:ptCount val="1"/>
                <c:pt idx="0">
                  <c:v>Africa</c:v>
                </c:pt>
              </c:strCache>
            </c:strRef>
          </c:tx>
          <c:spPr>
            <a:ln w="28575"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B8-8DBA-4614-950C-FCE84F1C8D1F}"/>
                </c:ext>
              </c:extLst>
            </c:dLbl>
            <c:dLbl>
              <c:idx val="1"/>
              <c:delete val="1"/>
              <c:extLst>
                <c:ext xmlns:c15="http://schemas.microsoft.com/office/drawing/2012/chart" uri="{CE6537A1-D6FC-4f65-9D91-7224C49458BB}"/>
                <c:ext xmlns:c16="http://schemas.microsoft.com/office/drawing/2014/chart" uri="{C3380CC4-5D6E-409C-BE32-E72D297353CC}">
                  <c16:uniqueId val="{000001B7-8DBA-4614-950C-FCE84F1C8D1F}"/>
                </c:ext>
              </c:extLst>
            </c:dLbl>
            <c:dLbl>
              <c:idx val="2"/>
              <c:delete val="1"/>
              <c:extLst>
                <c:ext xmlns:c15="http://schemas.microsoft.com/office/drawing/2012/chart" uri="{CE6537A1-D6FC-4f65-9D91-7224C49458BB}"/>
                <c:ext xmlns:c16="http://schemas.microsoft.com/office/drawing/2014/chart" uri="{C3380CC4-5D6E-409C-BE32-E72D297353CC}">
                  <c16:uniqueId val="{000001B9-8DBA-4614-950C-FCE84F1C8D1F}"/>
                </c:ext>
              </c:extLst>
            </c:dLbl>
            <c:dLbl>
              <c:idx val="3"/>
              <c:delete val="1"/>
              <c:extLst>
                <c:ext xmlns:c15="http://schemas.microsoft.com/office/drawing/2012/chart" uri="{CE6537A1-D6FC-4f65-9D91-7224C49458BB}"/>
                <c:ext xmlns:c16="http://schemas.microsoft.com/office/drawing/2014/chart" uri="{C3380CC4-5D6E-409C-BE32-E72D297353CC}">
                  <c16:uniqueId val="{000001BA-8DBA-4614-950C-FCE84F1C8D1F}"/>
                </c:ext>
              </c:extLst>
            </c:dLbl>
            <c:dLbl>
              <c:idx val="4"/>
              <c:delete val="1"/>
              <c:extLst>
                <c:ext xmlns:c15="http://schemas.microsoft.com/office/drawing/2012/chart" uri="{CE6537A1-D6FC-4f65-9D91-7224C49458BB}"/>
                <c:ext xmlns:c16="http://schemas.microsoft.com/office/drawing/2014/chart" uri="{C3380CC4-5D6E-409C-BE32-E72D297353CC}">
                  <c16:uniqueId val="{000001BB-8DBA-4614-950C-FCE84F1C8D1F}"/>
                </c:ext>
              </c:extLst>
            </c:dLbl>
            <c:dLbl>
              <c:idx val="5"/>
              <c:delete val="1"/>
              <c:extLst>
                <c:ext xmlns:c15="http://schemas.microsoft.com/office/drawing/2012/chart" uri="{CE6537A1-D6FC-4f65-9D91-7224C49458BB}"/>
                <c:ext xmlns:c16="http://schemas.microsoft.com/office/drawing/2014/chart" uri="{C3380CC4-5D6E-409C-BE32-E72D297353CC}">
                  <c16:uniqueId val="{000001BC-8DBA-4614-950C-FCE84F1C8D1F}"/>
                </c:ext>
              </c:extLst>
            </c:dLbl>
            <c:dLbl>
              <c:idx val="6"/>
              <c:delete val="1"/>
              <c:extLst>
                <c:ext xmlns:c15="http://schemas.microsoft.com/office/drawing/2012/chart" uri="{CE6537A1-D6FC-4f65-9D91-7224C49458BB}"/>
                <c:ext xmlns:c16="http://schemas.microsoft.com/office/drawing/2014/chart" uri="{C3380CC4-5D6E-409C-BE32-E72D297353CC}">
                  <c16:uniqueId val="{000001BD-8DBA-4614-950C-FCE84F1C8D1F}"/>
                </c:ext>
              </c:extLst>
            </c:dLbl>
            <c:dLbl>
              <c:idx val="7"/>
              <c:delete val="1"/>
              <c:extLst>
                <c:ext xmlns:c15="http://schemas.microsoft.com/office/drawing/2012/chart" uri="{CE6537A1-D6FC-4f65-9D91-7224C49458BB}"/>
                <c:ext xmlns:c16="http://schemas.microsoft.com/office/drawing/2014/chart" uri="{C3380CC4-5D6E-409C-BE32-E72D297353CC}">
                  <c16:uniqueId val="{000001BE-8DBA-4614-950C-FCE84F1C8D1F}"/>
                </c:ext>
              </c:extLst>
            </c:dLbl>
            <c:dLbl>
              <c:idx val="8"/>
              <c:delete val="1"/>
              <c:extLst>
                <c:ext xmlns:c15="http://schemas.microsoft.com/office/drawing/2012/chart" uri="{CE6537A1-D6FC-4f65-9D91-7224C49458BB}"/>
                <c:ext xmlns:c16="http://schemas.microsoft.com/office/drawing/2014/chart" uri="{C3380CC4-5D6E-409C-BE32-E72D297353CC}">
                  <c16:uniqueId val="{000001BF-8DBA-4614-950C-FCE84F1C8D1F}"/>
                </c:ext>
              </c:extLst>
            </c:dLbl>
            <c:dLbl>
              <c:idx val="9"/>
              <c:delete val="1"/>
              <c:extLst>
                <c:ext xmlns:c15="http://schemas.microsoft.com/office/drawing/2012/chart" uri="{CE6537A1-D6FC-4f65-9D91-7224C49458BB}"/>
                <c:ext xmlns:c16="http://schemas.microsoft.com/office/drawing/2014/chart" uri="{C3380CC4-5D6E-409C-BE32-E72D297353CC}">
                  <c16:uniqueId val="{000001C0-8DBA-4614-950C-FCE84F1C8D1F}"/>
                </c:ext>
              </c:extLst>
            </c:dLbl>
            <c:dLbl>
              <c:idx val="10"/>
              <c:delete val="1"/>
              <c:extLst>
                <c:ext xmlns:c15="http://schemas.microsoft.com/office/drawing/2012/chart" uri="{CE6537A1-D6FC-4f65-9D91-7224C49458BB}"/>
                <c:ext xmlns:c16="http://schemas.microsoft.com/office/drawing/2014/chart" uri="{C3380CC4-5D6E-409C-BE32-E72D297353CC}">
                  <c16:uniqueId val="{000001C1-8DBA-4614-950C-FCE84F1C8D1F}"/>
                </c:ext>
              </c:extLst>
            </c:dLbl>
            <c:dLbl>
              <c:idx val="11"/>
              <c:delete val="1"/>
              <c:extLst>
                <c:ext xmlns:c15="http://schemas.microsoft.com/office/drawing/2012/chart" uri="{CE6537A1-D6FC-4f65-9D91-7224C49458BB}"/>
                <c:ext xmlns:c16="http://schemas.microsoft.com/office/drawing/2014/chart" uri="{C3380CC4-5D6E-409C-BE32-E72D297353CC}">
                  <c16:uniqueId val="{000001C2-8DBA-4614-950C-FCE84F1C8D1F}"/>
                </c:ext>
              </c:extLst>
            </c:dLbl>
            <c:dLbl>
              <c:idx val="12"/>
              <c:delete val="1"/>
              <c:extLst>
                <c:ext xmlns:c15="http://schemas.microsoft.com/office/drawing/2012/chart" uri="{CE6537A1-D6FC-4f65-9D91-7224C49458BB}"/>
                <c:ext xmlns:c16="http://schemas.microsoft.com/office/drawing/2014/chart" uri="{C3380CC4-5D6E-409C-BE32-E72D297353CC}">
                  <c16:uniqueId val="{000001C3-8DBA-4614-950C-FCE84F1C8D1F}"/>
                </c:ext>
              </c:extLst>
            </c:dLbl>
            <c:dLbl>
              <c:idx val="13"/>
              <c:delete val="1"/>
              <c:extLst>
                <c:ext xmlns:c15="http://schemas.microsoft.com/office/drawing/2012/chart" uri="{CE6537A1-D6FC-4f65-9D91-7224C49458BB}"/>
                <c:ext xmlns:c16="http://schemas.microsoft.com/office/drawing/2014/chart" uri="{C3380CC4-5D6E-409C-BE32-E72D297353CC}">
                  <c16:uniqueId val="{000001C4-8DBA-4614-950C-FCE84F1C8D1F}"/>
                </c:ext>
              </c:extLst>
            </c:dLbl>
            <c:dLbl>
              <c:idx val="14"/>
              <c:delete val="1"/>
              <c:extLst>
                <c:ext xmlns:c15="http://schemas.microsoft.com/office/drawing/2012/chart" uri="{CE6537A1-D6FC-4f65-9D91-7224C49458BB}"/>
                <c:ext xmlns:c16="http://schemas.microsoft.com/office/drawing/2014/chart" uri="{C3380CC4-5D6E-409C-BE32-E72D297353CC}">
                  <c16:uniqueId val="{000001C5-8DBA-4614-950C-FCE84F1C8D1F}"/>
                </c:ext>
              </c:extLst>
            </c:dLbl>
            <c:dLbl>
              <c:idx val="15"/>
              <c:delete val="1"/>
              <c:extLst>
                <c:ext xmlns:c15="http://schemas.microsoft.com/office/drawing/2012/chart" uri="{CE6537A1-D6FC-4f65-9D91-7224C49458BB}"/>
                <c:ext xmlns:c16="http://schemas.microsoft.com/office/drawing/2014/chart" uri="{C3380CC4-5D6E-409C-BE32-E72D297353CC}">
                  <c16:uniqueId val="{000001C6-8DBA-4614-950C-FCE84F1C8D1F}"/>
                </c:ext>
              </c:extLst>
            </c:dLbl>
            <c:dLbl>
              <c:idx val="16"/>
              <c:delete val="1"/>
              <c:extLst>
                <c:ext xmlns:c15="http://schemas.microsoft.com/office/drawing/2012/chart" uri="{CE6537A1-D6FC-4f65-9D91-7224C49458BB}"/>
                <c:ext xmlns:c16="http://schemas.microsoft.com/office/drawing/2014/chart" uri="{C3380CC4-5D6E-409C-BE32-E72D297353CC}">
                  <c16:uniqueId val="{000001C7-8DBA-4614-950C-FCE84F1C8D1F}"/>
                </c:ext>
              </c:extLst>
            </c:dLbl>
            <c:dLbl>
              <c:idx val="17"/>
              <c:delete val="1"/>
              <c:extLst>
                <c:ext xmlns:c15="http://schemas.microsoft.com/office/drawing/2012/chart" uri="{CE6537A1-D6FC-4f65-9D91-7224C49458BB}"/>
                <c:ext xmlns:c16="http://schemas.microsoft.com/office/drawing/2014/chart" uri="{C3380CC4-5D6E-409C-BE32-E72D297353CC}">
                  <c16:uniqueId val="{000001C8-8DBA-4614-950C-FCE84F1C8D1F}"/>
                </c:ext>
              </c:extLst>
            </c:dLbl>
            <c:dLbl>
              <c:idx val="18"/>
              <c:delete val="1"/>
              <c:extLst>
                <c:ext xmlns:c15="http://schemas.microsoft.com/office/drawing/2012/chart" uri="{CE6537A1-D6FC-4f65-9D91-7224C49458BB}"/>
                <c:ext xmlns:c16="http://schemas.microsoft.com/office/drawing/2014/chart" uri="{C3380CC4-5D6E-409C-BE32-E72D297353CC}">
                  <c16:uniqueId val="{000001C9-8DBA-4614-950C-FCE84F1C8D1F}"/>
                </c:ext>
              </c:extLst>
            </c:dLbl>
            <c:spPr>
              <a:noFill/>
              <a:ln>
                <a:noFill/>
              </a:ln>
              <a:effectLst/>
            </c:spPr>
            <c:txPr>
              <a:bodyPr wrap="square" lIns="38100" tIns="19050" rIns="38100" bIns="19050" anchor="ctr">
                <a:spAutoFit/>
              </a:bodyPr>
              <a:lstStyle/>
              <a:p>
                <a:pPr>
                  <a:defRPr sz="1050">
                    <a:solidFill>
                      <a:schemeClr val="accent6"/>
                    </a:solidFill>
                  </a:defRPr>
                </a:pPr>
                <a:endParaRPr lang="en-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data'!$B$8:$U$8</c:f>
              <c:numCache>
                <c:formatCode>0.0</c:formatCode>
                <c:ptCount val="20"/>
                <c:pt idx="0">
                  <c:v>35.656672170318842</c:v>
                </c:pt>
                <c:pt idx="1">
                  <c:v>37.572503733542661</c:v>
                </c:pt>
                <c:pt idx="2">
                  <c:v>38.008445406281069</c:v>
                </c:pt>
                <c:pt idx="3">
                  <c:v>37.712489884603592</c:v>
                </c:pt>
                <c:pt idx="4">
                  <c:v>37.655614906437286</c:v>
                </c:pt>
                <c:pt idx="5">
                  <c:v>39.732679477858056</c:v>
                </c:pt>
                <c:pt idx="6">
                  <c:v>39.647335251194619</c:v>
                </c:pt>
                <c:pt idx="7">
                  <c:v>38.066393147506311</c:v>
                </c:pt>
                <c:pt idx="8">
                  <c:v>38.798467482768196</c:v>
                </c:pt>
                <c:pt idx="9">
                  <c:v>39.442164646022754</c:v>
                </c:pt>
                <c:pt idx="10">
                  <c:v>39.9660143363649</c:v>
                </c:pt>
                <c:pt idx="11">
                  <c:v>40.902079506394486</c:v>
                </c:pt>
                <c:pt idx="12">
                  <c:v>41.693567961819184</c:v>
                </c:pt>
                <c:pt idx="13">
                  <c:v>40.65817307771195</c:v>
                </c:pt>
                <c:pt idx="14">
                  <c:v>42.686625688996301</c:v>
                </c:pt>
                <c:pt idx="15">
                  <c:v>39.797254631169451</c:v>
                </c:pt>
                <c:pt idx="16">
                  <c:v>40.597472378385959</c:v>
                </c:pt>
                <c:pt idx="17">
                  <c:v>42.60293941521676</c:v>
                </c:pt>
                <c:pt idx="18">
                  <c:v>41.710749192476861</c:v>
                </c:pt>
                <c:pt idx="19">
                  <c:v>42.46117625153618</c:v>
                </c:pt>
              </c:numCache>
            </c:numRef>
          </c:val>
          <c:smooth val="0"/>
          <c:extLst>
            <c:ext xmlns:c16="http://schemas.microsoft.com/office/drawing/2014/chart" uri="{C3380CC4-5D6E-409C-BE32-E72D297353CC}">
              <c16:uniqueId val="{00000144-8DBA-4614-950C-FCE84F1C8D1F}"/>
            </c:ext>
          </c:extLst>
        </c:ser>
        <c:ser>
          <c:idx val="6"/>
          <c:order val="61"/>
          <c:tx>
            <c:strRef>
              <c:f>'Cont data'!$A$9</c:f>
              <c:strCache>
                <c:ptCount val="1"/>
                <c:pt idx="0">
                  <c:v>South Asia</c:v>
                </c:pt>
              </c:strCache>
            </c:strRef>
          </c:tx>
          <c:spPr>
            <a:ln w="28575" cap="rnd">
              <a:solidFill>
                <a:schemeClr val="accent1">
                  <a:lumMod val="6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B6-8DBA-4614-950C-FCE84F1C8D1F}"/>
                </c:ext>
              </c:extLst>
            </c:dLbl>
            <c:dLbl>
              <c:idx val="1"/>
              <c:delete val="1"/>
              <c:extLst>
                <c:ext xmlns:c15="http://schemas.microsoft.com/office/drawing/2012/chart" uri="{CE6537A1-D6FC-4f65-9D91-7224C49458BB}"/>
                <c:ext xmlns:c16="http://schemas.microsoft.com/office/drawing/2014/chart" uri="{C3380CC4-5D6E-409C-BE32-E72D297353CC}">
                  <c16:uniqueId val="{000001B5-8DBA-4614-950C-FCE84F1C8D1F}"/>
                </c:ext>
              </c:extLst>
            </c:dLbl>
            <c:dLbl>
              <c:idx val="2"/>
              <c:delete val="1"/>
              <c:extLst>
                <c:ext xmlns:c15="http://schemas.microsoft.com/office/drawing/2012/chart" uri="{CE6537A1-D6FC-4f65-9D91-7224C49458BB}"/>
                <c:ext xmlns:c16="http://schemas.microsoft.com/office/drawing/2014/chart" uri="{C3380CC4-5D6E-409C-BE32-E72D297353CC}">
                  <c16:uniqueId val="{00000180-8DBA-4614-950C-FCE84F1C8D1F}"/>
                </c:ext>
              </c:extLst>
            </c:dLbl>
            <c:dLbl>
              <c:idx val="3"/>
              <c:delete val="1"/>
              <c:extLst>
                <c:ext xmlns:c15="http://schemas.microsoft.com/office/drawing/2012/chart" uri="{CE6537A1-D6FC-4f65-9D91-7224C49458BB}"/>
                <c:ext xmlns:c16="http://schemas.microsoft.com/office/drawing/2014/chart" uri="{C3380CC4-5D6E-409C-BE32-E72D297353CC}">
                  <c16:uniqueId val="{00000182-8DBA-4614-950C-FCE84F1C8D1F}"/>
                </c:ext>
              </c:extLst>
            </c:dLbl>
            <c:dLbl>
              <c:idx val="4"/>
              <c:delete val="1"/>
              <c:extLst>
                <c:ext xmlns:c15="http://schemas.microsoft.com/office/drawing/2012/chart" uri="{CE6537A1-D6FC-4f65-9D91-7224C49458BB}"/>
                <c:ext xmlns:c16="http://schemas.microsoft.com/office/drawing/2014/chart" uri="{C3380CC4-5D6E-409C-BE32-E72D297353CC}">
                  <c16:uniqueId val="{00000181-8DBA-4614-950C-FCE84F1C8D1F}"/>
                </c:ext>
              </c:extLst>
            </c:dLbl>
            <c:dLbl>
              <c:idx val="5"/>
              <c:delete val="1"/>
              <c:extLst>
                <c:ext xmlns:c15="http://schemas.microsoft.com/office/drawing/2012/chart" uri="{CE6537A1-D6FC-4f65-9D91-7224C49458BB}"/>
                <c:ext xmlns:c16="http://schemas.microsoft.com/office/drawing/2014/chart" uri="{C3380CC4-5D6E-409C-BE32-E72D297353CC}">
                  <c16:uniqueId val="{00000191-8DBA-4614-950C-FCE84F1C8D1F}"/>
                </c:ext>
              </c:extLst>
            </c:dLbl>
            <c:dLbl>
              <c:idx val="6"/>
              <c:delete val="1"/>
              <c:extLst>
                <c:ext xmlns:c15="http://schemas.microsoft.com/office/drawing/2012/chart" uri="{CE6537A1-D6FC-4f65-9D91-7224C49458BB}"/>
                <c:ext xmlns:c16="http://schemas.microsoft.com/office/drawing/2014/chart" uri="{C3380CC4-5D6E-409C-BE32-E72D297353CC}">
                  <c16:uniqueId val="{00000192-8DBA-4614-950C-FCE84F1C8D1F}"/>
                </c:ext>
              </c:extLst>
            </c:dLbl>
            <c:dLbl>
              <c:idx val="7"/>
              <c:delete val="1"/>
              <c:extLst>
                <c:ext xmlns:c15="http://schemas.microsoft.com/office/drawing/2012/chart" uri="{CE6537A1-D6FC-4f65-9D91-7224C49458BB}"/>
                <c:ext xmlns:c16="http://schemas.microsoft.com/office/drawing/2014/chart" uri="{C3380CC4-5D6E-409C-BE32-E72D297353CC}">
                  <c16:uniqueId val="{00000193-8DBA-4614-950C-FCE84F1C8D1F}"/>
                </c:ext>
              </c:extLst>
            </c:dLbl>
            <c:dLbl>
              <c:idx val="8"/>
              <c:delete val="1"/>
              <c:extLst>
                <c:ext xmlns:c15="http://schemas.microsoft.com/office/drawing/2012/chart" uri="{CE6537A1-D6FC-4f65-9D91-7224C49458BB}"/>
                <c:ext xmlns:c16="http://schemas.microsoft.com/office/drawing/2014/chart" uri="{C3380CC4-5D6E-409C-BE32-E72D297353CC}">
                  <c16:uniqueId val="{00000194-8DBA-4614-950C-FCE84F1C8D1F}"/>
                </c:ext>
              </c:extLst>
            </c:dLbl>
            <c:dLbl>
              <c:idx val="9"/>
              <c:delete val="1"/>
              <c:extLst>
                <c:ext xmlns:c15="http://schemas.microsoft.com/office/drawing/2012/chart" uri="{CE6537A1-D6FC-4f65-9D91-7224C49458BB}"/>
                <c:ext xmlns:c16="http://schemas.microsoft.com/office/drawing/2014/chart" uri="{C3380CC4-5D6E-409C-BE32-E72D297353CC}">
                  <c16:uniqueId val="{00000195-8DBA-4614-950C-FCE84F1C8D1F}"/>
                </c:ext>
              </c:extLst>
            </c:dLbl>
            <c:dLbl>
              <c:idx val="10"/>
              <c:delete val="1"/>
              <c:extLst>
                <c:ext xmlns:c15="http://schemas.microsoft.com/office/drawing/2012/chart" uri="{CE6537A1-D6FC-4f65-9D91-7224C49458BB}"/>
                <c:ext xmlns:c16="http://schemas.microsoft.com/office/drawing/2014/chart" uri="{C3380CC4-5D6E-409C-BE32-E72D297353CC}">
                  <c16:uniqueId val="{00000196-8DBA-4614-950C-FCE84F1C8D1F}"/>
                </c:ext>
              </c:extLst>
            </c:dLbl>
            <c:dLbl>
              <c:idx val="11"/>
              <c:delete val="1"/>
              <c:extLst>
                <c:ext xmlns:c15="http://schemas.microsoft.com/office/drawing/2012/chart" uri="{CE6537A1-D6FC-4f65-9D91-7224C49458BB}"/>
                <c:ext xmlns:c16="http://schemas.microsoft.com/office/drawing/2014/chart" uri="{C3380CC4-5D6E-409C-BE32-E72D297353CC}">
                  <c16:uniqueId val="{00000197-8DBA-4614-950C-FCE84F1C8D1F}"/>
                </c:ext>
              </c:extLst>
            </c:dLbl>
            <c:dLbl>
              <c:idx val="12"/>
              <c:delete val="1"/>
              <c:extLst>
                <c:ext xmlns:c15="http://schemas.microsoft.com/office/drawing/2012/chart" uri="{CE6537A1-D6FC-4f65-9D91-7224C49458BB}"/>
                <c:ext xmlns:c16="http://schemas.microsoft.com/office/drawing/2014/chart" uri="{C3380CC4-5D6E-409C-BE32-E72D297353CC}">
                  <c16:uniqueId val="{00000198-8DBA-4614-950C-FCE84F1C8D1F}"/>
                </c:ext>
              </c:extLst>
            </c:dLbl>
            <c:dLbl>
              <c:idx val="13"/>
              <c:delete val="1"/>
              <c:extLst>
                <c:ext xmlns:c15="http://schemas.microsoft.com/office/drawing/2012/chart" uri="{CE6537A1-D6FC-4f65-9D91-7224C49458BB}"/>
                <c:ext xmlns:c16="http://schemas.microsoft.com/office/drawing/2014/chart" uri="{C3380CC4-5D6E-409C-BE32-E72D297353CC}">
                  <c16:uniqueId val="{000001B2-8DBA-4614-950C-FCE84F1C8D1F}"/>
                </c:ext>
              </c:extLst>
            </c:dLbl>
            <c:dLbl>
              <c:idx val="14"/>
              <c:delete val="1"/>
              <c:extLst>
                <c:ext xmlns:c15="http://schemas.microsoft.com/office/drawing/2012/chart" uri="{CE6537A1-D6FC-4f65-9D91-7224C49458BB}"/>
                <c:ext xmlns:c16="http://schemas.microsoft.com/office/drawing/2014/chart" uri="{C3380CC4-5D6E-409C-BE32-E72D297353CC}">
                  <c16:uniqueId val="{00000199-8DBA-4614-950C-FCE84F1C8D1F}"/>
                </c:ext>
              </c:extLst>
            </c:dLbl>
            <c:dLbl>
              <c:idx val="15"/>
              <c:delete val="1"/>
              <c:extLst>
                <c:ext xmlns:c15="http://schemas.microsoft.com/office/drawing/2012/chart" uri="{CE6537A1-D6FC-4f65-9D91-7224C49458BB}"/>
                <c:ext xmlns:c16="http://schemas.microsoft.com/office/drawing/2014/chart" uri="{C3380CC4-5D6E-409C-BE32-E72D297353CC}">
                  <c16:uniqueId val="{000001B3-8DBA-4614-950C-FCE84F1C8D1F}"/>
                </c:ext>
              </c:extLst>
            </c:dLbl>
            <c:dLbl>
              <c:idx val="16"/>
              <c:delete val="1"/>
              <c:extLst>
                <c:ext xmlns:c15="http://schemas.microsoft.com/office/drawing/2012/chart" uri="{CE6537A1-D6FC-4f65-9D91-7224C49458BB}"/>
                <c:ext xmlns:c16="http://schemas.microsoft.com/office/drawing/2014/chart" uri="{C3380CC4-5D6E-409C-BE32-E72D297353CC}">
                  <c16:uniqueId val="{000001B4-8DBA-4614-950C-FCE84F1C8D1F}"/>
                </c:ext>
              </c:extLst>
            </c:dLbl>
            <c:dLbl>
              <c:idx val="17"/>
              <c:delete val="1"/>
              <c:extLst>
                <c:ext xmlns:c15="http://schemas.microsoft.com/office/drawing/2012/chart" uri="{CE6537A1-D6FC-4f65-9D91-7224C49458BB}"/>
                <c:ext xmlns:c16="http://schemas.microsoft.com/office/drawing/2014/chart" uri="{C3380CC4-5D6E-409C-BE32-E72D297353CC}">
                  <c16:uniqueId val="{0000019A-8DBA-4614-950C-FCE84F1C8D1F}"/>
                </c:ext>
              </c:extLst>
            </c:dLbl>
            <c:dLbl>
              <c:idx val="18"/>
              <c:delete val="1"/>
              <c:extLst>
                <c:ext xmlns:c15="http://schemas.microsoft.com/office/drawing/2012/chart" uri="{CE6537A1-D6FC-4f65-9D91-7224C49458BB}"/>
                <c:ext xmlns:c16="http://schemas.microsoft.com/office/drawing/2014/chart" uri="{C3380CC4-5D6E-409C-BE32-E72D297353CC}">
                  <c16:uniqueId val="{0000019B-8DBA-4614-950C-FCE84F1C8D1F}"/>
                </c:ext>
              </c:extLst>
            </c:dLbl>
            <c:spPr>
              <a:noFill/>
              <a:ln>
                <a:noFill/>
              </a:ln>
              <a:effectLst/>
            </c:spPr>
            <c:txPr>
              <a:bodyPr wrap="square" lIns="38100" tIns="19050" rIns="38100" bIns="19050" anchor="ctr">
                <a:spAutoFit/>
              </a:bodyPr>
              <a:lstStyle/>
              <a:p>
                <a:pPr>
                  <a:defRPr sz="1050">
                    <a:solidFill>
                      <a:srgbClr val="002060"/>
                    </a:solidFill>
                  </a:defRPr>
                </a:pPr>
                <a:endParaRPr lang="en-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data'!$B$9:$U$9</c:f>
              <c:numCache>
                <c:formatCode>0.0</c:formatCode>
                <c:ptCount val="20"/>
                <c:pt idx="0">
                  <c:v>53.066003306273657</c:v>
                </c:pt>
                <c:pt idx="1">
                  <c:v>51.554781060687446</c:v>
                </c:pt>
                <c:pt idx="2">
                  <c:v>51.614031837027909</c:v>
                </c:pt>
                <c:pt idx="3">
                  <c:v>49.405210606255444</c:v>
                </c:pt>
                <c:pt idx="4">
                  <c:v>51.993116076375294</c:v>
                </c:pt>
                <c:pt idx="5">
                  <c:v>50.097364849765171</c:v>
                </c:pt>
                <c:pt idx="6">
                  <c:v>50.325146495781524</c:v>
                </c:pt>
                <c:pt idx="7">
                  <c:v>49.184436417546102</c:v>
                </c:pt>
                <c:pt idx="8">
                  <c:v>49.416811555263536</c:v>
                </c:pt>
                <c:pt idx="9">
                  <c:v>48.789246049715153</c:v>
                </c:pt>
                <c:pt idx="10">
                  <c:v>48.721061863865664</c:v>
                </c:pt>
                <c:pt idx="11">
                  <c:v>47.890622217150124</c:v>
                </c:pt>
                <c:pt idx="12">
                  <c:v>46.715008737421115</c:v>
                </c:pt>
                <c:pt idx="13">
                  <c:v>43.641325991703788</c:v>
                </c:pt>
                <c:pt idx="14">
                  <c:v>48.653204187371003</c:v>
                </c:pt>
                <c:pt idx="15">
                  <c:v>42.357371548118749</c:v>
                </c:pt>
                <c:pt idx="16">
                  <c:v>46.436076378259848</c:v>
                </c:pt>
                <c:pt idx="17">
                  <c:v>50.775713612101647</c:v>
                </c:pt>
                <c:pt idx="18">
                  <c:v>50.297398648017364</c:v>
                </c:pt>
                <c:pt idx="19">
                  <c:v>50.318905439317604</c:v>
                </c:pt>
              </c:numCache>
            </c:numRef>
          </c:val>
          <c:smooth val="0"/>
          <c:extLst>
            <c:ext xmlns:c16="http://schemas.microsoft.com/office/drawing/2014/chart" uri="{C3380CC4-5D6E-409C-BE32-E72D297353CC}">
              <c16:uniqueId val="{00000146-8DBA-4614-950C-FCE84F1C8D1F}"/>
            </c:ext>
          </c:extLst>
        </c:ser>
        <c:ser>
          <c:idx val="7"/>
          <c:order val="62"/>
          <c:tx>
            <c:strRef>
              <c:f>'Cont data'!$A$10</c:f>
              <c:strCache>
                <c:ptCount val="1"/>
                <c:pt idx="0">
                  <c:v>Eastern Europe &amp; Central Asia</c:v>
                </c:pt>
              </c:strCache>
            </c:strRef>
          </c:tx>
          <c:spPr>
            <a:ln w="28575" cap="rnd">
              <a:solidFill>
                <a:srgbClr val="FF85F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AB-8DBA-4614-950C-FCE84F1C8D1F}"/>
                </c:ext>
              </c:extLst>
            </c:dLbl>
            <c:dLbl>
              <c:idx val="1"/>
              <c:delete val="1"/>
              <c:extLst>
                <c:ext xmlns:c15="http://schemas.microsoft.com/office/drawing/2012/chart" uri="{CE6537A1-D6FC-4f65-9D91-7224C49458BB}"/>
                <c:ext xmlns:c16="http://schemas.microsoft.com/office/drawing/2014/chart" uri="{C3380CC4-5D6E-409C-BE32-E72D297353CC}">
                  <c16:uniqueId val="{000001AA-8DBA-4614-950C-FCE84F1C8D1F}"/>
                </c:ext>
              </c:extLst>
            </c:dLbl>
            <c:dLbl>
              <c:idx val="2"/>
              <c:delete val="1"/>
              <c:extLst>
                <c:ext xmlns:c15="http://schemas.microsoft.com/office/drawing/2012/chart" uri="{CE6537A1-D6FC-4f65-9D91-7224C49458BB}"/>
                <c:ext xmlns:c16="http://schemas.microsoft.com/office/drawing/2014/chart" uri="{C3380CC4-5D6E-409C-BE32-E72D297353CC}">
                  <c16:uniqueId val="{000001A8-8DBA-4614-950C-FCE84F1C8D1F}"/>
                </c:ext>
              </c:extLst>
            </c:dLbl>
            <c:dLbl>
              <c:idx val="3"/>
              <c:delete val="1"/>
              <c:extLst>
                <c:ext xmlns:c15="http://schemas.microsoft.com/office/drawing/2012/chart" uri="{CE6537A1-D6FC-4f65-9D91-7224C49458BB}"/>
                <c:ext xmlns:c16="http://schemas.microsoft.com/office/drawing/2014/chart" uri="{C3380CC4-5D6E-409C-BE32-E72D297353CC}">
                  <c16:uniqueId val="{000001A9-8DBA-4614-950C-FCE84F1C8D1F}"/>
                </c:ext>
              </c:extLst>
            </c:dLbl>
            <c:dLbl>
              <c:idx val="4"/>
              <c:delete val="1"/>
              <c:extLst>
                <c:ext xmlns:c15="http://schemas.microsoft.com/office/drawing/2012/chart" uri="{CE6537A1-D6FC-4f65-9D91-7224C49458BB}"/>
                <c:ext xmlns:c16="http://schemas.microsoft.com/office/drawing/2014/chart" uri="{C3380CC4-5D6E-409C-BE32-E72D297353CC}">
                  <c16:uniqueId val="{000001A7-8DBA-4614-950C-FCE84F1C8D1F}"/>
                </c:ext>
              </c:extLst>
            </c:dLbl>
            <c:dLbl>
              <c:idx val="5"/>
              <c:delete val="1"/>
              <c:extLst>
                <c:ext xmlns:c15="http://schemas.microsoft.com/office/drawing/2012/chart" uri="{CE6537A1-D6FC-4f65-9D91-7224C49458BB}"/>
                <c:ext xmlns:c16="http://schemas.microsoft.com/office/drawing/2014/chart" uri="{C3380CC4-5D6E-409C-BE32-E72D297353CC}">
                  <c16:uniqueId val="{000001A6-8DBA-4614-950C-FCE84F1C8D1F}"/>
                </c:ext>
              </c:extLst>
            </c:dLbl>
            <c:dLbl>
              <c:idx val="6"/>
              <c:delete val="1"/>
              <c:extLst>
                <c:ext xmlns:c15="http://schemas.microsoft.com/office/drawing/2012/chart" uri="{CE6537A1-D6FC-4f65-9D91-7224C49458BB}"/>
                <c:ext xmlns:c16="http://schemas.microsoft.com/office/drawing/2014/chart" uri="{C3380CC4-5D6E-409C-BE32-E72D297353CC}">
                  <c16:uniqueId val="{000001A5-8DBA-4614-950C-FCE84F1C8D1F}"/>
                </c:ext>
              </c:extLst>
            </c:dLbl>
            <c:dLbl>
              <c:idx val="7"/>
              <c:delete val="1"/>
              <c:extLst>
                <c:ext xmlns:c15="http://schemas.microsoft.com/office/drawing/2012/chart" uri="{CE6537A1-D6FC-4f65-9D91-7224C49458BB}"/>
                <c:ext xmlns:c16="http://schemas.microsoft.com/office/drawing/2014/chart" uri="{C3380CC4-5D6E-409C-BE32-E72D297353CC}">
                  <c16:uniqueId val="{000001A4-8DBA-4614-950C-FCE84F1C8D1F}"/>
                </c:ext>
              </c:extLst>
            </c:dLbl>
            <c:dLbl>
              <c:idx val="8"/>
              <c:delete val="1"/>
              <c:extLst>
                <c:ext xmlns:c15="http://schemas.microsoft.com/office/drawing/2012/chart" uri="{CE6537A1-D6FC-4f65-9D91-7224C49458BB}"/>
                <c:ext xmlns:c16="http://schemas.microsoft.com/office/drawing/2014/chart" uri="{C3380CC4-5D6E-409C-BE32-E72D297353CC}">
                  <c16:uniqueId val="{000001A3-8DBA-4614-950C-FCE84F1C8D1F}"/>
                </c:ext>
              </c:extLst>
            </c:dLbl>
            <c:dLbl>
              <c:idx val="9"/>
              <c:delete val="1"/>
              <c:extLst>
                <c:ext xmlns:c15="http://schemas.microsoft.com/office/drawing/2012/chart" uri="{CE6537A1-D6FC-4f65-9D91-7224C49458BB}"/>
                <c:ext xmlns:c16="http://schemas.microsoft.com/office/drawing/2014/chart" uri="{C3380CC4-5D6E-409C-BE32-E72D297353CC}">
                  <c16:uniqueId val="{000001A2-8DBA-4614-950C-FCE84F1C8D1F}"/>
                </c:ext>
              </c:extLst>
            </c:dLbl>
            <c:dLbl>
              <c:idx val="10"/>
              <c:delete val="1"/>
              <c:extLst>
                <c:ext xmlns:c15="http://schemas.microsoft.com/office/drawing/2012/chart" uri="{CE6537A1-D6FC-4f65-9D91-7224C49458BB}"/>
                <c:ext xmlns:c16="http://schemas.microsoft.com/office/drawing/2014/chart" uri="{C3380CC4-5D6E-409C-BE32-E72D297353CC}">
                  <c16:uniqueId val="{000001A1-8DBA-4614-950C-FCE84F1C8D1F}"/>
                </c:ext>
              </c:extLst>
            </c:dLbl>
            <c:dLbl>
              <c:idx val="11"/>
              <c:delete val="1"/>
              <c:extLst>
                <c:ext xmlns:c15="http://schemas.microsoft.com/office/drawing/2012/chart" uri="{CE6537A1-D6FC-4f65-9D91-7224C49458BB}"/>
                <c:ext xmlns:c16="http://schemas.microsoft.com/office/drawing/2014/chart" uri="{C3380CC4-5D6E-409C-BE32-E72D297353CC}">
                  <c16:uniqueId val="{000001A0-8DBA-4614-950C-FCE84F1C8D1F}"/>
                </c:ext>
              </c:extLst>
            </c:dLbl>
            <c:dLbl>
              <c:idx val="12"/>
              <c:delete val="1"/>
              <c:extLst>
                <c:ext xmlns:c15="http://schemas.microsoft.com/office/drawing/2012/chart" uri="{CE6537A1-D6FC-4f65-9D91-7224C49458BB}"/>
                <c:ext xmlns:c16="http://schemas.microsoft.com/office/drawing/2014/chart" uri="{C3380CC4-5D6E-409C-BE32-E72D297353CC}">
                  <c16:uniqueId val="{0000019F-8DBA-4614-950C-FCE84F1C8D1F}"/>
                </c:ext>
              </c:extLst>
            </c:dLbl>
            <c:dLbl>
              <c:idx val="13"/>
              <c:delete val="1"/>
              <c:extLst>
                <c:ext xmlns:c15="http://schemas.microsoft.com/office/drawing/2012/chart" uri="{CE6537A1-D6FC-4f65-9D91-7224C49458BB}"/>
                <c:ext xmlns:c16="http://schemas.microsoft.com/office/drawing/2014/chart" uri="{C3380CC4-5D6E-409C-BE32-E72D297353CC}">
                  <c16:uniqueId val="{0000019E-8DBA-4614-950C-FCE84F1C8D1F}"/>
                </c:ext>
              </c:extLst>
            </c:dLbl>
            <c:dLbl>
              <c:idx val="14"/>
              <c:delete val="1"/>
              <c:extLst>
                <c:ext xmlns:c15="http://schemas.microsoft.com/office/drawing/2012/chart" uri="{CE6537A1-D6FC-4f65-9D91-7224C49458BB}"/>
                <c:ext xmlns:c16="http://schemas.microsoft.com/office/drawing/2014/chart" uri="{C3380CC4-5D6E-409C-BE32-E72D297353CC}">
                  <c16:uniqueId val="{0000019D-8DBA-4614-950C-FCE84F1C8D1F}"/>
                </c:ext>
              </c:extLst>
            </c:dLbl>
            <c:dLbl>
              <c:idx val="15"/>
              <c:delete val="1"/>
              <c:extLst>
                <c:ext xmlns:c15="http://schemas.microsoft.com/office/drawing/2012/chart" uri="{CE6537A1-D6FC-4f65-9D91-7224C49458BB}"/>
                <c:ext xmlns:c16="http://schemas.microsoft.com/office/drawing/2014/chart" uri="{C3380CC4-5D6E-409C-BE32-E72D297353CC}">
                  <c16:uniqueId val="{000001AD-8DBA-4614-950C-FCE84F1C8D1F}"/>
                </c:ext>
              </c:extLst>
            </c:dLbl>
            <c:dLbl>
              <c:idx val="16"/>
              <c:delete val="1"/>
              <c:extLst>
                <c:ext xmlns:c15="http://schemas.microsoft.com/office/drawing/2012/chart" uri="{CE6537A1-D6FC-4f65-9D91-7224C49458BB}"/>
                <c:ext xmlns:c16="http://schemas.microsoft.com/office/drawing/2014/chart" uri="{C3380CC4-5D6E-409C-BE32-E72D297353CC}">
                  <c16:uniqueId val="{000001AC-8DBA-4614-950C-FCE84F1C8D1F}"/>
                </c:ext>
              </c:extLst>
            </c:dLbl>
            <c:dLbl>
              <c:idx val="17"/>
              <c:delete val="1"/>
              <c:extLst>
                <c:ext xmlns:c15="http://schemas.microsoft.com/office/drawing/2012/chart" uri="{CE6537A1-D6FC-4f65-9D91-7224C49458BB}"/>
                <c:ext xmlns:c16="http://schemas.microsoft.com/office/drawing/2014/chart" uri="{C3380CC4-5D6E-409C-BE32-E72D297353CC}">
                  <c16:uniqueId val="{000001AE-8DBA-4614-950C-FCE84F1C8D1F}"/>
                </c:ext>
              </c:extLst>
            </c:dLbl>
            <c:dLbl>
              <c:idx val="18"/>
              <c:delete val="1"/>
              <c:extLst>
                <c:ext xmlns:c15="http://schemas.microsoft.com/office/drawing/2012/chart" uri="{CE6537A1-D6FC-4f65-9D91-7224C49458BB}"/>
                <c:ext xmlns:c16="http://schemas.microsoft.com/office/drawing/2014/chart" uri="{C3380CC4-5D6E-409C-BE32-E72D297353CC}">
                  <c16:uniqueId val="{000001AF-8DBA-4614-950C-FCE84F1C8D1F}"/>
                </c:ext>
              </c:extLst>
            </c:dLbl>
            <c:dLbl>
              <c:idx val="19"/>
              <c:layout>
                <c:manualLayout>
                  <c:x val="-2.7491512366414951E-3"/>
                  <c:y val="-2.5243999931141765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D1-4703-AA9F-EC05D8B9D92C}"/>
                </c:ext>
              </c:extLst>
            </c:dLbl>
            <c:spPr>
              <a:noFill/>
              <a:ln>
                <a:noFill/>
              </a:ln>
              <a:effectLst/>
            </c:spPr>
            <c:txPr>
              <a:bodyPr wrap="square" lIns="38100" tIns="19050" rIns="38100" bIns="19050" anchor="ctr">
                <a:spAutoFit/>
              </a:bodyPr>
              <a:lstStyle/>
              <a:p>
                <a:pPr>
                  <a:defRPr sz="1050">
                    <a:solidFill>
                      <a:srgbClr val="FF66CC"/>
                    </a:solidFill>
                  </a:defRPr>
                </a:pPr>
                <a:endParaRPr lang="en-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data'!$B$10:$U$10</c:f>
              <c:numCache>
                <c:formatCode>0.0</c:formatCode>
                <c:ptCount val="20"/>
                <c:pt idx="0">
                  <c:v>37.64415405866395</c:v>
                </c:pt>
                <c:pt idx="1">
                  <c:v>39.675368213360898</c:v>
                </c:pt>
                <c:pt idx="2">
                  <c:v>40.437661059297106</c:v>
                </c:pt>
                <c:pt idx="3">
                  <c:v>41.24101795691989</c:v>
                </c:pt>
                <c:pt idx="4">
                  <c:v>40.687230170095141</c:v>
                </c:pt>
                <c:pt idx="5">
                  <c:v>40.714962459544317</c:v>
                </c:pt>
                <c:pt idx="6">
                  <c:v>42.205057736259633</c:v>
                </c:pt>
                <c:pt idx="7">
                  <c:v>42.132019680078642</c:v>
                </c:pt>
                <c:pt idx="8">
                  <c:v>43.551857026720519</c:v>
                </c:pt>
                <c:pt idx="9">
                  <c:v>44.43258189120828</c:v>
                </c:pt>
                <c:pt idx="10">
                  <c:v>44.337421369136827</c:v>
                </c:pt>
                <c:pt idx="11">
                  <c:v>44.433468974928083</c:v>
                </c:pt>
                <c:pt idx="12">
                  <c:v>44.333625349729033</c:v>
                </c:pt>
                <c:pt idx="13">
                  <c:v>44.762557037746284</c:v>
                </c:pt>
                <c:pt idx="14">
                  <c:v>44.730186590603815</c:v>
                </c:pt>
                <c:pt idx="15">
                  <c:v>42.630395011483607</c:v>
                </c:pt>
                <c:pt idx="16">
                  <c:v>44.426430319514665</c:v>
                </c:pt>
                <c:pt idx="17">
                  <c:v>45.436589396719128</c:v>
                </c:pt>
                <c:pt idx="18">
                  <c:v>45.940428862520392</c:v>
                </c:pt>
                <c:pt idx="19">
                  <c:v>45.889558150521729</c:v>
                </c:pt>
              </c:numCache>
            </c:numRef>
          </c:val>
          <c:smooth val="0"/>
          <c:extLst>
            <c:ext xmlns:c16="http://schemas.microsoft.com/office/drawing/2014/chart" uri="{C3380CC4-5D6E-409C-BE32-E72D297353CC}">
              <c16:uniqueId val="{00000148-8DBA-4614-950C-FCE84F1C8D1F}"/>
            </c:ext>
          </c:extLst>
        </c:ser>
        <c:ser>
          <c:idx val="8"/>
          <c:order val="63"/>
          <c:tx>
            <c:strRef>
              <c:f>'Cont data'!$A$11</c:f>
              <c:strCache>
                <c:ptCount val="1"/>
                <c:pt idx="0">
                  <c:v>East Asia</c:v>
                </c:pt>
              </c:strCache>
            </c:strRef>
          </c:tx>
          <c:spPr>
            <a:ln w="28575" cap="rnd">
              <a:solidFill>
                <a:srgbClr val="7030A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4A-8DBA-4614-950C-FCE84F1C8D1F}"/>
                </c:ext>
              </c:extLst>
            </c:dLbl>
            <c:dLbl>
              <c:idx val="1"/>
              <c:delete val="1"/>
              <c:extLst>
                <c:ext xmlns:c15="http://schemas.microsoft.com/office/drawing/2012/chart" uri="{CE6537A1-D6FC-4f65-9D91-7224C49458BB}"/>
                <c:ext xmlns:c16="http://schemas.microsoft.com/office/drawing/2014/chart" uri="{C3380CC4-5D6E-409C-BE32-E72D297353CC}">
                  <c16:uniqueId val="{0000014B-8DBA-4614-950C-FCE84F1C8D1F}"/>
                </c:ext>
              </c:extLst>
            </c:dLbl>
            <c:dLbl>
              <c:idx val="2"/>
              <c:delete val="1"/>
              <c:extLst>
                <c:ext xmlns:c15="http://schemas.microsoft.com/office/drawing/2012/chart" uri="{CE6537A1-D6FC-4f65-9D91-7224C49458BB}"/>
                <c:ext xmlns:c16="http://schemas.microsoft.com/office/drawing/2014/chart" uri="{C3380CC4-5D6E-409C-BE32-E72D297353CC}">
                  <c16:uniqueId val="{0000014C-8DBA-4614-950C-FCE84F1C8D1F}"/>
                </c:ext>
              </c:extLst>
            </c:dLbl>
            <c:dLbl>
              <c:idx val="3"/>
              <c:delete val="1"/>
              <c:extLst>
                <c:ext xmlns:c15="http://schemas.microsoft.com/office/drawing/2012/chart" uri="{CE6537A1-D6FC-4f65-9D91-7224C49458BB}"/>
                <c:ext xmlns:c16="http://schemas.microsoft.com/office/drawing/2014/chart" uri="{C3380CC4-5D6E-409C-BE32-E72D297353CC}">
                  <c16:uniqueId val="{0000014D-8DBA-4614-950C-FCE84F1C8D1F}"/>
                </c:ext>
              </c:extLst>
            </c:dLbl>
            <c:dLbl>
              <c:idx val="4"/>
              <c:delete val="1"/>
              <c:extLst>
                <c:ext xmlns:c15="http://schemas.microsoft.com/office/drawing/2012/chart" uri="{CE6537A1-D6FC-4f65-9D91-7224C49458BB}"/>
                <c:ext xmlns:c16="http://schemas.microsoft.com/office/drawing/2014/chart" uri="{C3380CC4-5D6E-409C-BE32-E72D297353CC}">
                  <c16:uniqueId val="{0000014E-8DBA-4614-950C-FCE84F1C8D1F}"/>
                </c:ext>
              </c:extLst>
            </c:dLbl>
            <c:dLbl>
              <c:idx val="5"/>
              <c:delete val="1"/>
              <c:extLst>
                <c:ext xmlns:c15="http://schemas.microsoft.com/office/drawing/2012/chart" uri="{CE6537A1-D6FC-4f65-9D91-7224C49458BB}"/>
                <c:ext xmlns:c16="http://schemas.microsoft.com/office/drawing/2014/chart" uri="{C3380CC4-5D6E-409C-BE32-E72D297353CC}">
                  <c16:uniqueId val="{0000014F-8DBA-4614-950C-FCE84F1C8D1F}"/>
                </c:ext>
              </c:extLst>
            </c:dLbl>
            <c:dLbl>
              <c:idx val="6"/>
              <c:delete val="1"/>
              <c:extLst>
                <c:ext xmlns:c15="http://schemas.microsoft.com/office/drawing/2012/chart" uri="{CE6537A1-D6FC-4f65-9D91-7224C49458BB}"/>
                <c:ext xmlns:c16="http://schemas.microsoft.com/office/drawing/2014/chart" uri="{C3380CC4-5D6E-409C-BE32-E72D297353CC}">
                  <c16:uniqueId val="{00000150-8DBA-4614-950C-FCE84F1C8D1F}"/>
                </c:ext>
              </c:extLst>
            </c:dLbl>
            <c:dLbl>
              <c:idx val="7"/>
              <c:delete val="1"/>
              <c:extLst>
                <c:ext xmlns:c15="http://schemas.microsoft.com/office/drawing/2012/chart" uri="{CE6537A1-D6FC-4f65-9D91-7224C49458BB}"/>
                <c:ext xmlns:c16="http://schemas.microsoft.com/office/drawing/2014/chart" uri="{C3380CC4-5D6E-409C-BE32-E72D297353CC}">
                  <c16:uniqueId val="{00000151-8DBA-4614-950C-FCE84F1C8D1F}"/>
                </c:ext>
              </c:extLst>
            </c:dLbl>
            <c:dLbl>
              <c:idx val="8"/>
              <c:delete val="1"/>
              <c:extLst>
                <c:ext xmlns:c15="http://schemas.microsoft.com/office/drawing/2012/chart" uri="{CE6537A1-D6FC-4f65-9D91-7224C49458BB}"/>
                <c:ext xmlns:c16="http://schemas.microsoft.com/office/drawing/2014/chart" uri="{C3380CC4-5D6E-409C-BE32-E72D297353CC}">
                  <c16:uniqueId val="{00000152-8DBA-4614-950C-FCE84F1C8D1F}"/>
                </c:ext>
              </c:extLst>
            </c:dLbl>
            <c:dLbl>
              <c:idx val="9"/>
              <c:delete val="1"/>
              <c:extLst>
                <c:ext xmlns:c15="http://schemas.microsoft.com/office/drawing/2012/chart" uri="{CE6537A1-D6FC-4f65-9D91-7224C49458BB}"/>
                <c:ext xmlns:c16="http://schemas.microsoft.com/office/drawing/2014/chart" uri="{C3380CC4-5D6E-409C-BE32-E72D297353CC}">
                  <c16:uniqueId val="{00000153-8DBA-4614-950C-FCE84F1C8D1F}"/>
                </c:ext>
              </c:extLst>
            </c:dLbl>
            <c:dLbl>
              <c:idx val="10"/>
              <c:delete val="1"/>
              <c:extLst>
                <c:ext xmlns:c15="http://schemas.microsoft.com/office/drawing/2012/chart" uri="{CE6537A1-D6FC-4f65-9D91-7224C49458BB}"/>
                <c:ext xmlns:c16="http://schemas.microsoft.com/office/drawing/2014/chart" uri="{C3380CC4-5D6E-409C-BE32-E72D297353CC}">
                  <c16:uniqueId val="{00000154-8DBA-4614-950C-FCE84F1C8D1F}"/>
                </c:ext>
              </c:extLst>
            </c:dLbl>
            <c:dLbl>
              <c:idx val="11"/>
              <c:delete val="1"/>
              <c:extLst>
                <c:ext xmlns:c15="http://schemas.microsoft.com/office/drawing/2012/chart" uri="{CE6537A1-D6FC-4f65-9D91-7224C49458BB}"/>
                <c:ext xmlns:c16="http://schemas.microsoft.com/office/drawing/2014/chart" uri="{C3380CC4-5D6E-409C-BE32-E72D297353CC}">
                  <c16:uniqueId val="{00000155-8DBA-4614-950C-FCE84F1C8D1F}"/>
                </c:ext>
              </c:extLst>
            </c:dLbl>
            <c:dLbl>
              <c:idx val="12"/>
              <c:delete val="1"/>
              <c:extLst>
                <c:ext xmlns:c15="http://schemas.microsoft.com/office/drawing/2012/chart" uri="{CE6537A1-D6FC-4f65-9D91-7224C49458BB}"/>
                <c:ext xmlns:c16="http://schemas.microsoft.com/office/drawing/2014/chart" uri="{C3380CC4-5D6E-409C-BE32-E72D297353CC}">
                  <c16:uniqueId val="{00000156-8DBA-4614-950C-FCE84F1C8D1F}"/>
                </c:ext>
              </c:extLst>
            </c:dLbl>
            <c:dLbl>
              <c:idx val="13"/>
              <c:delete val="1"/>
              <c:extLst>
                <c:ext xmlns:c15="http://schemas.microsoft.com/office/drawing/2012/chart" uri="{CE6537A1-D6FC-4f65-9D91-7224C49458BB}"/>
                <c:ext xmlns:c16="http://schemas.microsoft.com/office/drawing/2014/chart" uri="{C3380CC4-5D6E-409C-BE32-E72D297353CC}">
                  <c16:uniqueId val="{00000157-8DBA-4614-950C-FCE84F1C8D1F}"/>
                </c:ext>
              </c:extLst>
            </c:dLbl>
            <c:dLbl>
              <c:idx val="14"/>
              <c:delete val="1"/>
              <c:extLst>
                <c:ext xmlns:c15="http://schemas.microsoft.com/office/drawing/2012/chart" uri="{CE6537A1-D6FC-4f65-9D91-7224C49458BB}"/>
                <c:ext xmlns:c16="http://schemas.microsoft.com/office/drawing/2014/chart" uri="{C3380CC4-5D6E-409C-BE32-E72D297353CC}">
                  <c16:uniqueId val="{00000158-8DBA-4614-950C-FCE84F1C8D1F}"/>
                </c:ext>
              </c:extLst>
            </c:dLbl>
            <c:dLbl>
              <c:idx val="15"/>
              <c:delete val="1"/>
              <c:extLst>
                <c:ext xmlns:c15="http://schemas.microsoft.com/office/drawing/2012/chart" uri="{CE6537A1-D6FC-4f65-9D91-7224C49458BB}"/>
                <c:ext xmlns:c16="http://schemas.microsoft.com/office/drawing/2014/chart" uri="{C3380CC4-5D6E-409C-BE32-E72D297353CC}">
                  <c16:uniqueId val="{00000159-8DBA-4614-950C-FCE84F1C8D1F}"/>
                </c:ext>
              </c:extLst>
            </c:dLbl>
            <c:dLbl>
              <c:idx val="16"/>
              <c:delete val="1"/>
              <c:extLst>
                <c:ext xmlns:c15="http://schemas.microsoft.com/office/drawing/2012/chart" uri="{CE6537A1-D6FC-4f65-9D91-7224C49458BB}"/>
                <c:ext xmlns:c16="http://schemas.microsoft.com/office/drawing/2014/chart" uri="{C3380CC4-5D6E-409C-BE32-E72D297353CC}">
                  <c16:uniqueId val="{0000015A-8DBA-4614-950C-FCE84F1C8D1F}"/>
                </c:ext>
              </c:extLst>
            </c:dLbl>
            <c:dLbl>
              <c:idx val="17"/>
              <c:delete val="1"/>
              <c:extLst>
                <c:ext xmlns:c15="http://schemas.microsoft.com/office/drawing/2012/chart" uri="{CE6537A1-D6FC-4f65-9D91-7224C49458BB}"/>
                <c:ext xmlns:c16="http://schemas.microsoft.com/office/drawing/2014/chart" uri="{C3380CC4-5D6E-409C-BE32-E72D297353CC}">
                  <c16:uniqueId val="{0000015B-8DBA-4614-950C-FCE84F1C8D1F}"/>
                </c:ext>
              </c:extLst>
            </c:dLbl>
            <c:dLbl>
              <c:idx val="18"/>
              <c:delete val="1"/>
              <c:extLst>
                <c:ext xmlns:c15="http://schemas.microsoft.com/office/drawing/2012/chart" uri="{CE6537A1-D6FC-4f65-9D91-7224C49458BB}"/>
                <c:ext xmlns:c16="http://schemas.microsoft.com/office/drawing/2014/chart" uri="{C3380CC4-5D6E-409C-BE32-E72D297353CC}">
                  <c16:uniqueId val="{0000015C-8DBA-4614-950C-FCE84F1C8D1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rgbClr val="7030A0"/>
                    </a:solidFill>
                    <a:latin typeface="Azeret Mono" pitchFamily="2" charset="77"/>
                    <a:ea typeface="+mn-ea"/>
                    <a:cs typeface="Azeret Mono" pitchFamily="2" charset="77"/>
                  </a:defRPr>
                </a:pPr>
                <a:endParaRPr lang="en-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'Cont data'!$B$3:$U$3</c:f>
              <c:numCache>
                <c:formatCode>General</c:formatCod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numCache>
            </c:numRef>
          </c:cat>
          <c:val>
            <c:numRef>
              <c:f>'Cont data'!$B$11:$U$11</c:f>
              <c:numCache>
                <c:formatCode>0.0</c:formatCode>
                <c:ptCount val="20"/>
                <c:pt idx="0">
                  <c:v>47.756294795379972</c:v>
                </c:pt>
                <c:pt idx="1">
                  <c:v>48.985963561307464</c:v>
                </c:pt>
                <c:pt idx="2">
                  <c:v>48.12105928140538</c:v>
                </c:pt>
                <c:pt idx="3">
                  <c:v>46.942914051607929</c:v>
                </c:pt>
                <c:pt idx="4">
                  <c:v>47.288513547421282</c:v>
                </c:pt>
                <c:pt idx="5">
                  <c:v>48.521356902616695</c:v>
                </c:pt>
                <c:pt idx="6">
                  <c:v>48.173426579106994</c:v>
                </c:pt>
                <c:pt idx="7">
                  <c:v>48.348807719789178</c:v>
                </c:pt>
                <c:pt idx="8">
                  <c:v>49.070137112030444</c:v>
                </c:pt>
                <c:pt idx="9">
                  <c:v>49.287487631571508</c:v>
                </c:pt>
                <c:pt idx="10">
                  <c:v>49.483414766355772</c:v>
                </c:pt>
                <c:pt idx="11">
                  <c:v>48.350500790847853</c:v>
                </c:pt>
                <c:pt idx="12">
                  <c:v>48.52078980014867</c:v>
                </c:pt>
                <c:pt idx="13">
                  <c:v>48.840713986080104</c:v>
                </c:pt>
                <c:pt idx="14">
                  <c:v>50.455974573641917</c:v>
                </c:pt>
                <c:pt idx="15">
                  <c:v>50.452000851763735</c:v>
                </c:pt>
                <c:pt idx="16">
                  <c:v>51.616565633123336</c:v>
                </c:pt>
                <c:pt idx="17">
                  <c:v>51.944794097209837</c:v>
                </c:pt>
                <c:pt idx="18">
                  <c:v>50.485594058923333</c:v>
                </c:pt>
                <c:pt idx="19">
                  <c:v>52.776796985814684</c:v>
                </c:pt>
              </c:numCache>
            </c:numRef>
          </c:val>
          <c:smooth val="0"/>
          <c:extLst>
            <c:ext xmlns:c16="http://schemas.microsoft.com/office/drawing/2014/chart" uri="{C3380CC4-5D6E-409C-BE32-E72D297353CC}">
              <c16:uniqueId val="{0000015D-8DBA-4614-950C-FCE84F1C8D1F}"/>
            </c:ext>
          </c:extLst>
        </c:ser>
        <c:dLbls>
          <c:showLegendKey val="0"/>
          <c:showVal val="0"/>
          <c:showCatName val="0"/>
          <c:showSerName val="0"/>
          <c:showPercent val="0"/>
          <c:showBubbleSize val="0"/>
        </c:dLbls>
        <c:smooth val="0"/>
        <c:axId val="421030031"/>
        <c:axId val="421030863"/>
      </c:lineChart>
      <c:dateAx>
        <c:axId val="421030031"/>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Azeret Mono" pitchFamily="2" charset="77"/>
                    <a:ea typeface="+mn-ea"/>
                    <a:cs typeface="Azeret Mono" pitchFamily="2" charset="77"/>
                  </a:defRPr>
                </a:pPr>
                <a:r>
                  <a:rPr lang="en-US" sz="1400" b="1"/>
                  <a:t>Year</a:t>
                </a:r>
              </a:p>
            </c:rich>
          </c:tx>
          <c:layout>
            <c:manualLayout>
              <c:xMode val="edge"/>
              <c:yMode val="edge"/>
              <c:x val="0.50466043400780392"/>
              <c:y val="0.9166168453055531"/>
            </c:manualLayout>
          </c:layout>
          <c:overlay val="0"/>
          <c:spPr>
            <a:noFill/>
            <a:ln>
              <a:noFill/>
            </a:ln>
            <a:effectLst/>
          </c:spPr>
        </c:title>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zeret Mono" pitchFamily="2" charset="77"/>
                <a:ea typeface="+mn-ea"/>
                <a:cs typeface="Azeret Mono" pitchFamily="2" charset="77"/>
              </a:defRPr>
            </a:pPr>
            <a:endParaRPr lang="en-US"/>
          </a:p>
        </c:txPr>
        <c:crossAx val="421030863"/>
        <c:crossesAt val="33"/>
        <c:auto val="0"/>
        <c:lblOffset val="100"/>
        <c:baseTimeUnit val="days"/>
      </c:dateAx>
      <c:valAx>
        <c:axId val="421030863"/>
        <c:scaling>
          <c:orientation val="minMax"/>
          <c:max val="60"/>
          <c:min val="35"/>
        </c:scaling>
        <c:delete val="0"/>
        <c:axPos val="l"/>
        <c:majorGridlines>
          <c:spPr>
            <a:ln>
              <a:solidFill>
                <a:schemeClr val="tx1">
                  <a:lumMod val="15000"/>
                  <a:lumOff val="85000"/>
                </a:schemeClr>
              </a:solidFill>
            </a:ln>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zeret Mono" pitchFamily="2" charset="77"/>
                    <a:ea typeface="+mn-ea"/>
                    <a:cs typeface="Azeret Mono" pitchFamily="2" charset="77"/>
                  </a:defRPr>
                </a:pPr>
                <a:r>
                  <a:rPr lang="en-GB" sz="1400" b="1"/>
                  <a:t>Happy</a:t>
                </a:r>
                <a:r>
                  <a:rPr lang="en-GB" sz="1400" b="1" baseline="0"/>
                  <a:t> </a:t>
                </a:r>
                <a:r>
                  <a:rPr lang="en-GB" sz="1400" b="1"/>
                  <a:t>Planet Index Score (0-100)</a:t>
                </a:r>
              </a:p>
            </c:rich>
          </c:tx>
          <c:layout>
            <c:manualLayout>
              <c:xMode val="edge"/>
              <c:yMode val="edge"/>
              <c:x val="1.4656290935914964E-2"/>
              <c:y val="0.16428070167605677"/>
            </c:manualLayout>
          </c:layout>
          <c:overlay val="0"/>
          <c:spPr>
            <a:noFill/>
            <a:ln>
              <a:noFill/>
            </a:ln>
            <a:effectLst/>
          </c:spPr>
        </c:title>
        <c:numFmt formatCode="0" sourceLinked="0"/>
        <c:majorTickMark val="none"/>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zeret Mono" pitchFamily="2" charset="77"/>
                <a:ea typeface="+mn-ea"/>
                <a:cs typeface="Azeret Mono" pitchFamily="2" charset="77"/>
              </a:defRPr>
            </a:pPr>
            <a:endParaRPr lang="en-US"/>
          </a:p>
        </c:txPr>
        <c:crossAx val="421030031"/>
        <c:crosses val="autoZero"/>
        <c:crossBetween val="between"/>
      </c:valAx>
    </c:plotArea>
    <c:plotVisOnly val="1"/>
    <c:dispBlanksAs val="gap"/>
    <c:showDLblsOverMax val="0"/>
    <c:extLst/>
  </c:chart>
  <c:txPr>
    <a:bodyPr/>
    <a:lstStyle/>
    <a:p>
      <a:pPr>
        <a:defRPr>
          <a:latin typeface="Azeret Mono" pitchFamily="2" charset="77"/>
          <a:cs typeface="Azeret Mono" pitchFamily="2" charset="77"/>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A584426-05A2-4ED7-8E19-972EC7799A29}">
  <sheetPr/>
  <sheetViews>
    <sheetView zoomScale="8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76200</xdr:rowOff>
    </xdr:from>
    <xdr:to>
      <xdr:col>4</xdr:col>
      <xdr:colOff>75658</xdr:colOff>
      <xdr:row>6</xdr:row>
      <xdr:rowOff>571500</xdr:rowOff>
    </xdr:to>
    <xdr:pic>
      <xdr:nvPicPr>
        <xdr:cNvPr id="3" name="Picture 2">
          <a:extLst>
            <a:ext uri="{FF2B5EF4-FFF2-40B4-BE49-F238E27FC236}">
              <a16:creationId xmlns:a16="http://schemas.microsoft.com/office/drawing/2014/main" id="{F661E333-E53C-4239-A47A-147A91288691}"/>
            </a:ext>
          </a:extLst>
        </xdr:cNvPr>
        <xdr:cNvPicPr>
          <a:picLocks noChangeAspect="1"/>
        </xdr:cNvPicPr>
      </xdr:nvPicPr>
      <xdr:blipFill rotWithShape="1">
        <a:blip xmlns:r="http://schemas.openxmlformats.org/officeDocument/2006/relationships" r:embed="rId1"/>
        <a:srcRect l="8299" t="9812" r="9958" b="13552"/>
        <a:stretch/>
      </xdr:blipFill>
      <xdr:spPr>
        <a:xfrm>
          <a:off x="441960" y="304800"/>
          <a:ext cx="1767298" cy="1600200"/>
        </a:xfrm>
        <a:prstGeom prst="rect">
          <a:avLst/>
        </a:prstGeom>
      </xdr:spPr>
    </xdr:pic>
    <xdr:clientData/>
  </xdr:twoCellAnchor>
  <xdr:twoCellAnchor editAs="oneCell">
    <xdr:from>
      <xdr:col>11</xdr:col>
      <xdr:colOff>304800</xdr:colOff>
      <xdr:row>1</xdr:row>
      <xdr:rowOff>32658</xdr:rowOff>
    </xdr:from>
    <xdr:to>
      <xdr:col>17</xdr:col>
      <xdr:colOff>475160</xdr:colOff>
      <xdr:row>6</xdr:row>
      <xdr:rowOff>358372</xdr:rowOff>
    </xdr:to>
    <xdr:pic>
      <xdr:nvPicPr>
        <xdr:cNvPr id="5" name="Picture 4">
          <a:extLst>
            <a:ext uri="{FF2B5EF4-FFF2-40B4-BE49-F238E27FC236}">
              <a16:creationId xmlns:a16="http://schemas.microsoft.com/office/drawing/2014/main" id="{301CD0F0-5F76-C3AE-EB70-9AC7BE008E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8914" y="261258"/>
          <a:ext cx="3831770" cy="1410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48617</xdr:colOff>
      <xdr:row>4</xdr:row>
      <xdr:rowOff>7434</xdr:rowOff>
    </xdr:from>
    <xdr:to>
      <xdr:col>15</xdr:col>
      <xdr:colOff>544029</xdr:colOff>
      <xdr:row>15</xdr:row>
      <xdr:rowOff>146317</xdr:rowOff>
    </xdr:to>
    <xdr:graphicFrame macro="">
      <xdr:nvGraphicFramePr>
        <xdr:cNvPr id="10" name="Chart 1">
          <a:extLst>
            <a:ext uri="{FF2B5EF4-FFF2-40B4-BE49-F238E27FC236}">
              <a16:creationId xmlns:a16="http://schemas.microsoft.com/office/drawing/2014/main" id="{721FD32D-917F-454A-AC8B-C7C718EA5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628932</xdr:colOff>
      <xdr:row>4</xdr:row>
      <xdr:rowOff>16703</xdr:rowOff>
    </xdr:from>
    <xdr:to>
      <xdr:col>20</xdr:col>
      <xdr:colOff>247485</xdr:colOff>
      <xdr:row>15</xdr:row>
      <xdr:rowOff>151173</xdr:rowOff>
    </xdr:to>
    <xdr:graphicFrame macro="">
      <xdr:nvGraphicFramePr>
        <xdr:cNvPr id="17" name="Chart 2">
          <a:extLst>
            <a:ext uri="{FF2B5EF4-FFF2-40B4-BE49-F238E27FC236}">
              <a16:creationId xmlns:a16="http://schemas.microsoft.com/office/drawing/2014/main" id="{BFD3A2A6-D405-4EDA-AC5A-B080FEAA00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36105</xdr:colOff>
      <xdr:row>16</xdr:row>
      <xdr:rowOff>72735</xdr:rowOff>
    </xdr:from>
    <xdr:to>
      <xdr:col>15</xdr:col>
      <xdr:colOff>541677</xdr:colOff>
      <xdr:row>33</xdr:row>
      <xdr:rowOff>86850</xdr:rowOff>
    </xdr:to>
    <xdr:graphicFrame macro="">
      <xdr:nvGraphicFramePr>
        <xdr:cNvPr id="9" name="Chart 3">
          <a:extLst>
            <a:ext uri="{FF2B5EF4-FFF2-40B4-BE49-F238E27FC236}">
              <a16:creationId xmlns:a16="http://schemas.microsoft.com/office/drawing/2014/main" id="{F10B527D-1DEE-427B-9648-01D4267C7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632106</xdr:colOff>
      <xdr:row>16</xdr:row>
      <xdr:rowOff>72734</xdr:rowOff>
    </xdr:from>
    <xdr:to>
      <xdr:col>20</xdr:col>
      <xdr:colOff>238818</xdr:colOff>
      <xdr:row>33</xdr:row>
      <xdr:rowOff>62308</xdr:rowOff>
    </xdr:to>
    <xdr:graphicFrame macro="">
      <xdr:nvGraphicFramePr>
        <xdr:cNvPr id="16" name="Chart 4">
          <a:extLst>
            <a:ext uri="{FF2B5EF4-FFF2-40B4-BE49-F238E27FC236}">
              <a16:creationId xmlns:a16="http://schemas.microsoft.com/office/drawing/2014/main" id="{7A7F64BA-7187-431D-8433-C97519A18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447574</xdr:colOff>
      <xdr:row>7</xdr:row>
      <xdr:rowOff>16771</xdr:rowOff>
    </xdr:from>
    <xdr:to>
      <xdr:col>15</xdr:col>
      <xdr:colOff>342900</xdr:colOff>
      <xdr:row>7</xdr:row>
      <xdr:rowOff>35458</xdr:rowOff>
    </xdr:to>
    <xdr:cxnSp macro="">
      <xdr:nvCxnSpPr>
        <xdr:cNvPr id="35" name="Straight Connector 5">
          <a:extLst>
            <a:ext uri="{FF2B5EF4-FFF2-40B4-BE49-F238E27FC236}">
              <a16:creationId xmlns:a16="http://schemas.microsoft.com/office/drawing/2014/main" id="{84800CE4-D1F6-4E32-93A0-920851551AAD}"/>
            </a:ext>
          </a:extLst>
        </xdr:cNvPr>
        <xdr:cNvCxnSpPr/>
      </xdr:nvCxnSpPr>
      <xdr:spPr>
        <a:xfrm>
          <a:off x="7334149" y="1883671"/>
          <a:ext cx="2228951" cy="18687"/>
        </a:xfrm>
        <a:prstGeom prst="line">
          <a:avLst/>
        </a:prstGeom>
        <a:ln w="19050">
          <a:prstDash val="dash"/>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341743</xdr:colOff>
      <xdr:row>7</xdr:row>
      <xdr:rowOff>93754</xdr:rowOff>
    </xdr:from>
    <xdr:to>
      <xdr:col>20</xdr:col>
      <xdr:colOff>173264</xdr:colOff>
      <xdr:row>7</xdr:row>
      <xdr:rowOff>93754</xdr:rowOff>
    </xdr:to>
    <xdr:cxnSp macro="">
      <xdr:nvCxnSpPr>
        <xdr:cNvPr id="36" name="Straight Connector 6">
          <a:extLst>
            <a:ext uri="{FF2B5EF4-FFF2-40B4-BE49-F238E27FC236}">
              <a16:creationId xmlns:a16="http://schemas.microsoft.com/office/drawing/2014/main" id="{D463251F-9B3E-4446-BE53-89043524FEE6}"/>
            </a:ext>
          </a:extLst>
        </xdr:cNvPr>
        <xdr:cNvCxnSpPr/>
      </xdr:nvCxnSpPr>
      <xdr:spPr>
        <a:xfrm>
          <a:off x="10238218" y="1960654"/>
          <a:ext cx="2279446" cy="0"/>
        </a:xfrm>
        <a:prstGeom prst="line">
          <a:avLst/>
        </a:prstGeom>
        <a:ln w="19050">
          <a:prstDash val="dash"/>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285220</xdr:colOff>
      <xdr:row>16</xdr:row>
      <xdr:rowOff>74095</xdr:rowOff>
    </xdr:from>
    <xdr:to>
      <xdr:col>30</xdr:col>
      <xdr:colOff>619125</xdr:colOff>
      <xdr:row>33</xdr:row>
      <xdr:rowOff>83416</xdr:rowOff>
    </xdr:to>
    <xdr:graphicFrame macro="">
      <xdr:nvGraphicFramePr>
        <xdr:cNvPr id="11" name="Chart 7">
          <a:extLst>
            <a:ext uri="{FF2B5EF4-FFF2-40B4-BE49-F238E27FC236}">
              <a16:creationId xmlns:a16="http://schemas.microsoft.com/office/drawing/2014/main" id="{6DF2A98F-4D57-412B-9539-354CFC82A0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507837</xdr:colOff>
      <xdr:row>27</xdr:row>
      <xdr:rowOff>67001</xdr:rowOff>
    </xdr:from>
    <xdr:to>
      <xdr:col>15</xdr:col>
      <xdr:colOff>388711</xdr:colOff>
      <xdr:row>27</xdr:row>
      <xdr:rowOff>95202</xdr:rowOff>
    </xdr:to>
    <xdr:cxnSp macro="">
      <xdr:nvCxnSpPr>
        <xdr:cNvPr id="37" name="Straight Connector 8">
          <a:extLst>
            <a:ext uri="{FF2B5EF4-FFF2-40B4-BE49-F238E27FC236}">
              <a16:creationId xmlns:a16="http://schemas.microsoft.com/office/drawing/2014/main" id="{2BE0A9A7-ECC2-4F8C-9356-1CD0B0603020}"/>
            </a:ext>
          </a:extLst>
        </xdr:cNvPr>
        <xdr:cNvCxnSpPr/>
      </xdr:nvCxnSpPr>
      <xdr:spPr>
        <a:xfrm>
          <a:off x="7394412" y="5553401"/>
          <a:ext cx="2214499" cy="28201"/>
        </a:xfrm>
        <a:prstGeom prst="line">
          <a:avLst/>
        </a:prstGeom>
        <a:ln w="19050">
          <a:prstDash val="dash"/>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20080</xdr:colOff>
      <xdr:row>16</xdr:row>
      <xdr:rowOff>77814</xdr:rowOff>
    </xdr:from>
    <xdr:to>
      <xdr:col>26</xdr:col>
      <xdr:colOff>198293</xdr:colOff>
      <xdr:row>33</xdr:row>
      <xdr:rowOff>74641</xdr:rowOff>
    </xdr:to>
    <xdr:graphicFrame macro="">
      <xdr:nvGraphicFramePr>
        <xdr:cNvPr id="12" name="Chart 9">
          <a:extLst>
            <a:ext uri="{FF2B5EF4-FFF2-40B4-BE49-F238E27FC236}">
              <a16:creationId xmlns:a16="http://schemas.microsoft.com/office/drawing/2014/main" id="{6597276D-34CA-4A6E-8B94-D84E7AEA3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29320</xdr:colOff>
      <xdr:row>4</xdr:row>
      <xdr:rowOff>29165</xdr:rowOff>
    </xdr:from>
    <xdr:to>
      <xdr:col>26</xdr:col>
      <xdr:colOff>202334</xdr:colOff>
      <xdr:row>15</xdr:row>
      <xdr:rowOff>158781</xdr:rowOff>
    </xdr:to>
    <xdr:graphicFrame macro="">
      <xdr:nvGraphicFramePr>
        <xdr:cNvPr id="27" name="Chart 10">
          <a:extLst>
            <a:ext uri="{FF2B5EF4-FFF2-40B4-BE49-F238E27FC236}">
              <a16:creationId xmlns:a16="http://schemas.microsoft.com/office/drawing/2014/main" id="{AEB39F1B-05C2-459A-BEB5-29C2F8EF4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276965</xdr:colOff>
      <xdr:row>4</xdr:row>
      <xdr:rowOff>25977</xdr:rowOff>
    </xdr:from>
    <xdr:to>
      <xdr:col>30</xdr:col>
      <xdr:colOff>628281</xdr:colOff>
      <xdr:row>15</xdr:row>
      <xdr:rowOff>154894</xdr:rowOff>
    </xdr:to>
    <xdr:graphicFrame macro="">
      <xdr:nvGraphicFramePr>
        <xdr:cNvPr id="22" name="Chart 11">
          <a:extLst>
            <a:ext uri="{FF2B5EF4-FFF2-40B4-BE49-F238E27FC236}">
              <a16:creationId xmlns:a16="http://schemas.microsoft.com/office/drawing/2014/main" id="{5B18196E-7153-408D-87A0-F63367B35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276225</xdr:colOff>
      <xdr:row>35</xdr:row>
      <xdr:rowOff>120650</xdr:rowOff>
    </xdr:from>
    <xdr:to>
      <xdr:col>15</xdr:col>
      <xdr:colOff>577850</xdr:colOff>
      <xdr:row>35</xdr:row>
      <xdr:rowOff>120650</xdr:rowOff>
    </xdr:to>
    <xdr:cxnSp macro="">
      <xdr:nvCxnSpPr>
        <xdr:cNvPr id="32" name="Straight Connector 13">
          <a:extLst>
            <a:ext uri="{FF2B5EF4-FFF2-40B4-BE49-F238E27FC236}">
              <a16:creationId xmlns:a16="http://schemas.microsoft.com/office/drawing/2014/main" id="{A824B6A9-AAF8-4C2E-87E1-45D5BC1252DD}"/>
            </a:ext>
          </a:extLst>
        </xdr:cNvPr>
        <xdr:cNvCxnSpPr/>
      </xdr:nvCxnSpPr>
      <xdr:spPr>
        <a:xfrm>
          <a:off x="9350375" y="6426200"/>
          <a:ext cx="301625" cy="0"/>
        </a:xfrm>
        <a:prstGeom prst="line">
          <a:avLst/>
        </a:prstGeom>
        <a:ln w="15875" cap="rnd">
          <a:prstDash val="solid"/>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282863</xdr:colOff>
      <xdr:row>36</xdr:row>
      <xdr:rowOff>87869</xdr:rowOff>
    </xdr:from>
    <xdr:to>
      <xdr:col>15</xdr:col>
      <xdr:colOff>568325</xdr:colOff>
      <xdr:row>36</xdr:row>
      <xdr:rowOff>87869</xdr:rowOff>
    </xdr:to>
    <xdr:cxnSp macro="">
      <xdr:nvCxnSpPr>
        <xdr:cNvPr id="31" name="Straight Connector 13">
          <a:extLst>
            <a:ext uri="{FF2B5EF4-FFF2-40B4-BE49-F238E27FC236}">
              <a16:creationId xmlns:a16="http://schemas.microsoft.com/office/drawing/2014/main" id="{56E3A01E-9512-4F19-95D4-777EDC55A759}"/>
            </a:ext>
          </a:extLst>
        </xdr:cNvPr>
        <xdr:cNvCxnSpPr/>
      </xdr:nvCxnSpPr>
      <xdr:spPr>
        <a:xfrm>
          <a:off x="9357013" y="6577569"/>
          <a:ext cx="285462" cy="0"/>
        </a:xfrm>
        <a:prstGeom prst="line">
          <a:avLst/>
        </a:prstGeom>
        <a:ln w="15875" cap="rnd">
          <a:solidFill>
            <a:schemeClr val="accent2"/>
          </a:solidFill>
          <a:prstDash val="sysDash"/>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276225</xdr:colOff>
      <xdr:row>35</xdr:row>
      <xdr:rowOff>120650</xdr:rowOff>
    </xdr:from>
    <xdr:to>
      <xdr:col>25</xdr:col>
      <xdr:colOff>577850</xdr:colOff>
      <xdr:row>35</xdr:row>
      <xdr:rowOff>120650</xdr:rowOff>
    </xdr:to>
    <xdr:cxnSp macro="">
      <xdr:nvCxnSpPr>
        <xdr:cNvPr id="43" name="Straight Connector 13">
          <a:extLst>
            <a:ext uri="{FF2B5EF4-FFF2-40B4-BE49-F238E27FC236}">
              <a16:creationId xmlns:a16="http://schemas.microsoft.com/office/drawing/2014/main" id="{2DE0EAED-3D30-4894-A40E-878D47941BDA}"/>
            </a:ext>
          </a:extLst>
        </xdr:cNvPr>
        <xdr:cNvCxnSpPr/>
      </xdr:nvCxnSpPr>
      <xdr:spPr>
        <a:xfrm>
          <a:off x="9339118" y="6367030"/>
          <a:ext cx="307975" cy="0"/>
        </a:xfrm>
        <a:prstGeom prst="line">
          <a:avLst/>
        </a:prstGeom>
        <a:ln w="15875" cap="rnd">
          <a:prstDash val="solid"/>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303355</xdr:colOff>
      <xdr:row>37</xdr:row>
      <xdr:rowOff>87870</xdr:rowOff>
    </xdr:from>
    <xdr:to>
      <xdr:col>25</xdr:col>
      <xdr:colOff>588817</xdr:colOff>
      <xdr:row>37</xdr:row>
      <xdr:rowOff>87870</xdr:rowOff>
    </xdr:to>
    <xdr:cxnSp macro="">
      <xdr:nvCxnSpPr>
        <xdr:cNvPr id="44" name="Straight Connector 13">
          <a:extLst>
            <a:ext uri="{FF2B5EF4-FFF2-40B4-BE49-F238E27FC236}">
              <a16:creationId xmlns:a16="http://schemas.microsoft.com/office/drawing/2014/main" id="{8FC27984-3A8A-47A4-92EC-8EB55DBB8AB0}"/>
            </a:ext>
          </a:extLst>
        </xdr:cNvPr>
        <xdr:cNvCxnSpPr/>
      </xdr:nvCxnSpPr>
      <xdr:spPr>
        <a:xfrm>
          <a:off x="15231628" y="6694756"/>
          <a:ext cx="285462" cy="0"/>
        </a:xfrm>
        <a:prstGeom prst="line">
          <a:avLst/>
        </a:prstGeom>
        <a:ln w="15875" cap="rnd">
          <a:solidFill>
            <a:schemeClr val="accent2"/>
          </a:solidFill>
          <a:prstDash val="sysDash"/>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297584</xdr:colOff>
      <xdr:row>36</xdr:row>
      <xdr:rowOff>96116</xdr:rowOff>
    </xdr:from>
    <xdr:to>
      <xdr:col>25</xdr:col>
      <xdr:colOff>583046</xdr:colOff>
      <xdr:row>36</xdr:row>
      <xdr:rowOff>96116</xdr:rowOff>
    </xdr:to>
    <xdr:cxnSp macro="">
      <xdr:nvCxnSpPr>
        <xdr:cNvPr id="30" name="Straight Connector 13">
          <a:extLst>
            <a:ext uri="{FF2B5EF4-FFF2-40B4-BE49-F238E27FC236}">
              <a16:creationId xmlns:a16="http://schemas.microsoft.com/office/drawing/2014/main" id="{16542CD2-AA80-452A-8A0E-B1558DE78C69}"/>
            </a:ext>
          </a:extLst>
        </xdr:cNvPr>
        <xdr:cNvCxnSpPr/>
      </xdr:nvCxnSpPr>
      <xdr:spPr>
        <a:xfrm>
          <a:off x="15261359" y="6668366"/>
          <a:ext cx="285462" cy="0"/>
        </a:xfrm>
        <a:prstGeom prst="line">
          <a:avLst/>
        </a:prstGeom>
        <a:ln w="15875" cap="rnd">
          <a:solidFill>
            <a:schemeClr val="accent1"/>
          </a:solidFill>
          <a:prstDash val="sysDash"/>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257463</xdr:colOff>
      <xdr:row>38</xdr:row>
      <xdr:rowOff>132197</xdr:rowOff>
    </xdr:from>
    <xdr:to>
      <xdr:col>30</xdr:col>
      <xdr:colOff>485774</xdr:colOff>
      <xdr:row>43</xdr:row>
      <xdr:rowOff>103910</xdr:rowOff>
    </xdr:to>
    <xdr:sp macro="" textlink="">
      <xdr:nvSpPr>
        <xdr:cNvPr id="3" name="TextBox 47">
          <a:extLst>
            <a:ext uri="{FF2B5EF4-FFF2-40B4-BE49-F238E27FC236}">
              <a16:creationId xmlns:a16="http://schemas.microsoft.com/office/drawing/2014/main" id="{174BB138-0358-FE21-B35B-B012F5C8E325}"/>
            </a:ext>
          </a:extLst>
        </xdr:cNvPr>
        <xdr:cNvSpPr txBox="1"/>
      </xdr:nvSpPr>
      <xdr:spPr>
        <a:xfrm>
          <a:off x="13315372" y="6920924"/>
          <a:ext cx="5389129" cy="8809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DE" sz="1000"/>
            <a:t>¹</a:t>
          </a:r>
          <a:r>
            <a:rPr lang="en-DE" sz="1000" b="0" i="0" u="none" strike="noStrike">
              <a:solidFill>
                <a:schemeClr val="dk1"/>
              </a:solidFill>
              <a:effectLst/>
              <a:latin typeface="+mn-lt"/>
              <a:ea typeface="+mn-ea"/>
              <a:cs typeface="+mn-cs"/>
            </a:rPr>
            <a:t>Goal:</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p>
        <a:p>
          <a:r>
            <a:rPr lang="en-DE" sz="1000" b="0" i="0" u="none" strike="noStrike">
              <a:solidFill>
                <a:schemeClr val="dk1"/>
              </a:solidFill>
              <a:effectLst/>
              <a:latin typeface="+mn-lt"/>
              <a:ea typeface="+mn-ea"/>
              <a:cs typeface="+mn-cs"/>
            </a:rPr>
            <a:t>- Life expectancy: as many years as now or at least 75 years, whichever is higher</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p>
        <a:p>
          <a:r>
            <a:rPr lang="en-DE" sz="1000" b="0" i="0" u="none" strike="noStrike">
              <a:solidFill>
                <a:schemeClr val="dk1"/>
              </a:solidFill>
              <a:effectLst/>
              <a:latin typeface="+mn-lt"/>
              <a:ea typeface="+mn-ea"/>
              <a:cs typeface="+mn-cs"/>
            </a:rPr>
            <a:t>- Life satisfaction: as good as now, or at least more than 6 out of 10, whichever is higher</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p>
        <a:p>
          <a:r>
            <a:rPr lang="en-DE" sz="1000" b="0" i="0" u="none" strike="noStrike">
              <a:solidFill>
                <a:schemeClr val="dk1"/>
              </a:solidFill>
              <a:effectLst/>
              <a:latin typeface="+mn-lt"/>
              <a:ea typeface="+mn-ea"/>
              <a:cs typeface="+mn-cs"/>
            </a:rPr>
            <a:t>- Ecological Footprint: change in the EF per capita target value due to population increase</a:t>
          </a:r>
          <a:r>
            <a:rPr lang="en-GB" sz="1000" b="0" i="0" u="none" strike="noStrike">
              <a:solidFill>
                <a:schemeClr val="dk1"/>
              </a:solidFill>
              <a:effectLst/>
              <a:latin typeface="+mn-lt"/>
              <a:ea typeface="+mn-ea"/>
              <a:cs typeface="+mn-cs"/>
            </a:rPr>
            <a:t> and a</a:t>
          </a:r>
          <a:r>
            <a:rPr lang="en-DE" sz="1000">
              <a:solidFill>
                <a:schemeClr val="dk1"/>
              </a:solidFill>
              <a:effectLst/>
              <a:latin typeface="+mn-lt"/>
              <a:ea typeface="+mn-ea"/>
              <a:cs typeface="+mn-cs"/>
            </a:rPr>
            <a:t>ssuming total global biocapacity remains constant,</a:t>
          </a:r>
          <a:r>
            <a:rPr lang="en-GB" sz="1000" b="0" i="0" u="none" strike="noStrike">
              <a:solidFill>
                <a:schemeClr val="dk1"/>
              </a:solidFill>
              <a:effectLst/>
              <a:latin typeface="+mn-lt"/>
              <a:ea typeface="+mn-ea"/>
              <a:cs typeface="+mn-cs"/>
            </a:rPr>
            <a:t> (same value</a:t>
          </a:r>
          <a:r>
            <a:rPr lang="en-GB" sz="1000" b="0" i="0" u="none" strike="noStrike" baseline="0">
              <a:solidFill>
                <a:schemeClr val="dk1"/>
              </a:solidFill>
              <a:effectLst/>
              <a:latin typeface="+mn-lt"/>
              <a:ea typeface="+mn-ea"/>
              <a:cs typeface="+mn-cs"/>
            </a:rPr>
            <a:t> for all the countries)</a:t>
          </a:r>
          <a:r>
            <a:rPr lang="en-DE" sz="1000">
              <a:effectLst/>
            </a:rPr>
            <a:t> </a:t>
          </a:r>
          <a:r>
            <a:rPr lang="en-DE" sz="1000" b="0" i="0" u="none" strike="noStrike">
              <a:solidFill>
                <a:schemeClr val="dk1"/>
              </a:solidFill>
              <a:effectLst/>
              <a:latin typeface="+mn-lt"/>
              <a:ea typeface="+mn-ea"/>
              <a:cs typeface="+mn-cs"/>
            </a:rPr>
            <a:t> </a:t>
          </a:r>
          <a:r>
            <a:rPr lang="en-DE" sz="1000">
              <a:effectLst/>
            </a:rPr>
            <a:t> </a:t>
          </a:r>
          <a:r>
            <a:rPr lang="en-DE" sz="1000" b="0" i="0" u="none" strike="noStrike">
              <a:solidFill>
                <a:schemeClr val="dk1"/>
              </a:solidFill>
              <a:effectLst/>
              <a:latin typeface="+mn-lt"/>
              <a:ea typeface="+mn-ea"/>
              <a:cs typeface="+mn-cs"/>
            </a:rPr>
            <a:t> </a:t>
          </a:r>
          <a:r>
            <a:rPr lang="en-DE" sz="1000">
              <a:effectLst/>
            </a:rPr>
            <a:t> </a:t>
          </a:r>
        </a:p>
        <a:p>
          <a:endParaRPr lang="en-DE"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13954125" cy="9120187"/>
    <xdr:graphicFrame macro="">
      <xdr:nvGraphicFramePr>
        <xdr:cNvPr id="2" name="Chart 1">
          <a:extLst>
            <a:ext uri="{FF2B5EF4-FFF2-40B4-BE49-F238E27FC236}">
              <a16:creationId xmlns:a16="http://schemas.microsoft.com/office/drawing/2014/main" id="{A51EE912-1128-386C-A641-CDCC831BDC8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0.4672</cdr:x>
      <cdr:y>0.44975</cdr:y>
    </cdr:from>
    <cdr:to>
      <cdr:x>0.53296</cdr:x>
      <cdr:y>0.4766</cdr:y>
    </cdr:to>
    <cdr:sp macro="" textlink="">
      <cdr:nvSpPr>
        <cdr:cNvPr id="3" name="TextBox 2">
          <a:extLst xmlns:a="http://schemas.openxmlformats.org/drawingml/2006/main">
            <a:ext uri="{FF2B5EF4-FFF2-40B4-BE49-F238E27FC236}">
              <a16:creationId xmlns:a16="http://schemas.microsoft.com/office/drawing/2014/main" id="{95A69B47-FA95-1B31-C712-9B38C0A7C8DF}"/>
            </a:ext>
          </a:extLst>
        </cdr:cNvPr>
        <cdr:cNvSpPr txBox="1"/>
      </cdr:nvSpPr>
      <cdr:spPr>
        <a:xfrm xmlns:a="http://schemas.openxmlformats.org/drawingml/2006/main">
          <a:off x="6512858" y="4092388"/>
          <a:ext cx="916641" cy="2442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DE" sz="1100" kern="1200"/>
        </a:p>
      </cdr:txBody>
    </cdr:sp>
  </cdr:relSizeAnchor>
  <cdr:relSizeAnchor xmlns:cdr="http://schemas.openxmlformats.org/drawingml/2006/chartDrawing">
    <cdr:from>
      <cdr:x>0.88039</cdr:x>
      <cdr:y>0.2798</cdr:y>
    </cdr:from>
    <cdr:to>
      <cdr:x>0.95177</cdr:x>
      <cdr:y>0.31034</cdr:y>
    </cdr:to>
    <cdr:sp macro="" textlink="">
      <cdr:nvSpPr>
        <cdr:cNvPr id="4" name="TextBox 3">
          <a:extLst xmlns:a="http://schemas.openxmlformats.org/drawingml/2006/main">
            <a:ext uri="{FF2B5EF4-FFF2-40B4-BE49-F238E27FC236}">
              <a16:creationId xmlns:a16="http://schemas.microsoft.com/office/drawing/2014/main" id="{F10E6E34-22BD-A108-61E3-E5EF6514DBFD}"/>
            </a:ext>
          </a:extLst>
        </cdr:cNvPr>
        <cdr:cNvSpPr txBox="1"/>
      </cdr:nvSpPr>
      <cdr:spPr>
        <a:xfrm xmlns:a="http://schemas.openxmlformats.org/drawingml/2006/main">
          <a:off x="12272683" y="2545977"/>
          <a:ext cx="995082" cy="2779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DE" sz="1100" kern="1200"/>
        </a:p>
      </cdr:txBody>
    </cdr:sp>
  </cdr:relSizeAnchor>
  <cdr:relSizeAnchor xmlns:cdr="http://schemas.openxmlformats.org/drawingml/2006/chartDrawing">
    <cdr:from>
      <cdr:x>0.4672</cdr:x>
      <cdr:y>0.44975</cdr:y>
    </cdr:from>
    <cdr:to>
      <cdr:x>0.5328</cdr:x>
      <cdr:y>0.55025</cdr:y>
    </cdr:to>
    <cdr:sp macro="" textlink="">
      <cdr:nvSpPr>
        <cdr:cNvPr id="5" name="TextBox 4">
          <a:extLst xmlns:a="http://schemas.openxmlformats.org/drawingml/2006/main">
            <a:ext uri="{FF2B5EF4-FFF2-40B4-BE49-F238E27FC236}">
              <a16:creationId xmlns:a16="http://schemas.microsoft.com/office/drawing/2014/main" id="{0303BF4D-AD0F-230D-B7A2-2D8D40FB7E16}"/>
            </a:ext>
          </a:extLst>
        </cdr:cNvPr>
        <cdr:cNvSpPr txBox="1"/>
      </cdr:nvSpPr>
      <cdr:spPr>
        <a:xfrm xmlns:a="http://schemas.openxmlformats.org/drawingml/2006/main">
          <a:off x="6512859" y="409238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DE" sz="1100" kern="1200"/>
        </a:p>
      </cdr:txBody>
    </cdr:sp>
  </cdr:relSizeAnchor>
  <cdr:relSizeAnchor xmlns:cdr="http://schemas.openxmlformats.org/drawingml/2006/chartDrawing">
    <cdr:from>
      <cdr:x>0.4672</cdr:x>
      <cdr:y>0.44975</cdr:y>
    </cdr:from>
    <cdr:to>
      <cdr:x>0.5328</cdr:x>
      <cdr:y>0.55025</cdr:y>
    </cdr:to>
    <cdr:sp macro="" textlink="">
      <cdr:nvSpPr>
        <cdr:cNvPr id="6" name="TextBox 5">
          <a:extLst xmlns:a="http://schemas.openxmlformats.org/drawingml/2006/main">
            <a:ext uri="{FF2B5EF4-FFF2-40B4-BE49-F238E27FC236}">
              <a16:creationId xmlns:a16="http://schemas.microsoft.com/office/drawing/2014/main" id="{97216EBA-2B1A-167C-507C-9E4FDB271C1F}"/>
            </a:ext>
          </a:extLst>
        </cdr:cNvPr>
        <cdr:cNvSpPr txBox="1"/>
      </cdr:nvSpPr>
      <cdr:spPr>
        <a:xfrm xmlns:a="http://schemas.openxmlformats.org/drawingml/2006/main">
          <a:off x="6512859" y="409238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DE" sz="1100" kern="1200"/>
        </a:p>
      </cdr:txBody>
    </cdr:sp>
  </cdr:relSizeAnchor>
  <cdr:relSizeAnchor xmlns:cdr="http://schemas.openxmlformats.org/drawingml/2006/chartDrawing">
    <cdr:from>
      <cdr:x>0.12138</cdr:x>
      <cdr:y>0.08005</cdr:y>
    </cdr:from>
    <cdr:to>
      <cdr:x>0.5328</cdr:x>
      <cdr:y>0.55025</cdr:y>
    </cdr:to>
    <cdr:sp macro="" textlink="">
      <cdr:nvSpPr>
        <cdr:cNvPr id="7" name="TextBox 6">
          <a:extLst xmlns:a="http://schemas.openxmlformats.org/drawingml/2006/main">
            <a:ext uri="{FF2B5EF4-FFF2-40B4-BE49-F238E27FC236}">
              <a16:creationId xmlns:a16="http://schemas.microsoft.com/office/drawing/2014/main" id="{9AC7FFCE-D022-5F89-AAD5-B2B83C3DE71B}"/>
            </a:ext>
          </a:extLst>
        </cdr:cNvPr>
        <cdr:cNvSpPr txBox="1"/>
      </cdr:nvSpPr>
      <cdr:spPr>
        <a:xfrm xmlns:a="http://schemas.openxmlformats.org/drawingml/2006/main">
          <a:off x="1692088" y="728382"/>
          <a:ext cx="5735171" cy="4278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DE" sz="1100" kern="12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11613</xdr:colOff>
      <xdr:row>20</xdr:row>
      <xdr:rowOff>9502</xdr:rowOff>
    </xdr:from>
    <xdr:to>
      <xdr:col>6</xdr:col>
      <xdr:colOff>133350</xdr:colOff>
      <xdr:row>35</xdr:row>
      <xdr:rowOff>9525</xdr:rowOff>
    </xdr:to>
    <xdr:graphicFrame macro="">
      <xdr:nvGraphicFramePr>
        <xdr:cNvPr id="2" name="Chart 1">
          <a:extLst>
            <a:ext uri="{FF2B5EF4-FFF2-40B4-BE49-F238E27FC236}">
              <a16:creationId xmlns:a16="http://schemas.microsoft.com/office/drawing/2014/main" id="{835A38A0-4291-46E4-9816-EB43E19E77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339726</xdr:colOff>
      <xdr:row>20</xdr:row>
      <xdr:rowOff>9525</xdr:rowOff>
    </xdr:from>
    <xdr:to>
      <xdr:col>13</xdr:col>
      <xdr:colOff>1</xdr:colOff>
      <xdr:row>35</xdr:row>
      <xdr:rowOff>6350</xdr:rowOff>
    </xdr:to>
    <xdr:graphicFrame macro="">
      <xdr:nvGraphicFramePr>
        <xdr:cNvPr id="3" name="Chart 2">
          <a:extLst>
            <a:ext uri="{FF2B5EF4-FFF2-40B4-BE49-F238E27FC236}">
              <a16:creationId xmlns:a16="http://schemas.microsoft.com/office/drawing/2014/main" id="{F48A9695-DA41-4F95-9FBE-38A0CAB74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35</xdr:row>
      <xdr:rowOff>171450</xdr:rowOff>
    </xdr:from>
    <xdr:to>
      <xdr:col>6</xdr:col>
      <xdr:colOff>123825</xdr:colOff>
      <xdr:row>49</xdr:row>
      <xdr:rowOff>168275</xdr:rowOff>
    </xdr:to>
    <xdr:graphicFrame macro="">
      <xdr:nvGraphicFramePr>
        <xdr:cNvPr id="4" name="Chart 3">
          <a:extLst>
            <a:ext uri="{FF2B5EF4-FFF2-40B4-BE49-F238E27FC236}">
              <a16:creationId xmlns:a16="http://schemas.microsoft.com/office/drawing/2014/main" id="{FD52AC15-B6D2-491B-B39C-8DC06B434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361951</xdr:colOff>
      <xdr:row>35</xdr:row>
      <xdr:rowOff>161925</xdr:rowOff>
    </xdr:from>
    <xdr:to>
      <xdr:col>13</xdr:col>
      <xdr:colOff>2</xdr:colOff>
      <xdr:row>50</xdr:row>
      <xdr:rowOff>1</xdr:rowOff>
    </xdr:to>
    <xdr:graphicFrame macro="">
      <xdr:nvGraphicFramePr>
        <xdr:cNvPr id="5" name="Chart 4">
          <a:extLst>
            <a:ext uri="{FF2B5EF4-FFF2-40B4-BE49-F238E27FC236}">
              <a16:creationId xmlns:a16="http://schemas.microsoft.com/office/drawing/2014/main" id="{820BE6AA-7CFB-46AF-9AC5-5DB6C1982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HPI\HPI%202021\Data\bp-stats-review-2020-all-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mary Energy Consumption"/>
      <sheetName val="Primary Energy - Cons by fuel"/>
      <sheetName val="Primary Energy - Cons capita"/>
      <sheetName val="Population"/>
      <sheetName val="Carbon Dioxide Emissions"/>
      <sheetName val="CO2 per cap"/>
      <sheetName val="Oil - Proved reserves"/>
      <sheetName val="Oil - Proved reserves history"/>
      <sheetName val="Oil Production - Barrels"/>
      <sheetName val="Oil Production - Tonnes"/>
      <sheetName val="Oil Production - Crude Conds"/>
      <sheetName val="Oil Production - NGLs"/>
      <sheetName val="Total Liquids - Consumption"/>
      <sheetName val="Oil Consumption - Barrels"/>
      <sheetName val="Oil Consumption - Tonnes"/>
      <sheetName val="Oil Consumption - EJ"/>
      <sheetName val="Oil - Regional Consumption "/>
      <sheetName val="Oil - Spot crude prices"/>
      <sheetName val="Oil - Crude prices since 1861"/>
      <sheetName val="Oil - Refinery throughput"/>
      <sheetName val="Oil - Refining capacity"/>
      <sheetName val="Oil - Regional refining margins"/>
      <sheetName val="Oil - Trade movements"/>
      <sheetName val="Oil - Inter-area movements "/>
      <sheetName val="Oil - Trade 2018 - 2019"/>
      <sheetName val="Gas - Proved reserves"/>
      <sheetName val="Gas - Proved reserves history "/>
      <sheetName val="Gas Production - Bcm"/>
      <sheetName val="Gas Production - Bcf"/>
      <sheetName val="Gas Production - EJ"/>
      <sheetName val="Gas Consumption - Bcm"/>
      <sheetName val="Gas Consumption - Bcf"/>
      <sheetName val="Gas Consumption - EJ"/>
      <sheetName val="Gas - Prices "/>
      <sheetName val="Gas - Inter-regional trade"/>
      <sheetName val="Gas - LNG imports"/>
      <sheetName val="Gas - LNG exports"/>
      <sheetName val="Gas - Trade movts LNG"/>
      <sheetName val="Gas - Trade movts - pipeline"/>
      <sheetName val="Coal - Reserves"/>
      <sheetName val="Coal Production - Tonnes"/>
      <sheetName val="Coal Production - EJ"/>
      <sheetName val="Coal Consumption - EJ"/>
      <sheetName val="Coal - Prices"/>
      <sheetName val="Coal - Trade movements"/>
      <sheetName val="Coal - Inter area movts"/>
      <sheetName val="Nuclear Generation - TWh"/>
      <sheetName val="Nuclear Consumption - EJ"/>
      <sheetName val="Hydro Generation - TWh"/>
      <sheetName val="Hydro Consumption - EJ"/>
      <sheetName val="Renewables Consumption - EJ"/>
      <sheetName val="Renewables Power - EJ"/>
      <sheetName val="Renewables Power - Twh"/>
      <sheetName val="Renewables Generation by source"/>
      <sheetName val="Solar Generation - TWh"/>
      <sheetName val="Solar Consumption - EJ"/>
      <sheetName val="Wind Generation -TWh"/>
      <sheetName val="Wind Consumption - EJ"/>
      <sheetName val="Geo Biomass Other - TWh"/>
      <sheetName val="Geo Biomass Other - EJ"/>
      <sheetName val="Biofuels Production - Kboed"/>
      <sheetName val="Biofuels Production - PJ"/>
      <sheetName val="Biofuels Consumption - Kboed"/>
      <sheetName val="Biofuels Consumption - PJ"/>
      <sheetName val="Electricity Generation "/>
      <sheetName val="Elec Gen by fuel"/>
      <sheetName val="Elec Gen from Oil"/>
      <sheetName val="Elec Gen from Gas"/>
      <sheetName val="Elec Gen from Coal"/>
      <sheetName val="Elec Gen from Other"/>
      <sheetName val="Cobalt Production-Reserves"/>
      <sheetName val="Lithium Production-Reserves"/>
      <sheetName val="Graphite Production-Reserves"/>
      <sheetName val="Rare Earth Production-Reserves"/>
      <sheetName val="Cobalt and Lithium - Prices"/>
      <sheetName val="Geothermal Capacity"/>
      <sheetName val="Solar Capacity"/>
      <sheetName val="Wind Capacity"/>
      <sheetName val="Approximate conversion factors"/>
      <sheetName val="Definitions"/>
      <sheetName val="Methodolog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persons/person.xml><?xml version="1.0" encoding="utf-8"?>
<personList xmlns="http://schemas.microsoft.com/office/spreadsheetml/2018/threadedcomments" xmlns:x="http://schemas.openxmlformats.org/spreadsheetml/2006/main">
  <person displayName="Saamah" id="{EF48DC43-2310-464C-B5E3-C7E58319AFB6}" userId="Saamah" providerId="None"/>
  <person displayName="Rabia Abrar" id="{3C19B96B-B545-466C-B447-658326CE5B6A}" userId="1010d3ecf5462dc9" providerId="Windows Live"/>
  <person displayName="Alessandro Galli" id="{E3BF9B15-4212-4020-91CB-A0C9A8BBF977}" userId="S::A.Galli@hotorcool.org::688f8f38-a0f9-42f9-a422-9dbaf338a8eb" providerId="AD"/>
  <person displayName="Alexander Hoffman" id="{A6054D8A-BC06-D248-9CCA-1CB9E51E8BE5}" userId="S::A.Hoffman@hotorcool.org::a54bf9b1-5d39-4629-add4-1cb98f4ebfcf" providerId="AD"/>
  <person displayName="Saamah Abdallah" id="{8E93E54F-9068-4A19-89B5-3B0698017E4F}" userId="S::S.Abdallah@hotorcool.org::c4a034bf-1dee-4524-a354-f204eff91c8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1-10-05T20:08:42.78" personId="{3C19B96B-B545-466C-B447-658326CE5B6A}" id="{09DE599D-4ADD-4102-AD2F-7FBDB4168D3D}">
    <text>Country code</text>
  </threadedComment>
  <threadedComment ref="E9" dT="2021-09-07T18:29:05.88" personId="{EF48DC43-2310-464C-B5E3-C7E58319AFB6}" id="{18820ECE-69EE-4062-83F5-7672D57F44E3}">
    <text>1 - Latin America
2 - N. America &amp; Oceania
3 - Western Europe
4 - Middle East
5 - Africa
6 - South Asia
7 - Eastern Europe &amp; Central Asia
8 - East Asia</text>
  </threadedComment>
  <threadedComment ref="K9" dT="2024-04-17T19:15:22.57" personId="{8E93E54F-9068-4A19-89B5-3B0698017E4F}" id="{827AEEEE-FA68-48E8-8EC7-431915521D79}">
    <text>Based on UNEP Emissions Gap Report (https://www.unep.org/resources/emissions-gap-report-2023) lower target of 26Gt emissions, divided by world pop, with aviation removed (as 3.5% of all emissions).  3.5% comes from: https://ourworldindata.org/co2-emissions-from-aviation</text>
    <extLst>
      <x:ext xmlns:xltc2="http://schemas.microsoft.com/office/spreadsheetml/2020/threadedcomments2" uri="{F7C98A9C-CBB3-438F-8F68-D28B6AF4A901}">
        <xltc2:checksum>3479053746</xltc2:checksum>
        <xltc2:hyperlink startIndex="36" length="56" url="https://www.unep.org/resources/emissions-gap-report-2023"/>
        <xltc2:hyperlink startIndex="216" length="54" url="https://ourworldindata.org/co2-emissions-from-aviation"/>
      </x:ext>
    </extLst>
  </threadedComment>
  <threadedComment ref="L9" dT="2026-06-30T11:33:18.03" personId="{8E93E54F-9068-4A19-89B5-3B0698017E4F}" id="{9702A701-407A-42CB-BF66-DD7DD8835D23}">
    <text>For 2025, no data was available, so 2024 figures instead</text>
  </threadedComment>
</ThreadedComments>
</file>

<file path=xl/threadedComments/threadedComment2.xml><?xml version="1.0" encoding="utf-8"?>
<ThreadedComments xmlns="http://schemas.microsoft.com/office/spreadsheetml/2018/threadedcomments" xmlns:x="http://schemas.openxmlformats.org/spreadsheetml/2006/main">
  <threadedComment ref="C28" dT="2023-12-13T09:57:19.61" personId="{8E93E54F-9068-4A19-89B5-3B0698017E4F}" id="{5EB52E86-338A-43CC-86E7-8879D745BFCD}">
    <text>The highest value from the last three years, or 75, whichever is higher</text>
  </threadedComment>
  <threadedComment ref="D28" dT="2023-12-13T09:58:00.31" personId="{8E93E54F-9068-4A19-89B5-3B0698017E4F}" id="{66FC43DA-6723-4A37-B2EC-AD61CA9D2F9B}">
    <text>The average of the last 6 years, or 6 - whichever is higher</text>
  </threadedComment>
  <threadedComment ref="E28" dT="2023-12-13T10:06:31.57" personId="{8E93E54F-9068-4A19-89B5-3B0698017E4F}" id="{F240B8F1-51A2-49C1-9C71-C46098596B37}">
    <text>Assuming total global biocapacity remains constant, change in per capita value due to population increase</text>
  </threadedComment>
</ThreadedComments>
</file>

<file path=xl/threadedComments/threadedComment3.xml><?xml version="1.0" encoding="utf-8"?>
<ThreadedComments xmlns="http://schemas.microsoft.com/office/spreadsheetml/2018/threadedcomments" xmlns:x="http://schemas.openxmlformats.org/spreadsheetml/2006/main">
  <threadedComment ref="D2" dT="2023-12-21T14:31:28.21" personId="{8E93E54F-9068-4A19-89B5-3B0698017E4F}" id="{DA5A27F0-E211-4B5E-93C1-96C41E78D1F5}">
    <text>1 Latin America
2 N America &amp; Oceania
3 Western Europe
4 Middle East &amp; N Africa
5 Sub-Saharan Africa
6 South Asia
7 Eastern Europe &amp; Central Asia
8 East Asia</text>
  </threadedComment>
  <threadedComment ref="E2" dT="2025-09-22T14:44:59.80" personId="{8E93E54F-9068-4A19-89B5-3B0698017E4F}" id="{AAC8365E-4DFE-4180-B215-BEE60D068115}">
    <text>1 July estimate</text>
  </threadedComment>
  <threadedComment ref="Q2" dT="2023-12-21T13:25:14.46" personId="{8E93E54F-9068-4A19-89B5-3B0698017E4F}" id="{5D42DF42-1FCB-4044-81E1-BC2F7BA77748}">
    <text>1 - within budget
2 - within double budget
3 - over double budget</text>
  </threadedComment>
  <threadedComment ref="R2" dT="2026-04-27T16:16:14.11" personId="{E3BF9B15-4212-4020-91CB-A0C9A8BBF977}" id="{1CF7D15F-EB8D-44EA-9254-BD79DEA39213}">
    <text>EF Biocapacity is a misleading naming of this. Should be World Avg. per capita Biocapacity</text>
  </threadedComment>
  <threadedComment ref="I1244" dT="2021-05-21T10:48:07.66" personId="{00000000-0000-0000-0000-000000000000}" id="{274765F7-9AE2-4391-BB6F-3E38709ABCC9}">
    <text>imputed</text>
  </threadedComment>
  <threadedComment ref="I1308" dT="2021-05-21T10:48:07.66" personId="{00000000-0000-0000-0000-000000000000}" id="{AF96E7D9-71ED-471B-8516-A41453798F46}">
    <text>imputed</text>
  </threadedComment>
  <threadedComment ref="I2152" dT="2023-11-08T14:02:28.94" personId="{A6054D8A-BC06-D248-9CCA-1CB9E51E8BE5}" id="{06BC98A9-4DB6-4355-9031-CB232BACD29C}">
    <text>Investigate this</text>
  </threadedComment>
  <threadedComment ref="I2293" dT="2021-05-21T10:48:07.66" personId="{00000000-0000-0000-0000-000000000000}" id="{950719E7-0A13-4009-9BE4-0140E1F5FED9}">
    <text>imputed</text>
  </threadedComment>
  <threadedComment ref="I2548" dT="2021-05-21T10:48:07.66" personId="{00000000-0000-0000-0000-000000000000}" id="{06609B06-F25B-4535-A21B-B5C76B8FD166}">
    <text>imputed</text>
  </threadedComment>
  <threadedComment ref="I2632" dT="2023-11-08T12:49:42.14" personId="{8E93E54F-9068-4A19-89B5-3B0698017E4F}" id="{653694A3-AA63-4BCC-B7D2-89903A8403ED}">
    <text>Old figure</text>
  </threadedComment>
  <threadedComment ref="I2662" dT="2021-05-21T10:48:07.66" personId="{00000000-0000-0000-0000-000000000000}" id="{3381D52B-6465-4B5D-8E3C-82E7906135F1}">
    <text>imputed</text>
  </threadedComment>
  <threadedComment ref="I2791" dT="2021-05-21T10:48:07.66" personId="{00000000-0000-0000-0000-000000000000}" id="{C991A141-707A-4048-B2AB-4E1477D59083}">
    <text>imputed</text>
  </threadedComment>
  <threadedComment ref="I2862" dT="2021-05-21T10:48:07.66" personId="{00000000-0000-0000-0000-000000000000}" id="{DE09AF61-612C-4FFF-9642-411657F9DE28}">
    <text>imputed</text>
  </threadedComment>
  <threadedComment ref="I2992" dT="2021-05-21T10:48:07.66" personId="{00000000-0000-0000-0000-000000000000}" id="{9ED5ED7D-7043-4265-BE94-AC9AD044DABF}">
    <text>imputed</text>
  </threadedComment>
  <threadedComment ref="I2996" dT="2021-05-21T10:48:07.66" personId="{00000000-0000-0000-0000-000000000000}" id="{D778A886-AD34-452C-ABB5-0D514EA6A3F7}">
    <text>imputed</text>
  </threadedComment>
  <threadedComment ref="I3013" dT="2023-11-08T14:02:28.94" personId="{A6054D8A-BC06-D248-9CCA-1CB9E51E8BE5}" id="{F7A274ED-CF7E-44F7-B0F6-E76FE39A8573}">
    <text>Investigate this</text>
  </threadedComment>
  <threadedComment ref="I3071" dT="2021-05-21T10:48:07.66" personId="{00000000-0000-0000-0000-000000000000}" id="{8B6B8B53-2F57-4B9C-864D-EB5541479D14}">
    <text>imputed</text>
  </threadedComment>
  <threadedComment ref="I3118" dT="2021-05-21T10:48:07.66" personId="{00000000-0000-0000-0000-000000000000}" id="{CA06CD66-3456-4B20-A873-7D4366A19130}">
    <text>imputed</text>
  </threadedComment>
  <threadedComment ref="I3123" dT="2023-11-08T12:49:50.24" personId="{8E93E54F-9068-4A19-89B5-3B0698017E4F}" id="{0EB0C3CF-F553-410A-B613-AF7A2166EE44}">
    <text>Old figure</text>
  </threadedComment>
  <threadedComment ref="I3125" dT="2021-05-21T10:48:07.66" personId="{00000000-0000-0000-0000-000000000000}" id="{03882C18-EEF4-45C7-9538-71B5208CBA03}">
    <text>imputed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hotorcool.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01364-2701-403D-ADA9-E6A973203477}">
  <dimension ref="A1:W27"/>
  <sheetViews>
    <sheetView tabSelected="1" zoomScale="70" zoomScaleNormal="70" workbookViewId="0">
      <selection activeCell="M21" sqref="M21"/>
    </sheetView>
  </sheetViews>
  <sheetFormatPr defaultColWidth="8.88671875" defaultRowHeight="17.399999999999999"/>
  <cols>
    <col min="1" max="1" width="3.6640625" style="20" customWidth="1"/>
    <col min="2" max="2" width="9.6640625" style="20" customWidth="1"/>
    <col min="3" max="4" width="8.88671875" style="20"/>
    <col min="5" max="5" width="29.88671875" style="20" customWidth="1"/>
    <col min="6" max="6" width="3.6640625" style="20" customWidth="1"/>
    <col min="7" max="7" width="3.88671875" style="20" customWidth="1"/>
    <col min="8" max="8" width="8.88671875" style="20" customWidth="1"/>
    <col min="9" max="20" width="8.88671875" style="20"/>
    <col min="21" max="21" width="12.88671875" style="20" customWidth="1"/>
    <col min="22" max="16384" width="8.88671875" style="20"/>
  </cols>
  <sheetData>
    <row r="1" spans="1:23" ht="18" thickBot="1">
      <c r="A1" s="19"/>
      <c r="B1" s="19"/>
      <c r="C1" s="19"/>
      <c r="D1" s="19"/>
      <c r="E1" s="19"/>
      <c r="F1" s="19"/>
      <c r="G1" s="19"/>
      <c r="H1" s="19"/>
      <c r="I1" s="19"/>
      <c r="J1" s="19"/>
      <c r="K1" s="19"/>
      <c r="L1" s="19"/>
      <c r="M1" s="19"/>
      <c r="N1" s="19"/>
      <c r="O1" s="19"/>
      <c r="P1" s="19"/>
      <c r="Q1" s="19"/>
      <c r="R1" s="19"/>
      <c r="S1" s="19"/>
      <c r="T1" s="19"/>
      <c r="U1" s="19"/>
      <c r="V1" s="19"/>
      <c r="W1" s="19"/>
    </row>
    <row r="2" spans="1:23">
      <c r="A2" s="19"/>
      <c r="B2" s="21"/>
      <c r="C2" s="22"/>
      <c r="D2" s="22"/>
      <c r="E2" s="22"/>
      <c r="F2" s="22"/>
      <c r="G2" s="22"/>
      <c r="H2" s="22"/>
      <c r="I2" s="22"/>
      <c r="J2" s="22"/>
      <c r="K2" s="22"/>
      <c r="L2" s="22"/>
      <c r="M2" s="22"/>
      <c r="N2" s="22"/>
      <c r="O2" s="22"/>
      <c r="P2" s="22"/>
      <c r="Q2" s="22"/>
      <c r="R2" s="22"/>
      <c r="S2" s="22"/>
      <c r="T2" s="22"/>
      <c r="U2" s="23"/>
      <c r="V2" s="19"/>
      <c r="W2" s="19"/>
    </row>
    <row r="3" spans="1:23">
      <c r="A3" s="19"/>
      <c r="B3" s="24"/>
      <c r="C3" s="19"/>
      <c r="D3" s="19"/>
      <c r="E3" s="19"/>
      <c r="F3" s="19"/>
      <c r="G3" s="19"/>
      <c r="H3" s="25"/>
      <c r="I3" s="19"/>
      <c r="J3" s="19"/>
      <c r="K3" s="19"/>
      <c r="L3" s="19"/>
      <c r="M3" s="19"/>
      <c r="N3" s="19"/>
      <c r="O3" s="19"/>
      <c r="P3" s="19"/>
      <c r="Q3" s="19"/>
      <c r="R3" s="19"/>
      <c r="S3" s="19"/>
      <c r="T3" s="19"/>
      <c r="U3" s="26"/>
      <c r="V3" s="19"/>
      <c r="W3" s="19"/>
    </row>
    <row r="4" spans="1:23">
      <c r="A4" s="19"/>
      <c r="B4" s="24"/>
      <c r="D4" s="19"/>
      <c r="E4" s="19"/>
      <c r="F4" s="19"/>
      <c r="G4" s="19"/>
      <c r="H4" s="25"/>
      <c r="I4" s="19"/>
      <c r="J4" s="19"/>
      <c r="K4" s="19"/>
      <c r="L4" s="19"/>
      <c r="M4" s="19"/>
      <c r="N4" s="19"/>
      <c r="O4" s="19"/>
      <c r="P4" s="19"/>
      <c r="Q4" s="19"/>
      <c r="R4" s="19"/>
      <c r="S4" s="19"/>
      <c r="T4" s="19"/>
      <c r="U4" s="26"/>
      <c r="V4" s="19"/>
      <c r="W4" s="19"/>
    </row>
    <row r="5" spans="1:23">
      <c r="A5" s="19"/>
      <c r="B5" s="24"/>
      <c r="C5" s="19"/>
      <c r="D5" s="19"/>
      <c r="E5" s="19"/>
      <c r="F5" s="19"/>
      <c r="G5" s="19"/>
      <c r="H5" s="25"/>
      <c r="I5" s="19"/>
      <c r="J5" s="19"/>
      <c r="K5" s="19"/>
      <c r="L5" s="19"/>
      <c r="M5" s="19"/>
      <c r="N5" s="19"/>
      <c r="O5" s="19"/>
      <c r="P5" s="19"/>
      <c r="Q5" s="19"/>
      <c r="R5" s="19"/>
      <c r="S5" s="19"/>
      <c r="T5" s="19"/>
      <c r="U5" s="26"/>
      <c r="V5" s="19"/>
      <c r="W5" s="19"/>
    </row>
    <row r="6" spans="1:23">
      <c r="A6" s="19"/>
      <c r="B6" s="24"/>
      <c r="C6" s="19"/>
      <c r="D6" s="19"/>
      <c r="E6" s="19"/>
      <c r="F6" s="19"/>
      <c r="G6" s="19"/>
      <c r="H6" s="19"/>
      <c r="I6" s="19"/>
      <c r="J6" s="19"/>
      <c r="K6" s="19"/>
      <c r="L6" s="19"/>
      <c r="M6" s="19"/>
      <c r="N6" s="19"/>
      <c r="O6" s="19"/>
      <c r="P6" s="19"/>
      <c r="Q6" s="19"/>
      <c r="R6" s="19"/>
      <c r="S6" s="19"/>
      <c r="T6" s="19"/>
      <c r="U6" s="26"/>
      <c r="V6" s="19"/>
      <c r="W6" s="19"/>
    </row>
    <row r="7" spans="1:23" ht="51" customHeight="1">
      <c r="A7" s="19"/>
      <c r="B7" s="24"/>
      <c r="C7" s="19"/>
      <c r="D7" s="19"/>
      <c r="E7" s="19"/>
      <c r="F7" s="19"/>
      <c r="G7" s="19"/>
      <c r="H7" s="19"/>
      <c r="I7" s="19"/>
      <c r="J7" s="19"/>
      <c r="K7" s="19"/>
      <c r="L7" s="19"/>
      <c r="M7" s="19"/>
      <c r="N7" s="19"/>
      <c r="O7" s="19"/>
      <c r="P7" s="19"/>
      <c r="Q7" s="19"/>
      <c r="R7" s="19"/>
      <c r="S7" s="19"/>
      <c r="T7" s="19"/>
      <c r="U7" s="26"/>
      <c r="V7" s="19"/>
      <c r="W7" s="19"/>
    </row>
    <row r="8" spans="1:23" ht="24.6">
      <c r="A8" s="19"/>
      <c r="B8" s="24"/>
      <c r="C8" s="191" t="s">
        <v>2841</v>
      </c>
      <c r="D8" s="191"/>
      <c r="E8" s="191"/>
      <c r="F8" s="191"/>
      <c r="G8" s="191"/>
      <c r="H8" s="191"/>
      <c r="I8" s="191"/>
      <c r="J8" s="191"/>
      <c r="K8" s="27" t="s">
        <v>368</v>
      </c>
      <c r="L8" s="28"/>
      <c r="M8" s="28"/>
      <c r="N8" s="28"/>
      <c r="P8" s="28"/>
      <c r="Q8" s="28"/>
      <c r="R8" s="28"/>
      <c r="S8" s="28"/>
      <c r="T8" s="28"/>
      <c r="U8" s="26"/>
      <c r="V8" s="19"/>
      <c r="W8" s="19"/>
    </row>
    <row r="9" spans="1:23">
      <c r="A9" s="19"/>
      <c r="B9" s="24"/>
      <c r="C9" s="29"/>
      <c r="D9" s="29"/>
      <c r="E9" s="29"/>
      <c r="F9" s="29"/>
      <c r="G9" s="29"/>
      <c r="H9" s="29"/>
      <c r="I9" s="29"/>
      <c r="J9" s="29"/>
      <c r="K9" s="29"/>
      <c r="L9" s="29"/>
      <c r="M9" s="29"/>
      <c r="N9" s="29"/>
      <c r="O9" s="29"/>
      <c r="P9" s="29"/>
      <c r="Q9" s="29"/>
      <c r="R9" s="29"/>
      <c r="S9" s="29"/>
      <c r="T9" s="29"/>
      <c r="U9" s="26"/>
      <c r="V9" s="19"/>
      <c r="W9" s="19"/>
    </row>
    <row r="10" spans="1:23">
      <c r="A10" s="19"/>
      <c r="B10" s="24"/>
      <c r="C10" s="29" t="s">
        <v>369</v>
      </c>
      <c r="D10" s="29"/>
      <c r="E10" s="29"/>
      <c r="F10" s="29"/>
      <c r="G10" s="29"/>
      <c r="H10" s="29"/>
      <c r="I10" s="29"/>
      <c r="J10" s="29"/>
      <c r="K10" s="29"/>
      <c r="L10" s="29"/>
      <c r="M10" s="29"/>
      <c r="N10" s="29"/>
      <c r="O10" s="29"/>
      <c r="P10" s="29"/>
      <c r="Q10" s="29"/>
      <c r="R10" s="29"/>
      <c r="S10" s="29"/>
      <c r="T10" s="29"/>
      <c r="U10" s="26"/>
      <c r="V10" s="19"/>
      <c r="W10" s="19"/>
    </row>
    <row r="11" spans="1:23">
      <c r="A11" s="19"/>
      <c r="B11" s="24"/>
      <c r="C11" s="29"/>
      <c r="D11" s="29"/>
      <c r="E11" s="29"/>
      <c r="F11" s="29"/>
      <c r="G11" s="29"/>
      <c r="H11" s="29"/>
      <c r="I11" s="29"/>
      <c r="J11" s="29"/>
      <c r="K11" s="29"/>
      <c r="L11" s="29"/>
      <c r="M11" s="29"/>
      <c r="N11" s="29"/>
      <c r="O11" s="29"/>
      <c r="P11" s="29"/>
      <c r="Q11" s="29"/>
      <c r="R11" s="29"/>
      <c r="S11" s="29"/>
      <c r="T11" s="29"/>
      <c r="U11" s="26"/>
      <c r="V11" s="19"/>
      <c r="W11" s="19"/>
    </row>
    <row r="12" spans="1:23">
      <c r="A12" s="19"/>
      <c r="B12" s="24"/>
      <c r="C12" s="30" t="s">
        <v>370</v>
      </c>
      <c r="D12" s="19"/>
      <c r="E12" s="19"/>
      <c r="F12" s="19"/>
      <c r="G12" s="19"/>
      <c r="H12" s="19"/>
      <c r="I12" s="19"/>
      <c r="J12" s="19"/>
      <c r="K12" s="19"/>
      <c r="L12" s="19"/>
      <c r="M12" s="19"/>
      <c r="N12" s="19"/>
      <c r="O12" s="19"/>
      <c r="P12" s="19"/>
      <c r="Q12" s="19"/>
      <c r="R12" s="19"/>
      <c r="S12" s="19"/>
      <c r="T12" s="19"/>
      <c r="U12" s="26"/>
      <c r="V12" s="19"/>
      <c r="W12" s="19"/>
    </row>
    <row r="13" spans="1:23">
      <c r="A13" s="19"/>
      <c r="B13" s="24"/>
      <c r="C13" s="19"/>
      <c r="D13" s="19"/>
      <c r="E13" s="19"/>
      <c r="F13" s="19"/>
      <c r="G13" s="19"/>
      <c r="H13" s="19"/>
      <c r="I13" s="19"/>
      <c r="J13" s="19"/>
      <c r="K13" s="19"/>
      <c r="L13" s="19"/>
      <c r="M13" s="19"/>
      <c r="N13" s="19"/>
      <c r="O13" s="19"/>
      <c r="P13" s="19"/>
      <c r="Q13" s="19"/>
      <c r="R13" s="19"/>
      <c r="S13" s="19"/>
      <c r="T13" s="19"/>
      <c r="U13" s="26"/>
      <c r="V13" s="19"/>
      <c r="W13" s="19"/>
    </row>
    <row r="14" spans="1:23" ht="18" customHeight="1">
      <c r="A14" s="19"/>
      <c r="B14" s="24"/>
      <c r="C14" s="31" t="s">
        <v>371</v>
      </c>
      <c r="E14" s="32"/>
      <c r="F14" s="32"/>
      <c r="G14" s="33" t="s">
        <v>379</v>
      </c>
      <c r="H14" s="32"/>
      <c r="I14" s="32"/>
      <c r="J14" s="32"/>
      <c r="K14" s="32"/>
      <c r="L14" s="32"/>
      <c r="M14" s="32"/>
      <c r="N14" s="32"/>
      <c r="O14" s="32"/>
      <c r="P14" s="32"/>
      <c r="Q14" s="32"/>
      <c r="R14" s="32"/>
      <c r="S14" s="32"/>
      <c r="T14" s="32"/>
      <c r="U14" s="26"/>
      <c r="V14" s="19"/>
      <c r="W14" s="19"/>
    </row>
    <row r="15" spans="1:23" ht="18" customHeight="1">
      <c r="A15" s="19"/>
      <c r="B15" s="24"/>
      <c r="C15" s="31" t="s">
        <v>372</v>
      </c>
      <c r="E15" s="32"/>
      <c r="F15" s="32"/>
      <c r="G15" s="33" t="s">
        <v>373</v>
      </c>
      <c r="H15" s="32"/>
      <c r="I15" s="32"/>
      <c r="J15" s="32"/>
      <c r="K15" s="32"/>
      <c r="L15" s="32"/>
      <c r="M15" s="32"/>
      <c r="N15" s="32"/>
      <c r="O15" s="32"/>
      <c r="P15" s="32"/>
      <c r="Q15" s="32"/>
      <c r="R15" s="32"/>
      <c r="S15" s="32"/>
      <c r="T15" s="32"/>
      <c r="U15" s="26"/>
      <c r="V15" s="19"/>
      <c r="W15" s="19"/>
    </row>
    <row r="16" spans="1:23">
      <c r="A16" s="19"/>
      <c r="B16" s="24"/>
      <c r="C16" s="31" t="s">
        <v>374</v>
      </c>
      <c r="E16" s="19"/>
      <c r="F16" s="19"/>
      <c r="G16" s="33" t="s">
        <v>375</v>
      </c>
      <c r="H16" s="19"/>
      <c r="I16" s="19"/>
      <c r="J16" s="19"/>
      <c r="K16" s="19"/>
      <c r="L16" s="19"/>
      <c r="M16" s="19"/>
      <c r="N16" s="19"/>
      <c r="O16" s="19"/>
      <c r="P16" s="19"/>
      <c r="Q16" s="19"/>
      <c r="R16" s="19"/>
      <c r="S16" s="19"/>
      <c r="T16" s="19"/>
      <c r="U16" s="26"/>
      <c r="V16" s="19"/>
      <c r="W16" s="19"/>
    </row>
    <row r="17" spans="1:23">
      <c r="A17" s="19"/>
      <c r="B17" s="24"/>
      <c r="C17" s="31" t="s">
        <v>3553</v>
      </c>
      <c r="E17" s="19"/>
      <c r="F17" s="19"/>
      <c r="G17" s="33" t="s">
        <v>2842</v>
      </c>
      <c r="H17" s="19"/>
      <c r="I17" s="19"/>
      <c r="J17" s="19"/>
      <c r="K17" s="19"/>
      <c r="L17" s="19"/>
      <c r="M17" s="19"/>
      <c r="N17" s="19"/>
      <c r="O17" s="19"/>
      <c r="P17" s="19"/>
      <c r="Q17" s="19"/>
      <c r="R17" s="19"/>
      <c r="S17" s="19"/>
      <c r="T17" s="19"/>
      <c r="U17" s="26"/>
      <c r="V17" s="19"/>
      <c r="W17" s="19"/>
    </row>
    <row r="18" spans="1:23" ht="24.9" customHeight="1">
      <c r="A18" s="19"/>
      <c r="B18" s="24"/>
      <c r="C18" s="31" t="s">
        <v>3546</v>
      </c>
      <c r="E18" s="32"/>
      <c r="F18" s="32"/>
      <c r="G18" s="33" t="s">
        <v>376</v>
      </c>
      <c r="H18" s="32"/>
      <c r="I18" s="32"/>
      <c r="J18" s="32"/>
      <c r="K18" s="32"/>
      <c r="L18" s="32"/>
      <c r="M18" s="32"/>
      <c r="N18" s="32"/>
      <c r="O18" s="32"/>
      <c r="P18" s="32"/>
      <c r="Q18" s="32"/>
      <c r="R18" s="32"/>
      <c r="S18" s="32"/>
      <c r="T18" s="32"/>
      <c r="U18" s="26"/>
      <c r="V18" s="19"/>
      <c r="W18" s="19"/>
    </row>
    <row r="19" spans="1:23" ht="60" customHeight="1">
      <c r="A19" s="19"/>
      <c r="B19" s="24"/>
      <c r="C19" s="192" t="s">
        <v>2843</v>
      </c>
      <c r="D19" s="192"/>
      <c r="E19" s="192"/>
      <c r="F19" s="192"/>
      <c r="G19" s="192"/>
      <c r="H19" s="192"/>
      <c r="I19" s="192"/>
      <c r="J19" s="192"/>
      <c r="K19" s="192"/>
      <c r="L19" s="192"/>
      <c r="M19" s="192"/>
      <c r="N19" s="192"/>
      <c r="O19" s="192"/>
      <c r="P19" s="34"/>
      <c r="Q19" s="34"/>
      <c r="R19" s="34"/>
      <c r="S19" s="34"/>
      <c r="T19" s="34"/>
      <c r="U19" s="26"/>
      <c r="V19" s="19"/>
      <c r="W19" s="19"/>
    </row>
    <row r="20" spans="1:23" ht="18">
      <c r="A20" s="19"/>
      <c r="B20" s="35"/>
      <c r="C20" s="36"/>
      <c r="D20" s="29"/>
      <c r="E20" s="29"/>
      <c r="F20" s="29"/>
      <c r="G20" s="29"/>
      <c r="H20" s="37"/>
      <c r="I20" s="19"/>
      <c r="J20" s="19"/>
      <c r="K20" s="19"/>
      <c r="L20" s="19"/>
      <c r="M20" s="19"/>
      <c r="N20" s="19"/>
      <c r="O20" s="19"/>
      <c r="P20" s="19"/>
      <c r="Q20" s="19"/>
      <c r="R20" s="19"/>
      <c r="S20" s="19"/>
      <c r="T20" s="19"/>
      <c r="U20" s="26"/>
      <c r="V20" s="19"/>
      <c r="W20" s="19"/>
    </row>
    <row r="21" spans="1:23">
      <c r="A21" s="19"/>
      <c r="B21" s="35"/>
      <c r="C21" s="28" t="s">
        <v>377</v>
      </c>
      <c r="D21" s="29"/>
      <c r="E21" s="29"/>
      <c r="F21" s="29"/>
      <c r="G21" s="29"/>
      <c r="H21" s="38"/>
      <c r="I21" s="19"/>
      <c r="J21" s="19"/>
      <c r="K21" s="19"/>
      <c r="L21" s="19"/>
      <c r="M21" s="19"/>
      <c r="N21" s="19"/>
      <c r="O21" s="19"/>
      <c r="P21" s="19"/>
      <c r="Q21" s="19"/>
      <c r="R21" s="19"/>
      <c r="S21" s="19"/>
      <c r="T21" s="19"/>
      <c r="U21" s="26"/>
      <c r="V21" s="19"/>
      <c r="W21" s="19"/>
    </row>
    <row r="22" spans="1:23">
      <c r="A22" s="19"/>
      <c r="B22" s="35"/>
      <c r="C22" s="29" t="s">
        <v>2844</v>
      </c>
      <c r="D22" s="29"/>
      <c r="E22" s="29"/>
      <c r="F22" s="29"/>
      <c r="G22" s="29"/>
      <c r="H22" s="38"/>
      <c r="I22" s="19"/>
      <c r="J22" s="19"/>
      <c r="K22" s="19"/>
      <c r="L22" s="19"/>
      <c r="M22" s="19"/>
      <c r="N22" s="19"/>
      <c r="O22" s="19"/>
      <c r="P22" s="19"/>
      <c r="Q22" s="19"/>
      <c r="R22" s="19"/>
      <c r="S22" s="19"/>
      <c r="T22" s="19"/>
      <c r="U22" s="26"/>
      <c r="V22" s="19"/>
      <c r="W22" s="19"/>
    </row>
    <row r="23" spans="1:23">
      <c r="A23" s="19"/>
      <c r="B23" s="35"/>
      <c r="C23" s="43" t="s">
        <v>378</v>
      </c>
      <c r="D23" s="29"/>
      <c r="E23" s="29"/>
      <c r="F23" s="29"/>
      <c r="G23" s="29"/>
      <c r="H23" s="38"/>
      <c r="I23" s="19"/>
      <c r="J23" s="19"/>
      <c r="K23" s="19"/>
      <c r="L23" s="19"/>
      <c r="M23" s="19"/>
      <c r="N23" s="19"/>
      <c r="O23" s="19"/>
      <c r="P23" s="19"/>
      <c r="Q23" s="19"/>
      <c r="R23" s="19"/>
      <c r="S23" s="19"/>
      <c r="T23" s="19"/>
      <c r="U23" s="26"/>
      <c r="V23" s="19"/>
      <c r="W23" s="19"/>
    </row>
    <row r="24" spans="1:23">
      <c r="A24" s="19"/>
      <c r="B24" s="35"/>
      <c r="D24" s="29"/>
      <c r="E24" s="29"/>
      <c r="F24" s="29"/>
      <c r="G24" s="29"/>
      <c r="H24" s="38"/>
      <c r="I24" s="19"/>
      <c r="J24" s="19"/>
      <c r="K24" s="19"/>
      <c r="L24" s="19"/>
      <c r="M24" s="19"/>
      <c r="N24" s="19"/>
      <c r="O24" s="19"/>
      <c r="P24" s="19"/>
      <c r="Q24" s="19"/>
      <c r="R24" s="19"/>
      <c r="S24" s="19"/>
      <c r="T24" s="19"/>
      <c r="U24" s="26"/>
      <c r="V24" s="19"/>
      <c r="W24" s="19"/>
    </row>
    <row r="25" spans="1:23" ht="18" thickBot="1">
      <c r="A25" s="19"/>
      <c r="B25" s="39"/>
      <c r="C25" s="40"/>
      <c r="D25" s="40"/>
      <c r="E25" s="40"/>
      <c r="F25" s="40"/>
      <c r="G25" s="40"/>
      <c r="H25" s="41"/>
      <c r="I25" s="40"/>
      <c r="J25" s="40"/>
      <c r="K25" s="40"/>
      <c r="L25" s="40"/>
      <c r="M25" s="40"/>
      <c r="N25" s="40"/>
      <c r="O25" s="40"/>
      <c r="P25" s="40"/>
      <c r="Q25" s="40"/>
      <c r="R25" s="40"/>
      <c r="S25" s="40"/>
      <c r="T25" s="40"/>
      <c r="U25" s="42"/>
      <c r="V25" s="19"/>
      <c r="W25" s="19"/>
    </row>
    <row r="26" spans="1:23">
      <c r="A26" s="19"/>
      <c r="B26" s="19"/>
      <c r="C26" s="19"/>
      <c r="D26" s="19"/>
      <c r="E26" s="19"/>
      <c r="F26" s="19"/>
      <c r="G26" s="19"/>
      <c r="H26" s="19"/>
      <c r="I26" s="19"/>
      <c r="J26" s="19"/>
      <c r="K26" s="19"/>
      <c r="L26" s="19"/>
      <c r="M26" s="19"/>
      <c r="N26" s="19"/>
      <c r="O26" s="19"/>
      <c r="P26" s="19"/>
      <c r="Q26" s="19"/>
      <c r="R26" s="19"/>
      <c r="S26" s="19"/>
      <c r="T26" s="19"/>
      <c r="U26" s="19"/>
      <c r="V26" s="19"/>
      <c r="W26" s="19"/>
    </row>
    <row r="27" spans="1:23">
      <c r="A27" s="19"/>
      <c r="B27" s="19"/>
      <c r="C27" s="19"/>
      <c r="D27" s="19"/>
      <c r="E27" s="19"/>
      <c r="F27" s="19"/>
      <c r="G27" s="19"/>
      <c r="H27" s="19"/>
      <c r="I27" s="19"/>
      <c r="J27" s="19"/>
      <c r="K27" s="19"/>
      <c r="L27" s="19"/>
      <c r="M27" s="19"/>
      <c r="N27" s="19"/>
      <c r="O27" s="19"/>
      <c r="P27" s="19"/>
      <c r="Q27" s="19"/>
      <c r="R27" s="19"/>
      <c r="S27" s="19"/>
      <c r="T27" s="19"/>
      <c r="U27" s="19"/>
      <c r="V27" s="19"/>
      <c r="W27" s="19"/>
    </row>
  </sheetData>
  <mergeCells count="2">
    <mergeCell ref="C8:J8"/>
    <mergeCell ref="C19:O19"/>
  </mergeCells>
  <hyperlinks>
    <hyperlink ref="C23" r:id="rId1" xr:uid="{D005F73D-BE67-4ED5-96A5-47EB9F13A74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2A89-582B-4C89-9DAC-BADC2E368911}">
  <dimension ref="A1:L164"/>
  <sheetViews>
    <sheetView zoomScale="70" zoomScaleNormal="70" workbookViewId="0">
      <pane ySplit="9" topLeftCell="A10" activePane="bottomLeft" state="frozen"/>
      <selection pane="bottomLeft" activeCell="E32" sqref="E32"/>
    </sheetView>
  </sheetViews>
  <sheetFormatPr defaultColWidth="8.88671875" defaultRowHeight="13.8"/>
  <cols>
    <col min="1" max="1" width="9.6640625" style="46" customWidth="1"/>
    <col min="2" max="2" width="23.77734375" style="46" customWidth="1"/>
    <col min="3" max="3" width="10.109375" style="46" customWidth="1"/>
    <col min="4" max="4" width="9.109375" style="46" hidden="1" customWidth="1"/>
    <col min="5" max="5" width="12.44140625" style="127" customWidth="1"/>
    <col min="6" max="6" width="14.6640625" style="127" customWidth="1"/>
    <col min="7" max="7" width="19.109375" style="142" customWidth="1"/>
    <col min="8" max="8" width="19.109375" style="127" customWidth="1"/>
    <col min="9" max="9" width="23" style="127" customWidth="1"/>
    <col min="10" max="10" width="11" style="143" customWidth="1"/>
    <col min="11" max="11" width="14.109375" style="127" customWidth="1"/>
    <col min="12" max="12" width="12.44140625" style="127" customWidth="1"/>
    <col min="13" max="16384" width="8.88671875" style="46"/>
  </cols>
  <sheetData>
    <row r="1" spans="1:12" s="44" customFormat="1" ht="24.6">
      <c r="B1" s="45" t="s">
        <v>2845</v>
      </c>
      <c r="E1" s="126"/>
      <c r="F1" s="126"/>
      <c r="G1" s="126"/>
      <c r="H1" s="126"/>
      <c r="I1" s="126"/>
      <c r="J1" s="126"/>
      <c r="K1" s="126"/>
      <c r="L1" s="126"/>
    </row>
    <row r="2" spans="1:12">
      <c r="A2" s="193" t="s">
        <v>380</v>
      </c>
      <c r="B2" s="193"/>
      <c r="C2" s="193"/>
      <c r="D2" s="193"/>
      <c r="E2" s="193"/>
      <c r="F2" s="193"/>
      <c r="G2" s="193"/>
      <c r="H2" s="193"/>
      <c r="I2" s="193"/>
      <c r="J2" s="193"/>
      <c r="K2" s="193"/>
      <c r="L2" s="193"/>
    </row>
    <row r="3" spans="1:12" ht="39.9" customHeight="1">
      <c r="A3" s="193"/>
      <c r="B3" s="193"/>
      <c r="C3" s="193"/>
      <c r="D3" s="193"/>
      <c r="E3" s="193"/>
      <c r="F3" s="193"/>
      <c r="G3" s="193"/>
      <c r="H3" s="193"/>
      <c r="I3" s="193"/>
      <c r="J3" s="193"/>
      <c r="K3" s="193"/>
      <c r="L3" s="193"/>
    </row>
    <row r="4" spans="1:12" ht="17.399999999999999">
      <c r="B4" s="47"/>
      <c r="G4" s="127"/>
      <c r="J4" s="127"/>
    </row>
    <row r="5" spans="1:12" s="51" customFormat="1" ht="21">
      <c r="A5" s="48" t="s">
        <v>381</v>
      </c>
      <c r="B5" s="49"/>
      <c r="C5" s="50">
        <v>2025</v>
      </c>
      <c r="E5" s="128"/>
      <c r="F5" s="128"/>
      <c r="G5" s="129"/>
      <c r="H5" s="128"/>
      <c r="I5" s="128"/>
      <c r="J5" s="120" t="s">
        <v>382</v>
      </c>
      <c r="K5" s="128"/>
      <c r="L5" s="128"/>
    </row>
    <row r="6" spans="1:12" s="51" customFormat="1" ht="21">
      <c r="A6" s="48" t="s">
        <v>383</v>
      </c>
      <c r="B6" s="49"/>
      <c r="C6" s="48"/>
      <c r="D6" s="49"/>
      <c r="E6" s="130"/>
      <c r="F6" s="130"/>
      <c r="G6" s="130"/>
      <c r="H6" s="130"/>
      <c r="I6" s="128"/>
      <c r="J6" s="121" t="s">
        <v>330</v>
      </c>
      <c r="K6" s="128"/>
      <c r="L6" s="128"/>
    </row>
    <row r="7" spans="1:12" s="51" customFormat="1" ht="20.399999999999999">
      <c r="E7" s="128"/>
      <c r="F7" s="128"/>
      <c r="G7" s="128"/>
      <c r="H7" s="128"/>
      <c r="I7" s="128"/>
      <c r="J7" s="122" t="s">
        <v>384</v>
      </c>
      <c r="K7" s="128"/>
      <c r="L7" s="128"/>
    </row>
    <row r="8" spans="1:12" customFormat="1" ht="14.4">
      <c r="E8" s="84"/>
      <c r="F8" s="84"/>
      <c r="G8" s="131"/>
      <c r="H8" s="84"/>
      <c r="I8" s="84"/>
      <c r="J8" s="132"/>
      <c r="K8" s="84"/>
      <c r="L8" s="84"/>
    </row>
    <row r="9" spans="1:12" ht="52.5" customHeight="1">
      <c r="A9" s="52" t="s">
        <v>2</v>
      </c>
      <c r="B9" s="53" t="s">
        <v>3</v>
      </c>
      <c r="C9" s="53" t="s">
        <v>4</v>
      </c>
      <c r="D9" s="123"/>
      <c r="E9" s="53" t="s">
        <v>5</v>
      </c>
      <c r="F9" s="53" t="s">
        <v>3561</v>
      </c>
      <c r="G9" s="53" t="s">
        <v>3544</v>
      </c>
      <c r="H9" s="53" t="s">
        <v>3563</v>
      </c>
      <c r="I9" s="53" t="s">
        <v>2847</v>
      </c>
      <c r="J9" s="124" t="s">
        <v>9</v>
      </c>
      <c r="K9" s="123" t="s">
        <v>3562</v>
      </c>
      <c r="L9" s="125" t="s">
        <v>340</v>
      </c>
    </row>
    <row r="10" spans="1:12" ht="14.4">
      <c r="A10" s="54">
        <f t="shared" ref="A10:A41" si="0">IFERROR(RANK(J10,$J$10:$J$164),"")</f>
        <v>1</v>
      </c>
      <c r="B10" t="s">
        <v>42</v>
      </c>
      <c r="C10" t="s">
        <v>210</v>
      </c>
      <c r="D10" s="55" t="str">
        <f t="shared" ref="D10:D41" si="1">$C$5&amp;C10</f>
        <v>2025CRI</v>
      </c>
      <c r="E10" s="84">
        <v>1</v>
      </c>
      <c r="F10" s="133">
        <f>_xlfn.XLOOKUP($D10,'All Data'!$O:$O,'All Data'!$E:$E,"",0)</f>
        <v>5152.95</v>
      </c>
      <c r="G10" s="133">
        <f>_xlfn.XLOOKUP($D10,'All Data'!$O:$O,'All Data'!$G:$G,"",0)</f>
        <v>81.191000000000003</v>
      </c>
      <c r="H10" s="134">
        <f>_xlfn.XLOOKUP($D10,'All Data'!$O:$O,'All Data'!$H:$H,"",0)</f>
        <v>7.5716582489013682</v>
      </c>
      <c r="I10" s="134">
        <f>_xlfn.XLOOKUP($D10,'All Data'!$O:$O,'All Data'!$I:$I,"",0)</f>
        <v>2.619999885559082</v>
      </c>
      <c r="J10" s="135">
        <f>_xlfn.XLOOKUP($D10,'All Data'!$O:$O,'All Data'!$P:$P,"",0)</f>
        <v>68.319797444575272</v>
      </c>
      <c r="K10" s="134">
        <f>_xlfn.XLOOKUP($D10,'All Data'!$O:$O,'All Data'!$R:$R,"",0)</f>
        <v>1.48</v>
      </c>
      <c r="L10" s="136">
        <f>_xlfn.LET(_xlpm.result,_xlfn.XLOOKUP($D10,'All Data'!$O:$O,'All Data'!$T:$T,"",0),IF(_xlpm.result=0,"",_xlpm.result))</f>
        <v>26973.439999999999</v>
      </c>
    </row>
    <row r="11" spans="1:12" ht="14.4">
      <c r="A11" s="54">
        <f t="shared" si="0"/>
        <v>2</v>
      </c>
      <c r="B11" t="s">
        <v>62</v>
      </c>
      <c r="C11" t="s">
        <v>230</v>
      </c>
      <c r="D11" s="55" t="str">
        <f t="shared" si="1"/>
        <v>2025GTM</v>
      </c>
      <c r="E11" s="84">
        <v>1</v>
      </c>
      <c r="F11" s="133">
        <f>_xlfn.XLOOKUP($D11,'All Data'!$O:$O,'All Data'!$E:$E,"",0)</f>
        <v>18687.881000000001</v>
      </c>
      <c r="G11" s="133">
        <f>_xlfn.XLOOKUP($D11,'All Data'!$O:$O,'All Data'!$G:$G,"",0)</f>
        <v>72.894999999999996</v>
      </c>
      <c r="H11" s="134">
        <f>_xlfn.XLOOKUP($D11,'All Data'!$O:$O,'All Data'!$H:$H,"",0)</f>
        <v>6.6633314971923845</v>
      </c>
      <c r="I11" s="134">
        <f>_xlfn.XLOOKUP($D11,'All Data'!$O:$O,'All Data'!$I:$I,"",0)</f>
        <v>1.7850606441497803</v>
      </c>
      <c r="J11" s="135">
        <f>_xlfn.XLOOKUP($D11,'All Data'!$O:$O,'All Data'!$P:$P,"",0)</f>
        <v>60.711866246556092</v>
      </c>
      <c r="K11" s="134">
        <f>_xlfn.XLOOKUP($D11,'All Data'!$O:$O,'All Data'!$R:$R,"",0)</f>
        <v>1.48</v>
      </c>
      <c r="L11" s="136">
        <f>_xlfn.LET(_xlpm.result,_xlfn.XLOOKUP($D11,'All Data'!$O:$O,'All Data'!$T:$T,"",0),IF(_xlpm.result=0,"",_xlpm.result))</f>
        <v>12640.89</v>
      </c>
    </row>
    <row r="12" spans="1:12" ht="14.4">
      <c r="A12" s="54">
        <f t="shared" si="0"/>
        <v>3</v>
      </c>
      <c r="B12" t="s">
        <v>141</v>
      </c>
      <c r="C12" t="s">
        <v>309</v>
      </c>
      <c r="D12" s="55" t="str">
        <f t="shared" si="1"/>
        <v>2025TJK</v>
      </c>
      <c r="E12" s="84">
        <v>7</v>
      </c>
      <c r="F12" s="133">
        <f>_xlfn.XLOOKUP($D12,'All Data'!$O:$O,'All Data'!$E:$E,"",0)</f>
        <v>10786.734</v>
      </c>
      <c r="G12" s="133">
        <f>_xlfn.XLOOKUP($D12,'All Data'!$O:$O,'All Data'!$G:$G,"",0)</f>
        <v>72.052000000000007</v>
      </c>
      <c r="H12" s="134">
        <f>_xlfn.XLOOKUP($D12,'All Data'!$O:$O,'All Data'!$H:$H,"",0)</f>
        <v>5.9510000000000005</v>
      </c>
      <c r="I12" s="134">
        <f>_xlfn.XLOOKUP($D12,'All Data'!$O:$O,'All Data'!$I:$I,"",0)</f>
        <v>1.0299999713897705</v>
      </c>
      <c r="J12" s="135">
        <f>_xlfn.XLOOKUP($D12,'All Data'!$O:$O,'All Data'!$P:$P,"",0)</f>
        <v>60.670575945144911</v>
      </c>
      <c r="K12" s="134">
        <f>_xlfn.XLOOKUP($D12,'All Data'!$O:$O,'All Data'!$R:$R,"",0)</f>
        <v>1.48</v>
      </c>
      <c r="L12" s="136">
        <f>_xlfn.LET(_xlpm.result,_xlfn.XLOOKUP($D12,'All Data'!$O:$O,'All Data'!$T:$T,"",0),IF(_xlpm.result=0,"",_xlpm.result))</f>
        <v>4755.93</v>
      </c>
    </row>
    <row r="13" spans="1:12" ht="14.4">
      <c r="A13" s="54">
        <f t="shared" si="0"/>
        <v>4</v>
      </c>
      <c r="B13" t="s">
        <v>135</v>
      </c>
      <c r="C13" t="s">
        <v>303</v>
      </c>
      <c r="D13" s="55" t="str">
        <f t="shared" si="1"/>
        <v>2025ESP</v>
      </c>
      <c r="E13" s="84">
        <v>3</v>
      </c>
      <c r="F13" s="133">
        <f>_xlfn.XLOOKUP($D13,'All Data'!$O:$O,'All Data'!$E:$E,"",0)</f>
        <v>47889.957999999999</v>
      </c>
      <c r="G13" s="133">
        <f>_xlfn.XLOOKUP($D13,'All Data'!$O:$O,'All Data'!$G:$G,"",0)</f>
        <v>83.96</v>
      </c>
      <c r="H13" s="134">
        <f>_xlfn.XLOOKUP($D13,'All Data'!$O:$O,'All Data'!$H:$H,"",0)</f>
        <v>6.5589021415710462</v>
      </c>
      <c r="I13" s="134">
        <f>_xlfn.XLOOKUP($D13,'All Data'!$O:$O,'All Data'!$I:$I,"",0)</f>
        <v>3.1800000667572021</v>
      </c>
      <c r="J13" s="135">
        <f>_xlfn.XLOOKUP($D13,'All Data'!$O:$O,'All Data'!$P:$P,"",0)</f>
        <v>60.596784339150155</v>
      </c>
      <c r="K13" s="134">
        <f>_xlfn.XLOOKUP($D13,'All Data'!$O:$O,'All Data'!$R:$R,"",0)</f>
        <v>1.48</v>
      </c>
      <c r="L13" s="136">
        <f>_xlfn.LET(_xlpm.result,_xlfn.XLOOKUP($D13,'All Data'!$O:$O,'All Data'!$T:$T,"",0),IF(_xlpm.result=0,"",_xlpm.result))</f>
        <v>48460.29</v>
      </c>
    </row>
    <row r="14" spans="1:12" ht="14.4">
      <c r="A14" s="54">
        <f t="shared" si="0"/>
        <v>5</v>
      </c>
      <c r="B14" t="s">
        <v>38</v>
      </c>
      <c r="C14" t="s">
        <v>206</v>
      </c>
      <c r="D14" s="55" t="str">
        <f t="shared" si="1"/>
        <v>2025COL</v>
      </c>
      <c r="E14" s="84">
        <v>1</v>
      </c>
      <c r="F14" s="133">
        <f>_xlfn.XLOOKUP($D14,'All Data'!$O:$O,'All Data'!$E:$E,"",0)</f>
        <v>53425.635000000002</v>
      </c>
      <c r="G14" s="133">
        <f>_xlfn.XLOOKUP($D14,'All Data'!$O:$O,'All Data'!$G:$G,"",0)</f>
        <v>78.093999999999994</v>
      </c>
      <c r="H14" s="134">
        <f>_xlfn.XLOOKUP($D14,'All Data'!$O:$O,'All Data'!$H:$H,"",0)</f>
        <v>5.9997121887207037</v>
      </c>
      <c r="I14" s="134">
        <f>_xlfn.XLOOKUP($D14,'All Data'!$O:$O,'All Data'!$I:$I,"",0)</f>
        <v>1.8500000238418579</v>
      </c>
      <c r="J14" s="135">
        <f>_xlfn.XLOOKUP($D14,'All Data'!$O:$O,'All Data'!$P:$P,"",0)</f>
        <v>60.573295819495669</v>
      </c>
      <c r="K14" s="134">
        <f>_xlfn.XLOOKUP($D14,'All Data'!$O:$O,'All Data'!$R:$R,"",0)</f>
        <v>1.48</v>
      </c>
      <c r="L14" s="136">
        <f>_xlfn.LET(_xlpm.result,_xlfn.XLOOKUP($D14,'All Data'!$O:$O,'All Data'!$T:$T,"",0),IF(_xlpm.result=0,"",_xlpm.result))</f>
        <v>18477.21</v>
      </c>
    </row>
    <row r="15" spans="1:12" ht="14.4">
      <c r="A15" s="54">
        <f t="shared" si="0"/>
        <v>6</v>
      </c>
      <c r="B15" t="s">
        <v>139</v>
      </c>
      <c r="C15" t="s">
        <v>307</v>
      </c>
      <c r="D15" s="55" t="str">
        <f t="shared" si="1"/>
        <v>2025CHE</v>
      </c>
      <c r="E15" s="84">
        <v>3</v>
      </c>
      <c r="F15" s="133">
        <f>_xlfn.XLOOKUP($D15,'All Data'!$O:$O,'All Data'!$E:$E,"",0)</f>
        <v>8967.4069999999992</v>
      </c>
      <c r="G15" s="133">
        <f>_xlfn.XLOOKUP($D15,'All Data'!$O:$O,'All Data'!$G:$G,"",0)</f>
        <v>84.228999999999999</v>
      </c>
      <c r="H15" s="134">
        <f>_xlfn.XLOOKUP($D15,'All Data'!$O:$O,'All Data'!$H:$H,"",0)</f>
        <v>7.1328443756103503</v>
      </c>
      <c r="I15" s="134">
        <f>_xlfn.XLOOKUP($D15,'All Data'!$O:$O,'All Data'!$I:$I,"",0)</f>
        <v>3.869999885559082</v>
      </c>
      <c r="J15" s="135">
        <f>_xlfn.XLOOKUP($D15,'All Data'!$O:$O,'All Data'!$P:$P,"",0)</f>
        <v>60.356129930714296</v>
      </c>
      <c r="K15" s="134">
        <f>_xlfn.XLOOKUP($D15,'All Data'!$O:$O,'All Data'!$R:$R,"",0)</f>
        <v>1.48</v>
      </c>
      <c r="L15" s="136">
        <f>_xlfn.LET(_xlpm.result,_xlfn.XLOOKUP($D15,'All Data'!$O:$O,'All Data'!$T:$T,"",0),IF(_xlpm.result=0,"",_xlpm.result))</f>
        <v>82286.179999999993</v>
      </c>
    </row>
    <row r="16" spans="1:12" ht="14.4">
      <c r="A16" s="54">
        <f t="shared" si="0"/>
        <v>7</v>
      </c>
      <c r="B16" t="s">
        <v>49</v>
      </c>
      <c r="C16" t="s">
        <v>217</v>
      </c>
      <c r="D16" s="55" t="str">
        <f t="shared" si="1"/>
        <v>2025ECU</v>
      </c>
      <c r="E16" s="84">
        <v>1</v>
      </c>
      <c r="F16" s="133">
        <f>_xlfn.XLOOKUP($D16,'All Data'!$O:$O,'All Data'!$E:$E,"",0)</f>
        <v>18289.896000000001</v>
      </c>
      <c r="G16" s="133">
        <f>_xlfn.XLOOKUP($D16,'All Data'!$O:$O,'All Data'!$G:$G,"",0)</f>
        <v>77.757000000000005</v>
      </c>
      <c r="H16" s="134">
        <f>_xlfn.XLOOKUP($D16,'All Data'!$O:$O,'All Data'!$H:$H,"",0)</f>
        <v>6.4241321678161647</v>
      </c>
      <c r="I16" s="134">
        <f>_xlfn.XLOOKUP($D16,'All Data'!$O:$O,'All Data'!$I:$I,"",0)</f>
        <v>2.2625374794006348</v>
      </c>
      <c r="J16" s="135">
        <f>_xlfn.XLOOKUP($D16,'All Data'!$O:$O,'All Data'!$P:$P,"",0)</f>
        <v>60.326261027555617</v>
      </c>
      <c r="K16" s="134">
        <f>_xlfn.XLOOKUP($D16,'All Data'!$O:$O,'All Data'!$R:$R,"",0)</f>
        <v>1.48</v>
      </c>
      <c r="L16" s="136">
        <f>_xlfn.LET(_xlpm.result,_xlfn.XLOOKUP($D16,'All Data'!$O:$O,'All Data'!$T:$T,"",0),IF(_xlpm.result=0,"",_xlpm.result))</f>
        <v>13935.54</v>
      </c>
    </row>
    <row r="17" spans="1:12" ht="14.4">
      <c r="A17" s="54">
        <f t="shared" si="0"/>
        <v>8</v>
      </c>
      <c r="B17" t="s">
        <v>109</v>
      </c>
      <c r="C17" t="s">
        <v>277</v>
      </c>
      <c r="D17" s="55" t="str">
        <f t="shared" si="1"/>
        <v>2025NIC</v>
      </c>
      <c r="E17" s="84">
        <v>1</v>
      </c>
      <c r="F17" s="133">
        <f>_xlfn.XLOOKUP($D17,'All Data'!$O:$O,'All Data'!$E:$E,"",0)</f>
        <v>7007.5020000000004</v>
      </c>
      <c r="G17" s="133">
        <f>_xlfn.XLOOKUP($D17,'All Data'!$O:$O,'All Data'!$G:$G,"",0)</f>
        <v>75.266999999999996</v>
      </c>
      <c r="H17" s="134">
        <f>_xlfn.XLOOKUP($D17,'All Data'!$O:$O,'All Data'!$H:$H,"",0)</f>
        <v>6.1710911445617853</v>
      </c>
      <c r="I17" s="134">
        <f>_xlfn.XLOOKUP($D17,'All Data'!$O:$O,'All Data'!$I:$I,"",0)</f>
        <v>1.7994250059127808</v>
      </c>
      <c r="J17" s="135">
        <f>_xlfn.XLOOKUP($D17,'All Data'!$O:$O,'All Data'!$P:$P,"",0)</f>
        <v>59.590902494935314</v>
      </c>
      <c r="K17" s="134">
        <f>_xlfn.XLOOKUP($D17,'All Data'!$O:$O,'All Data'!$R:$R,"",0)</f>
        <v>1.48</v>
      </c>
      <c r="L17" s="136">
        <f>_xlfn.LET(_xlpm.result,_xlfn.XLOOKUP($D17,'All Data'!$O:$O,'All Data'!$T:$T,"",0),IF(_xlpm.result=0,"",_xlpm.result))</f>
        <v>7661.6</v>
      </c>
    </row>
    <row r="18" spans="1:12" ht="14.4">
      <c r="A18" s="54">
        <f t="shared" si="0"/>
        <v>9</v>
      </c>
      <c r="B18" t="s">
        <v>98</v>
      </c>
      <c r="C18" t="s">
        <v>266</v>
      </c>
      <c r="D18" s="55" t="str">
        <f t="shared" si="1"/>
        <v>2025MEX</v>
      </c>
      <c r="E18" s="84">
        <v>1</v>
      </c>
      <c r="F18" s="133">
        <f>_xlfn.XLOOKUP($D18,'All Data'!$O:$O,'All Data'!$E:$E,"",0)</f>
        <v>131946.9</v>
      </c>
      <c r="G18" s="133">
        <f>_xlfn.XLOOKUP($D18,'All Data'!$O:$O,'All Data'!$G:$G,"",0)</f>
        <v>75.445999999999998</v>
      </c>
      <c r="H18" s="134">
        <f>_xlfn.XLOOKUP($D18,'All Data'!$O:$O,'All Data'!$H:$H,"",0)</f>
        <v>7.0173687019348137</v>
      </c>
      <c r="I18" s="134">
        <f>_xlfn.XLOOKUP($D18,'All Data'!$O:$O,'All Data'!$I:$I,"",0)</f>
        <v>2.6500000953674316</v>
      </c>
      <c r="J18" s="135">
        <f>_xlfn.XLOOKUP($D18,'All Data'!$O:$O,'All Data'!$P:$P,"",0)</f>
        <v>59.549042093984205</v>
      </c>
      <c r="K18" s="134">
        <f>_xlfn.XLOOKUP($D18,'All Data'!$O:$O,'All Data'!$R:$R,"",0)</f>
        <v>1.48</v>
      </c>
      <c r="L18" s="136">
        <f>_xlfn.LET(_xlpm.result,_xlfn.XLOOKUP($D18,'All Data'!$O:$O,'All Data'!$T:$T,"",0),IF(_xlpm.result=0,"",_xlpm.result))</f>
        <v>22039.63</v>
      </c>
    </row>
    <row r="19" spans="1:12" ht="14.4">
      <c r="A19" s="54">
        <f t="shared" si="0"/>
        <v>10</v>
      </c>
      <c r="B19" t="s">
        <v>27</v>
      </c>
      <c r="C19" t="s">
        <v>195</v>
      </c>
      <c r="D19" s="55" t="str">
        <f t="shared" si="1"/>
        <v>2025BRA</v>
      </c>
      <c r="E19" s="84">
        <v>1</v>
      </c>
      <c r="F19" s="133">
        <f>_xlfn.XLOOKUP($D19,'All Data'!$O:$O,'All Data'!$E:$E,"",0)</f>
        <v>212812.405</v>
      </c>
      <c r="G19" s="133">
        <f>_xlfn.XLOOKUP($D19,'All Data'!$O:$O,'All Data'!$G:$G,"",0)</f>
        <v>76.2</v>
      </c>
      <c r="H19" s="134">
        <f>_xlfn.XLOOKUP($D19,'All Data'!$O:$O,'All Data'!$H:$H,"",0)</f>
        <v>6.6770796012878435</v>
      </c>
      <c r="I19" s="134">
        <f>_xlfn.XLOOKUP($D19,'All Data'!$O:$O,'All Data'!$I:$I,"",0)</f>
        <v>2.440000057220459</v>
      </c>
      <c r="J19" s="135">
        <f>_xlfn.XLOOKUP($D19,'All Data'!$O:$O,'All Data'!$P:$P,"",0)</f>
        <v>59.443804697290723</v>
      </c>
      <c r="K19" s="134">
        <f>_xlfn.XLOOKUP($D19,'All Data'!$O:$O,'All Data'!$R:$R,"",0)</f>
        <v>1.48</v>
      </c>
      <c r="L19" s="136">
        <f>_xlfn.LET(_xlpm.result,_xlfn.XLOOKUP($D19,'All Data'!$O:$O,'All Data'!$T:$T,"",0),IF(_xlpm.result=0,"",_xlpm.result))</f>
        <v>19652.37</v>
      </c>
    </row>
    <row r="20" spans="1:12" ht="14.4">
      <c r="A20" s="54">
        <f t="shared" si="0"/>
        <v>11</v>
      </c>
      <c r="B20" t="s">
        <v>119</v>
      </c>
      <c r="C20" t="s">
        <v>287</v>
      </c>
      <c r="D20" s="55" t="str">
        <f t="shared" si="1"/>
        <v>2025PHL</v>
      </c>
      <c r="E20" s="84">
        <v>8</v>
      </c>
      <c r="F20" s="133">
        <f>_xlfn.XLOOKUP($D20,'All Data'!$O:$O,'All Data'!$E:$E,"",0)</f>
        <v>116786.962</v>
      </c>
      <c r="G20" s="133">
        <f>_xlfn.XLOOKUP($D20,'All Data'!$O:$O,'All Data'!$G:$G,"",0)</f>
        <v>70.066999999999993</v>
      </c>
      <c r="H20" s="134">
        <f>_xlfn.XLOOKUP($D20,'All Data'!$O:$O,'All Data'!$H:$H,"",0)</f>
        <v>6.4040000000000017</v>
      </c>
      <c r="I20" s="134">
        <f>_xlfn.XLOOKUP($D20,'All Data'!$O:$O,'All Data'!$I:$I,"",0)</f>
        <v>1.3700000047683716</v>
      </c>
      <c r="J20" s="135">
        <f>_xlfn.XLOOKUP($D20,'All Data'!$O:$O,'All Data'!$P:$P,"",0)</f>
        <v>59.310343277419392</v>
      </c>
      <c r="K20" s="134">
        <f>_xlfn.XLOOKUP($D20,'All Data'!$O:$O,'All Data'!$R:$R,"",0)</f>
        <v>1.48</v>
      </c>
      <c r="L20" s="136">
        <f>_xlfn.LET(_xlpm.result,_xlfn.XLOOKUP($D20,'All Data'!$O:$O,'All Data'!$T:$T,"",0),IF(_xlpm.result=0,"",_xlpm.result))</f>
        <v>10375.94</v>
      </c>
    </row>
    <row r="21" spans="1:12" ht="14.4">
      <c r="A21" s="54">
        <f t="shared" si="0"/>
        <v>12</v>
      </c>
      <c r="B21" t="s">
        <v>65</v>
      </c>
      <c r="C21" t="s">
        <v>233</v>
      </c>
      <c r="D21" s="55" t="str">
        <f t="shared" si="1"/>
        <v>2025HND</v>
      </c>
      <c r="E21" s="84">
        <v>1</v>
      </c>
      <c r="F21" s="133">
        <f>_xlfn.XLOOKUP($D21,'All Data'!$O:$O,'All Data'!$E:$E,"",0)</f>
        <v>11005.85</v>
      </c>
      <c r="G21" s="133">
        <f>_xlfn.XLOOKUP($D21,'All Data'!$O:$O,'All Data'!$G:$G,"",0)</f>
        <v>73.218000000000004</v>
      </c>
      <c r="H21" s="134">
        <f>_xlfn.XLOOKUP($D21,'All Data'!$O:$O,'All Data'!$H:$H,"",0)</f>
        <v>6.3278037033081027</v>
      </c>
      <c r="I21" s="134">
        <f>_xlfn.XLOOKUP($D21,'All Data'!$O:$O,'All Data'!$I:$I,"",0)</f>
        <v>1.7816623449325562</v>
      </c>
      <c r="J21" s="135">
        <f>_xlfn.XLOOKUP($D21,'All Data'!$O:$O,'All Data'!$P:$P,"",0)</f>
        <v>58.899700214299195</v>
      </c>
      <c r="K21" s="134">
        <f>_xlfn.XLOOKUP($D21,'All Data'!$O:$O,'All Data'!$R:$R,"",0)</f>
        <v>1.48</v>
      </c>
      <c r="L21" s="136">
        <f>_xlfn.LET(_xlpm.result,_xlfn.XLOOKUP($D21,'All Data'!$O:$O,'All Data'!$T:$T,"",0),IF(_xlpm.result=0,"",_xlpm.result))</f>
        <v>6585.86</v>
      </c>
    </row>
    <row r="22" spans="1:12" ht="14.4">
      <c r="A22" s="54">
        <f t="shared" si="0"/>
        <v>13</v>
      </c>
      <c r="B22" t="s">
        <v>83</v>
      </c>
      <c r="C22" t="s">
        <v>251</v>
      </c>
      <c r="D22" s="55" t="str">
        <f t="shared" si="1"/>
        <v>2025LAO</v>
      </c>
      <c r="E22" s="84">
        <v>8</v>
      </c>
      <c r="F22" s="133">
        <f>_xlfn.XLOOKUP($D22,'All Data'!$O:$O,'All Data'!$E:$E,"",0)</f>
        <v>7873.0460000000003</v>
      </c>
      <c r="G22" s="133">
        <f>_xlfn.XLOOKUP($D22,'All Data'!$O:$O,'All Data'!$G:$G,"",0)</f>
        <v>69.472999999999999</v>
      </c>
      <c r="H22" s="134">
        <f>_xlfn.XLOOKUP($D22,'All Data'!$O:$O,'All Data'!$H:$H,"",0)</f>
        <v>5.9429999999999978</v>
      </c>
      <c r="I22" s="134">
        <f>_xlfn.XLOOKUP($D22,'All Data'!$O:$O,'All Data'!$I:$I,"",0)</f>
        <v>0.93999999761581421</v>
      </c>
      <c r="J22" s="135">
        <f>_xlfn.XLOOKUP($D22,'All Data'!$O:$O,'All Data'!$P:$P,"",0)</f>
        <v>58.840457111136942</v>
      </c>
      <c r="K22" s="134">
        <f>_xlfn.XLOOKUP($D22,'All Data'!$O:$O,'All Data'!$R:$R,"",0)</f>
        <v>1.48</v>
      </c>
      <c r="L22" s="136">
        <f>_xlfn.LET(_xlpm.result,_xlfn.XLOOKUP($D22,'All Data'!$O:$O,'All Data'!$T:$T,"",0),IF(_xlpm.result=0,"",_xlpm.result))</f>
        <v>8600.32</v>
      </c>
    </row>
    <row r="23" spans="1:12" ht="14.4">
      <c r="A23" s="54">
        <f t="shared" si="0"/>
        <v>14</v>
      </c>
      <c r="B23" t="s">
        <v>51</v>
      </c>
      <c r="C23" t="s">
        <v>219</v>
      </c>
      <c r="D23" s="55" t="str">
        <f t="shared" si="1"/>
        <v>2025SLV</v>
      </c>
      <c r="E23" s="84">
        <v>1</v>
      </c>
      <c r="F23" s="133">
        <f>_xlfn.XLOOKUP($D23,'All Data'!$O:$O,'All Data'!$E:$E,"",0)</f>
        <v>6365.5029999999997</v>
      </c>
      <c r="G23" s="133">
        <f>_xlfn.XLOOKUP($D23,'All Data'!$O:$O,'All Data'!$G:$G,"",0)</f>
        <v>72.52</v>
      </c>
      <c r="H23" s="134">
        <f>_xlfn.XLOOKUP($D23,'All Data'!$O:$O,'All Data'!$H:$H,"",0)</f>
        <v>6.7501560287475613</v>
      </c>
      <c r="I23" s="134">
        <f>_xlfn.XLOOKUP($D23,'All Data'!$O:$O,'All Data'!$I:$I,"",0)</f>
        <v>2.1500000953674316</v>
      </c>
      <c r="J23" s="135">
        <f>_xlfn.XLOOKUP($D23,'All Data'!$O:$O,'All Data'!$P:$P,"",0)</f>
        <v>58.490771762929825</v>
      </c>
      <c r="K23" s="134">
        <f>_xlfn.XLOOKUP($D23,'All Data'!$O:$O,'All Data'!$R:$R,"",0)</f>
        <v>1.48</v>
      </c>
      <c r="L23" s="136">
        <f>_xlfn.LET(_xlpm.result,_xlfn.XLOOKUP($D23,'All Data'!$O:$O,'All Data'!$T:$T,"",0),IF(_xlpm.result=0,"",_xlpm.result))</f>
        <v>11669.08</v>
      </c>
    </row>
    <row r="24" spans="1:12" ht="14.4">
      <c r="A24" s="54">
        <f t="shared" si="0"/>
        <v>15</v>
      </c>
      <c r="B24" t="s">
        <v>11</v>
      </c>
      <c r="C24" t="s">
        <v>179</v>
      </c>
      <c r="D24" s="55" t="str">
        <f t="shared" si="1"/>
        <v>2025ALB</v>
      </c>
      <c r="E24" s="84">
        <v>7</v>
      </c>
      <c r="F24" s="133">
        <f>_xlfn.XLOOKUP($D24,'All Data'!$O:$O,'All Data'!$E:$E,"",0)</f>
        <v>2771.5079999999998</v>
      </c>
      <c r="G24" s="133">
        <f>_xlfn.XLOOKUP($D24,'All Data'!$O:$O,'All Data'!$G:$G,"",0)</f>
        <v>79.953000000000003</v>
      </c>
      <c r="H24" s="134">
        <f>_xlfn.XLOOKUP($D24,'All Data'!$O:$O,'All Data'!$H:$H,"",0)</f>
        <v>5.965213039398197</v>
      </c>
      <c r="I24" s="134">
        <f>_xlfn.XLOOKUP($D24,'All Data'!$O:$O,'All Data'!$I:$I,"",0)</f>
        <v>2.4000000953674316</v>
      </c>
      <c r="J24" s="135">
        <f>_xlfn.XLOOKUP($D24,'All Data'!$O:$O,'All Data'!$P:$P,"",0)</f>
        <v>58.324098059474565</v>
      </c>
      <c r="K24" s="134">
        <f>_xlfn.XLOOKUP($D24,'All Data'!$O:$O,'All Data'!$R:$R,"",0)</f>
        <v>1.48</v>
      </c>
      <c r="L24" s="136">
        <f>_xlfn.LET(_xlpm.result,_xlfn.XLOOKUP($D24,'All Data'!$O:$O,'All Data'!$T:$T,"",0),IF(_xlpm.result=0,"",_xlpm.result))</f>
        <v>21641.07</v>
      </c>
    </row>
    <row r="25" spans="1:12" ht="14.4">
      <c r="A25" s="54">
        <f t="shared" si="0"/>
        <v>16</v>
      </c>
      <c r="B25" t="s">
        <v>59</v>
      </c>
      <c r="C25" t="s">
        <v>227</v>
      </c>
      <c r="D25" s="55" t="str">
        <f t="shared" si="1"/>
        <v>2025DEU</v>
      </c>
      <c r="E25" s="84">
        <v>3</v>
      </c>
      <c r="F25" s="133">
        <f>_xlfn.XLOOKUP($D25,'All Data'!$O:$O,'All Data'!$E:$E,"",0)</f>
        <v>84075.074999999997</v>
      </c>
      <c r="G25" s="133">
        <f>_xlfn.XLOOKUP($D25,'All Data'!$O:$O,'All Data'!$G:$G,"",0)</f>
        <v>81.706999999999994</v>
      </c>
      <c r="H25" s="134">
        <f>_xlfn.XLOOKUP($D25,'All Data'!$O:$O,'All Data'!$H:$H,"",0)</f>
        <v>6.9952067489624028</v>
      </c>
      <c r="I25" s="134">
        <f>_xlfn.XLOOKUP($D25,'All Data'!$O:$O,'All Data'!$I:$I,"",0)</f>
        <v>3.7799999713897705</v>
      </c>
      <c r="J25" s="135">
        <f>_xlfn.XLOOKUP($D25,'All Data'!$O:$O,'All Data'!$P:$P,"",0)</f>
        <v>58.076033503764222</v>
      </c>
      <c r="K25" s="134">
        <f>_xlfn.XLOOKUP($D25,'All Data'!$O:$O,'All Data'!$R:$R,"",0)</f>
        <v>1.48</v>
      </c>
      <c r="L25" s="136">
        <f>_xlfn.LET(_xlpm.result,_xlfn.XLOOKUP($D25,'All Data'!$O:$O,'All Data'!$T:$T,"",0),IF(_xlpm.result=0,"",_xlpm.result))</f>
        <v>62554.55</v>
      </c>
    </row>
    <row r="26" spans="1:12" ht="14.4">
      <c r="A26" s="54">
        <f t="shared" si="0"/>
        <v>17</v>
      </c>
      <c r="B26" t="s">
        <v>116</v>
      </c>
      <c r="C26" t="s">
        <v>284</v>
      </c>
      <c r="D26" s="55" t="str">
        <f t="shared" si="1"/>
        <v>2025PAN</v>
      </c>
      <c r="E26" s="84">
        <v>1</v>
      </c>
      <c r="F26" s="133">
        <f>_xlfn.XLOOKUP($D26,'All Data'!$O:$O,'All Data'!$E:$E,"",0)</f>
        <v>4571.1890000000003</v>
      </c>
      <c r="G26" s="133">
        <f>_xlfn.XLOOKUP($D26,'All Data'!$O:$O,'All Data'!$G:$G,"",0)</f>
        <v>79.956999999999994</v>
      </c>
      <c r="H26" s="134">
        <f>_xlfn.XLOOKUP($D26,'All Data'!$O:$O,'All Data'!$H:$H,"",0)</f>
        <v>6.3993820381164532</v>
      </c>
      <c r="I26" s="134">
        <f>_xlfn.XLOOKUP($D26,'All Data'!$O:$O,'All Data'!$I:$I,"",0)</f>
        <v>2.9004161357879639</v>
      </c>
      <c r="J26" s="135">
        <f>_xlfn.XLOOKUP($D26,'All Data'!$O:$O,'All Data'!$P:$P,"",0)</f>
        <v>58.064890278751164</v>
      </c>
      <c r="K26" s="134">
        <f>_xlfn.XLOOKUP($D26,'All Data'!$O:$O,'All Data'!$R:$R,"",0)</f>
        <v>1.48</v>
      </c>
      <c r="L26" s="136">
        <f>_xlfn.LET(_xlpm.result,_xlfn.XLOOKUP($D26,'All Data'!$O:$O,'All Data'!$T:$T,"",0),IF(_xlpm.result=0,"",_xlpm.result))</f>
        <v>36394.92</v>
      </c>
    </row>
    <row r="27" spans="1:12" ht="14.4">
      <c r="A27" s="54">
        <f t="shared" si="0"/>
        <v>18</v>
      </c>
      <c r="B27" t="s">
        <v>158</v>
      </c>
      <c r="C27" t="s">
        <v>326</v>
      </c>
      <c r="D27" s="55" t="str">
        <f t="shared" si="1"/>
        <v>2025VNM</v>
      </c>
      <c r="E27" s="84">
        <v>8</v>
      </c>
      <c r="F27" s="133">
        <f>_xlfn.XLOOKUP($D27,'All Data'!$O:$O,'All Data'!$E:$E,"",0)</f>
        <v>101598.527</v>
      </c>
      <c r="G27" s="133">
        <f>_xlfn.XLOOKUP($D27,'All Data'!$O:$O,'All Data'!$G:$G,"",0)</f>
        <v>74.881</v>
      </c>
      <c r="H27" s="134">
        <f>_xlfn.XLOOKUP($D27,'All Data'!$O:$O,'All Data'!$H:$H,"",0)</f>
        <v>6.4945085792541484</v>
      </c>
      <c r="I27" s="134">
        <f>_xlfn.XLOOKUP($D27,'All Data'!$O:$O,'All Data'!$I:$I,"",0)</f>
        <v>2.2999999523162842</v>
      </c>
      <c r="J27" s="135">
        <f>_xlfn.XLOOKUP($D27,'All Data'!$O:$O,'All Data'!$P:$P,"",0)</f>
        <v>58.059724228646822</v>
      </c>
      <c r="K27" s="134">
        <f>_xlfn.XLOOKUP($D27,'All Data'!$O:$O,'All Data'!$R:$R,"",0)</f>
        <v>1.48</v>
      </c>
      <c r="L27" s="136">
        <f>_xlfn.LET(_xlpm.result,_xlfn.XLOOKUP($D27,'All Data'!$O:$O,'All Data'!$T:$T,"",0),IF(_xlpm.result=0,"",_xlpm.result))</f>
        <v>14415.22</v>
      </c>
    </row>
    <row r="28" spans="1:12" ht="14.4">
      <c r="A28" s="54">
        <f t="shared" si="0"/>
        <v>19</v>
      </c>
      <c r="B28" t="s">
        <v>152</v>
      </c>
      <c r="C28" t="s">
        <v>320</v>
      </c>
      <c r="D28" s="55" t="str">
        <f t="shared" si="1"/>
        <v>2025GBR</v>
      </c>
      <c r="E28" s="84">
        <v>3</v>
      </c>
      <c r="F28" s="133">
        <f>_xlfn.XLOOKUP($D28,'All Data'!$O:$O,'All Data'!$E:$E,"",0)</f>
        <v>69551.331999999995</v>
      </c>
      <c r="G28" s="133">
        <f>_xlfn.XLOOKUP($D28,'All Data'!$O:$O,'All Data'!$G:$G,"",0)</f>
        <v>81.599999999999994</v>
      </c>
      <c r="H28" s="134">
        <f>_xlfn.XLOOKUP($D28,'All Data'!$O:$O,'All Data'!$H:$H,"",0)</f>
        <v>6.6197798233032259</v>
      </c>
      <c r="I28" s="134">
        <f>_xlfn.XLOOKUP($D28,'All Data'!$O:$O,'All Data'!$I:$I,"",0)</f>
        <v>3.4100000858306885</v>
      </c>
      <c r="J28" s="135">
        <f>_xlfn.XLOOKUP($D28,'All Data'!$O:$O,'All Data'!$P:$P,"",0)</f>
        <v>57.80126996674452</v>
      </c>
      <c r="K28" s="134">
        <f>_xlfn.XLOOKUP($D28,'All Data'!$O:$O,'All Data'!$R:$R,"",0)</f>
        <v>1.48</v>
      </c>
      <c r="L28" s="136">
        <f>_xlfn.LET(_xlpm.result,_xlfn.XLOOKUP($D28,'All Data'!$O:$O,'All Data'!$T:$T,"",0),IF(_xlpm.result=0,"",_xlpm.result))</f>
        <v>52621.18</v>
      </c>
    </row>
    <row r="29" spans="1:12" ht="14.4">
      <c r="A29" s="54">
        <f t="shared" si="0"/>
        <v>20</v>
      </c>
      <c r="B29" t="s">
        <v>113</v>
      </c>
      <c r="C29" t="s">
        <v>281</v>
      </c>
      <c r="D29" s="55" t="str">
        <f t="shared" si="1"/>
        <v>2025NOR</v>
      </c>
      <c r="E29" s="84">
        <v>3</v>
      </c>
      <c r="F29" s="133">
        <f>_xlfn.XLOOKUP($D29,'All Data'!$O:$O,'All Data'!$E:$E,"",0)</f>
        <v>5623.0709999999999</v>
      </c>
      <c r="G29" s="133">
        <f>_xlfn.XLOOKUP($D29,'All Data'!$O:$O,'All Data'!$G:$G,"",0)</f>
        <v>83.606999999999999</v>
      </c>
      <c r="H29" s="134">
        <f>_xlfn.XLOOKUP($D29,'All Data'!$O:$O,'All Data'!$H:$H,"",0)</f>
        <v>7.234604301452638</v>
      </c>
      <c r="I29" s="134">
        <f>_xlfn.XLOOKUP($D29,'All Data'!$O:$O,'All Data'!$I:$I,"",0)</f>
        <v>4.4099998474121094</v>
      </c>
      <c r="J29" s="135">
        <f>_xlfn.XLOOKUP($D29,'All Data'!$O:$O,'All Data'!$P:$P,"",0)</f>
        <v>57.614033528952014</v>
      </c>
      <c r="K29" s="134">
        <f>_xlfn.XLOOKUP($D29,'All Data'!$O:$O,'All Data'!$R:$R,"",0)</f>
        <v>1.48</v>
      </c>
      <c r="L29" s="136">
        <f>_xlfn.LET(_xlpm.result,_xlfn.XLOOKUP($D29,'All Data'!$O:$O,'All Data'!$T:$T,"",0),IF(_xlpm.result=0,"",_xlpm.result))</f>
        <v>91105.25</v>
      </c>
    </row>
    <row r="30" spans="1:12" ht="14.4">
      <c r="A30" s="54">
        <f t="shared" si="0"/>
        <v>21</v>
      </c>
      <c r="B30" t="s">
        <v>118</v>
      </c>
      <c r="C30" t="s">
        <v>286</v>
      </c>
      <c r="D30" s="55" t="str">
        <f t="shared" si="1"/>
        <v>2025PER</v>
      </c>
      <c r="E30" s="84">
        <v>1</v>
      </c>
      <c r="F30" s="133">
        <f>_xlfn.XLOOKUP($D30,'All Data'!$O:$O,'All Data'!$E:$E,"",0)</f>
        <v>34576.665000000001</v>
      </c>
      <c r="G30" s="133">
        <f>_xlfn.XLOOKUP($D30,'All Data'!$O:$O,'All Data'!$G:$G,"",0)</f>
        <v>78.117000000000004</v>
      </c>
      <c r="H30" s="134">
        <f>_xlfn.XLOOKUP($D30,'All Data'!$O:$O,'All Data'!$H:$H,"",0)</f>
        <v>5.9730688629150386</v>
      </c>
      <c r="I30" s="134">
        <f>_xlfn.XLOOKUP($D30,'All Data'!$O:$O,'All Data'!$I:$I,"",0)</f>
        <v>2.3199999332427979</v>
      </c>
      <c r="J30" s="135">
        <f>_xlfn.XLOOKUP($D30,'All Data'!$O:$O,'All Data'!$P:$P,"",0)</f>
        <v>57.377275631418676</v>
      </c>
      <c r="K30" s="134">
        <f>_xlfn.XLOOKUP($D30,'All Data'!$O:$O,'All Data'!$R:$R,"",0)</f>
        <v>1.48</v>
      </c>
      <c r="L30" s="136">
        <f>_xlfn.LET(_xlpm.result,_xlfn.XLOOKUP($D30,'All Data'!$O:$O,'All Data'!$T:$T,"",0),IF(_xlpm.result=0,"",_xlpm.result))</f>
        <v>15661.75</v>
      </c>
    </row>
    <row r="31" spans="1:12" ht="14.4">
      <c r="A31" s="54">
        <f t="shared" si="0"/>
        <v>22</v>
      </c>
      <c r="B31" t="s">
        <v>13</v>
      </c>
      <c r="C31" t="s">
        <v>181</v>
      </c>
      <c r="D31" s="55" t="str">
        <f t="shared" si="1"/>
        <v>2025ARG</v>
      </c>
      <c r="E31" s="84">
        <v>1</v>
      </c>
      <c r="F31" s="133">
        <f>_xlfn.XLOOKUP($D31,'All Data'!$O:$O,'All Data'!$E:$E,"",0)</f>
        <v>45851.377999999997</v>
      </c>
      <c r="G31" s="133">
        <f>_xlfn.XLOOKUP($D31,'All Data'!$O:$O,'All Data'!$G:$G,"",0)</f>
        <v>77.688999999999993</v>
      </c>
      <c r="H31" s="134">
        <f>_xlfn.XLOOKUP($D31,'All Data'!$O:$O,'All Data'!$H:$H,"",0)</f>
        <v>6.3599934806823697</v>
      </c>
      <c r="I31" s="134">
        <f>_xlfn.XLOOKUP($D31,'All Data'!$O:$O,'All Data'!$I:$I,"",0)</f>
        <v>2.6700000762939453</v>
      </c>
      <c r="J31" s="135">
        <f>_xlfn.XLOOKUP($D31,'All Data'!$O:$O,'All Data'!$P:$P,"",0)</f>
        <v>57.343374572933961</v>
      </c>
      <c r="K31" s="134">
        <f>_xlfn.XLOOKUP($D31,'All Data'!$O:$O,'All Data'!$R:$R,"",0)</f>
        <v>1.48</v>
      </c>
      <c r="L31" s="136">
        <f>_xlfn.LET(_xlpm.result,_xlfn.XLOOKUP($D31,'All Data'!$O:$O,'All Data'!$T:$T,"",0),IF(_xlpm.result=0,"",_xlpm.result))</f>
        <v>26771.97</v>
      </c>
    </row>
    <row r="32" spans="1:12" ht="14.4">
      <c r="A32" s="54">
        <f t="shared" si="0"/>
        <v>23</v>
      </c>
      <c r="B32" t="s">
        <v>75</v>
      </c>
      <c r="C32" t="s">
        <v>243</v>
      </c>
      <c r="D32" s="55" t="str">
        <f t="shared" si="1"/>
        <v>2025ITA</v>
      </c>
      <c r="E32" s="84">
        <v>3</v>
      </c>
      <c r="F32" s="133">
        <f>_xlfn.XLOOKUP($D32,'All Data'!$O:$O,'All Data'!$E:$E,"",0)</f>
        <v>59146.26</v>
      </c>
      <c r="G32" s="133">
        <f>_xlfn.XLOOKUP($D32,'All Data'!$O:$O,'All Data'!$G:$G,"",0)</f>
        <v>84.028000000000006</v>
      </c>
      <c r="H32" s="134">
        <f>_xlfn.XLOOKUP($D32,'All Data'!$O:$O,'All Data'!$H:$H,"",0)</f>
        <v>6.7354767341613773</v>
      </c>
      <c r="I32" s="134">
        <f>_xlfn.XLOOKUP($D32,'All Data'!$O:$O,'All Data'!$I:$I,"",0)</f>
        <v>3.9700000286102295</v>
      </c>
      <c r="J32" s="135">
        <f>_xlfn.XLOOKUP($D32,'All Data'!$O:$O,'All Data'!$P:$P,"",0)</f>
        <v>57.327977739537843</v>
      </c>
      <c r="K32" s="134">
        <f>_xlfn.XLOOKUP($D32,'All Data'!$O:$O,'All Data'!$R:$R,"",0)</f>
        <v>1.48</v>
      </c>
      <c r="L32" s="136">
        <f>_xlfn.LET(_xlpm.result,_xlfn.XLOOKUP($D32,'All Data'!$O:$O,'All Data'!$T:$T,"",0),IF(_xlpm.result=0,"",_xlpm.result))</f>
        <v>53265</v>
      </c>
    </row>
    <row r="33" spans="1:12" ht="14.4">
      <c r="A33" s="54">
        <f t="shared" si="0"/>
        <v>24</v>
      </c>
      <c r="B33" t="s">
        <v>143</v>
      </c>
      <c r="C33" t="s">
        <v>311</v>
      </c>
      <c r="D33" s="55" t="str">
        <f t="shared" si="1"/>
        <v>2025THA</v>
      </c>
      <c r="E33" s="84">
        <v>8</v>
      </c>
      <c r="F33" s="133">
        <f>_xlfn.XLOOKUP($D33,'All Data'!$O:$O,'All Data'!$E:$E,"",0)</f>
        <v>71619.862999999998</v>
      </c>
      <c r="G33" s="133">
        <f>_xlfn.XLOOKUP($D33,'All Data'!$O:$O,'All Data'!$G:$G,"",0)</f>
        <v>76.825000000000003</v>
      </c>
      <c r="H33" s="134">
        <f>_xlfn.XLOOKUP($D33,'All Data'!$O:$O,'All Data'!$H:$H,"",0)</f>
        <v>6.2291172714233412</v>
      </c>
      <c r="I33" s="134">
        <f>_xlfn.XLOOKUP($D33,'All Data'!$O:$O,'All Data'!$I:$I,"",0)</f>
        <v>2.4600000381469727</v>
      </c>
      <c r="J33" s="135">
        <f>_xlfn.XLOOKUP($D33,'All Data'!$O:$O,'All Data'!$P:$P,"",0)</f>
        <v>57.07982789294438</v>
      </c>
      <c r="K33" s="134">
        <f>_xlfn.XLOOKUP($D33,'All Data'!$O:$O,'All Data'!$R:$R,"",0)</f>
        <v>1.48</v>
      </c>
      <c r="L33" s="136">
        <f>_xlfn.LET(_xlpm.result,_xlfn.XLOOKUP($D33,'All Data'!$O:$O,'All Data'!$T:$T,"",0),IF(_xlpm.result=0,"",_xlpm.result))</f>
        <v>21740.54</v>
      </c>
    </row>
    <row r="34" spans="1:12" ht="14.4">
      <c r="A34" s="54">
        <f t="shared" si="0"/>
        <v>25</v>
      </c>
      <c r="B34" t="s">
        <v>157</v>
      </c>
      <c r="C34" t="s">
        <v>325</v>
      </c>
      <c r="D34" s="55" t="str">
        <f t="shared" si="1"/>
        <v>2025VEN</v>
      </c>
      <c r="E34" s="84">
        <v>1</v>
      </c>
      <c r="F34" s="133">
        <f>_xlfn.XLOOKUP($D34,'All Data'!$O:$O,'All Data'!$E:$E,"",0)</f>
        <v>28516.896000000001</v>
      </c>
      <c r="G34" s="133">
        <f>_xlfn.XLOOKUP($D34,'All Data'!$O:$O,'All Data'!$G:$G,"",0)</f>
        <v>72.841999999999999</v>
      </c>
      <c r="H34" s="134">
        <f>_xlfn.XLOOKUP($D34,'All Data'!$O:$O,'All Data'!$H:$H,"",0)</f>
        <v>6.1679922523498547</v>
      </c>
      <c r="I34" s="134">
        <f>_xlfn.XLOOKUP($D34,'All Data'!$O:$O,'All Data'!$I:$I,"",0)</f>
        <v>1.9299999475479126</v>
      </c>
      <c r="J34" s="135">
        <f>_xlfn.XLOOKUP($D34,'All Data'!$O:$O,'All Data'!$P:$P,"",0)</f>
        <v>56.59871140091763</v>
      </c>
      <c r="K34" s="134">
        <f>_xlfn.XLOOKUP($D34,'All Data'!$O:$O,'All Data'!$R:$R,"",0)</f>
        <v>1.48</v>
      </c>
      <c r="L34" s="136" t="str">
        <f>_xlfn.LET(_xlpm.result,_xlfn.XLOOKUP($D34,'All Data'!$O:$O,'All Data'!$T:$T,"",0),IF(_xlpm.result=0,"",_xlpm.result))</f>
        <v/>
      </c>
    </row>
    <row r="35" spans="1:12" ht="14.4">
      <c r="A35" s="54">
        <f t="shared" si="0"/>
        <v>26</v>
      </c>
      <c r="B35" t="s">
        <v>76</v>
      </c>
      <c r="C35" t="s">
        <v>244</v>
      </c>
      <c r="D35" s="55" t="str">
        <f t="shared" si="1"/>
        <v>2025JAM</v>
      </c>
      <c r="E35" s="84">
        <v>1</v>
      </c>
      <c r="F35" s="133">
        <f>_xlfn.XLOOKUP($D35,'All Data'!$O:$O,'All Data'!$E:$E,"",0)</f>
        <v>2837.0770000000002</v>
      </c>
      <c r="G35" s="133">
        <f>_xlfn.XLOOKUP($D35,'All Data'!$O:$O,'All Data'!$G:$G,"",0)</f>
        <v>71.73</v>
      </c>
      <c r="H35" s="134">
        <f>_xlfn.XLOOKUP($D35,'All Data'!$O:$O,'All Data'!$H:$H,"",0)</f>
        <v>6.3049999999999997</v>
      </c>
      <c r="I35" s="134">
        <f>_xlfn.XLOOKUP($D35,'All Data'!$O:$O,'All Data'!$I:$I,"",0)</f>
        <v>1.9500000476837158</v>
      </c>
      <c r="J35" s="135">
        <f>_xlfn.XLOOKUP($D35,'All Data'!$O:$O,'All Data'!$P:$P,"",0)</f>
        <v>56.347880998775722</v>
      </c>
      <c r="K35" s="134">
        <f>_xlfn.XLOOKUP($D35,'All Data'!$O:$O,'All Data'!$R:$R,"",0)</f>
        <v>1.48</v>
      </c>
      <c r="L35" s="136">
        <f>_xlfn.LET(_xlpm.result,_xlfn.XLOOKUP($D35,'All Data'!$O:$O,'All Data'!$T:$T,"",0),IF(_xlpm.result=0,"",_xlpm.result))</f>
        <v>11340.26</v>
      </c>
    </row>
    <row r="36" spans="1:12" ht="14.4">
      <c r="A36" s="54">
        <f t="shared" si="0"/>
        <v>27</v>
      </c>
      <c r="B36" t="s">
        <v>19</v>
      </c>
      <c r="C36" t="s">
        <v>187</v>
      </c>
      <c r="D36" s="55" t="str">
        <f t="shared" si="1"/>
        <v>2025BGD</v>
      </c>
      <c r="E36" s="84">
        <v>6</v>
      </c>
      <c r="F36" s="133">
        <f>_xlfn.XLOOKUP($D36,'All Data'!$O:$O,'All Data'!$E:$E,"",0)</f>
        <v>175686.899</v>
      </c>
      <c r="G36" s="133">
        <f>_xlfn.XLOOKUP($D36,'All Data'!$O:$O,'All Data'!$G:$G,"",0)</f>
        <v>75.194999999999993</v>
      </c>
      <c r="H36" s="134">
        <f>_xlfn.XLOOKUP($D36,'All Data'!$O:$O,'All Data'!$H:$H,"",0)</f>
        <v>4.8115322151184081</v>
      </c>
      <c r="I36" s="134">
        <f>_xlfn.XLOOKUP($D36,'All Data'!$O:$O,'All Data'!$I:$I,"",0)</f>
        <v>0.9100000262260437</v>
      </c>
      <c r="J36" s="135">
        <f>_xlfn.XLOOKUP($D36,'All Data'!$O:$O,'All Data'!$P:$P,"",0)</f>
        <v>56.337291968274194</v>
      </c>
      <c r="K36" s="134">
        <f>_xlfn.XLOOKUP($D36,'All Data'!$O:$O,'All Data'!$R:$R,"",0)</f>
        <v>1.48</v>
      </c>
      <c r="L36" s="136">
        <f>_xlfn.LET(_xlpm.result,_xlfn.XLOOKUP($D36,'All Data'!$O:$O,'All Data'!$T:$T,"",0),IF(_xlpm.result=0,"",_xlpm.result))</f>
        <v>8486.7800000000007</v>
      </c>
    </row>
    <row r="37" spans="1:12" ht="14.4">
      <c r="A37" s="54">
        <f t="shared" si="0"/>
        <v>28</v>
      </c>
      <c r="B37" t="s">
        <v>78</v>
      </c>
      <c r="C37" t="s">
        <v>246</v>
      </c>
      <c r="D37" s="55" t="str">
        <f t="shared" si="1"/>
        <v>2025JOR</v>
      </c>
      <c r="E37" s="84">
        <v>4</v>
      </c>
      <c r="F37" s="133">
        <f>_xlfn.XLOOKUP($D37,'All Data'!$O:$O,'All Data'!$E:$E,"",0)</f>
        <v>11520.683999999999</v>
      </c>
      <c r="G37" s="133">
        <f>_xlfn.XLOOKUP($D37,'All Data'!$O:$O,'All Data'!$G:$G,"",0)</f>
        <v>78.131</v>
      </c>
      <c r="H37" s="134">
        <f>_xlfn.XLOOKUP($D37,'All Data'!$O:$O,'All Data'!$H:$H,"",0)</f>
        <v>4.8596065559387203</v>
      </c>
      <c r="I37" s="134">
        <f>_xlfn.XLOOKUP($D37,'All Data'!$O:$O,'All Data'!$I:$I,"",0)</f>
        <v>1.3799999952316284</v>
      </c>
      <c r="J37" s="135">
        <f>_xlfn.XLOOKUP($D37,'All Data'!$O:$O,'All Data'!$P:$P,"",0)</f>
        <v>55.882629127067673</v>
      </c>
      <c r="K37" s="134">
        <f>_xlfn.XLOOKUP($D37,'All Data'!$O:$O,'All Data'!$R:$R,"",0)</f>
        <v>1.48</v>
      </c>
      <c r="L37" s="136">
        <f>_xlfn.LET(_xlpm.result,_xlfn.XLOOKUP($D37,'All Data'!$O:$O,'All Data'!$T:$T,"",0),IF(_xlpm.result=0,"",_xlpm.result))</f>
        <v>9520.25</v>
      </c>
    </row>
    <row r="38" spans="1:12" ht="14.4">
      <c r="A38" s="54">
        <f t="shared" si="0"/>
        <v>29</v>
      </c>
      <c r="B38" t="s">
        <v>48</v>
      </c>
      <c r="C38" t="s">
        <v>216</v>
      </c>
      <c r="D38" s="55" t="str">
        <f t="shared" si="1"/>
        <v>2025DOM</v>
      </c>
      <c r="E38" s="84">
        <v>1</v>
      </c>
      <c r="F38" s="133">
        <f>_xlfn.XLOOKUP($D38,'All Data'!$O:$O,'All Data'!$E:$E,"",0)</f>
        <v>11520.486999999999</v>
      </c>
      <c r="G38" s="133">
        <f>_xlfn.XLOOKUP($D38,'All Data'!$O:$O,'All Data'!$G:$G,"",0)</f>
        <v>73.989999999999995</v>
      </c>
      <c r="H38" s="134">
        <f>_xlfn.XLOOKUP($D38,'All Data'!$O:$O,'All Data'!$H:$H,"",0)</f>
        <v>6.2594159278869625</v>
      </c>
      <c r="I38" s="134">
        <f>_xlfn.XLOOKUP($D38,'All Data'!$O:$O,'All Data'!$I:$I,"",0)</f>
        <v>2.2999999523162842</v>
      </c>
      <c r="J38" s="135">
        <f>_xlfn.XLOOKUP($D38,'All Data'!$O:$O,'All Data'!$P:$P,"",0)</f>
        <v>55.866112704098654</v>
      </c>
      <c r="K38" s="134">
        <f>_xlfn.XLOOKUP($D38,'All Data'!$O:$O,'All Data'!$R:$R,"",0)</f>
        <v>1.48</v>
      </c>
      <c r="L38" s="136">
        <f>_xlfn.LET(_xlpm.result,_xlfn.XLOOKUP($D38,'All Data'!$O:$O,'All Data'!$T:$T,"",0),IF(_xlpm.result=0,"",_xlpm.result))</f>
        <v>24229.89</v>
      </c>
    </row>
    <row r="39" spans="1:12" ht="14.4">
      <c r="A39" s="54">
        <f t="shared" si="0"/>
        <v>30</v>
      </c>
      <c r="B39" t="s">
        <v>123</v>
      </c>
      <c r="C39" t="s">
        <v>291</v>
      </c>
      <c r="D39" s="55" t="str">
        <f t="shared" si="1"/>
        <v>2025ROU</v>
      </c>
      <c r="E39" s="84">
        <v>7</v>
      </c>
      <c r="F39" s="133">
        <f>_xlfn.XLOOKUP($D39,'All Data'!$O:$O,'All Data'!$E:$E,"",0)</f>
        <v>18908.650000000001</v>
      </c>
      <c r="G39" s="133">
        <f>_xlfn.XLOOKUP($D39,'All Data'!$O:$O,'All Data'!$G:$G,"",0)</f>
        <v>76.245000000000005</v>
      </c>
      <c r="H39" s="134">
        <f>_xlfn.XLOOKUP($D39,'All Data'!$O:$O,'All Data'!$H:$H,"",0)</f>
        <v>6.6349735717773441</v>
      </c>
      <c r="I39" s="134">
        <f>_xlfn.XLOOKUP($D39,'All Data'!$O:$O,'All Data'!$I:$I,"",0)</f>
        <v>3.0499999523162842</v>
      </c>
      <c r="J39" s="135">
        <f>_xlfn.XLOOKUP($D39,'All Data'!$O:$O,'All Data'!$P:$P,"",0)</f>
        <v>55.639618332808709</v>
      </c>
      <c r="K39" s="134">
        <f>_xlfn.XLOOKUP($D39,'All Data'!$O:$O,'All Data'!$R:$R,"",0)</f>
        <v>1.48</v>
      </c>
      <c r="L39" s="136">
        <f>_xlfn.LET(_xlpm.result,_xlfn.XLOOKUP($D39,'All Data'!$O:$O,'All Data'!$T:$T,"",0),IF(_xlpm.result=0,"",_xlpm.result))</f>
        <v>40504</v>
      </c>
    </row>
    <row r="40" spans="1:12" ht="14.4">
      <c r="A40" s="54">
        <f t="shared" si="0"/>
        <v>31</v>
      </c>
      <c r="B40" t="s">
        <v>117</v>
      </c>
      <c r="C40" t="s">
        <v>285</v>
      </c>
      <c r="D40" s="55" t="str">
        <f t="shared" si="1"/>
        <v>2025PRY</v>
      </c>
      <c r="E40" s="84">
        <v>1</v>
      </c>
      <c r="F40" s="133">
        <f>_xlfn.XLOOKUP($D40,'All Data'!$O:$O,'All Data'!$E:$E,"",0)</f>
        <v>7013.0780000000004</v>
      </c>
      <c r="G40" s="133">
        <f>_xlfn.XLOOKUP($D40,'All Data'!$O:$O,'All Data'!$G:$G,"",0)</f>
        <v>74.111000000000004</v>
      </c>
      <c r="H40" s="134">
        <f>_xlfn.XLOOKUP($D40,'All Data'!$O:$O,'All Data'!$H:$H,"",0)</f>
        <v>6.2156118659973174</v>
      </c>
      <c r="I40" s="134">
        <f>_xlfn.XLOOKUP($D40,'All Data'!$O:$O,'All Data'!$I:$I,"",0)</f>
        <v>2.369999885559082</v>
      </c>
      <c r="J40" s="135">
        <f>_xlfn.XLOOKUP($D40,'All Data'!$O:$O,'All Data'!$P:$P,"",0)</f>
        <v>55.286716066364491</v>
      </c>
      <c r="K40" s="134">
        <f>_xlfn.XLOOKUP($D40,'All Data'!$O:$O,'All Data'!$R:$R,"",0)</f>
        <v>1.48</v>
      </c>
      <c r="L40" s="136">
        <f>_xlfn.LET(_xlpm.result,_xlfn.XLOOKUP($D40,'All Data'!$O:$O,'All Data'!$T:$T,"",0),IF(_xlpm.result=0,"",_xlpm.result))</f>
        <v>16296.28</v>
      </c>
    </row>
    <row r="41" spans="1:12" ht="14.4">
      <c r="A41" s="54">
        <f t="shared" si="0"/>
        <v>32</v>
      </c>
      <c r="B41" t="s">
        <v>155</v>
      </c>
      <c r="C41" t="s">
        <v>323</v>
      </c>
      <c r="D41" s="55" t="str">
        <f t="shared" si="1"/>
        <v>2025UZB</v>
      </c>
      <c r="E41" s="84">
        <v>7</v>
      </c>
      <c r="F41" s="133">
        <f>_xlfn.XLOOKUP($D41,'All Data'!$O:$O,'All Data'!$E:$E,"",0)</f>
        <v>37053.428</v>
      </c>
      <c r="G41" s="133">
        <f>_xlfn.XLOOKUP($D41,'All Data'!$O:$O,'All Data'!$G:$G,"",0)</f>
        <v>72.656000000000006</v>
      </c>
      <c r="H41" s="134">
        <f>_xlfn.XLOOKUP($D41,'All Data'!$O:$O,'All Data'!$H:$H,"",0)</f>
        <v>6.286238689422607</v>
      </c>
      <c r="I41" s="134">
        <f>_xlfn.XLOOKUP($D41,'All Data'!$O:$O,'All Data'!$I:$I,"",0)</f>
        <v>2.2999999523162842</v>
      </c>
      <c r="J41" s="135">
        <f>_xlfn.XLOOKUP($D41,'All Data'!$O:$O,'All Data'!$P:$P,"",0)</f>
        <v>54.904511292107898</v>
      </c>
      <c r="K41" s="134">
        <f>_xlfn.XLOOKUP($D41,'All Data'!$O:$O,'All Data'!$R:$R,"",0)</f>
        <v>1.48</v>
      </c>
      <c r="L41" s="136">
        <f>_xlfn.LET(_xlpm.result,_xlfn.XLOOKUP($D41,'All Data'!$O:$O,'All Data'!$T:$T,"",0),IF(_xlpm.result=0,"",_xlpm.result))</f>
        <v>10450.209999999999</v>
      </c>
    </row>
    <row r="42" spans="1:12" ht="14.4">
      <c r="A42" s="54">
        <f t="shared" ref="A42:A73" si="2">IFERROR(RANK(J42,$J$10:$J$164),"")</f>
        <v>33</v>
      </c>
      <c r="B42" t="s">
        <v>77</v>
      </c>
      <c r="C42" t="s">
        <v>245</v>
      </c>
      <c r="D42" s="55" t="str">
        <f t="shared" ref="D42:D73" si="3">$C$5&amp;C42</f>
        <v>2025JPN</v>
      </c>
      <c r="E42" s="84">
        <v>8</v>
      </c>
      <c r="F42" s="133">
        <f>_xlfn.XLOOKUP($D42,'All Data'!$O:$O,'All Data'!$E:$E,"",0)</f>
        <v>123103.47900000001</v>
      </c>
      <c r="G42" s="133">
        <f>_xlfn.XLOOKUP($D42,'All Data'!$O:$O,'All Data'!$G:$G,"",0)</f>
        <v>85.001000000000005</v>
      </c>
      <c r="H42" s="134">
        <f>_xlfn.XLOOKUP($D42,'All Data'!$O:$O,'All Data'!$H:$H,"",0)</f>
        <v>6.1270099868774395</v>
      </c>
      <c r="I42" s="134">
        <f>_xlfn.XLOOKUP($D42,'All Data'!$O:$O,'All Data'!$I:$I,"",0)</f>
        <v>3.940000057220459</v>
      </c>
      <c r="J42" s="135">
        <f>_xlfn.XLOOKUP($D42,'All Data'!$O:$O,'All Data'!$P:$P,"",0)</f>
        <v>54.603177914623501</v>
      </c>
      <c r="K42" s="134">
        <f>_xlfn.XLOOKUP($D42,'All Data'!$O:$O,'All Data'!$R:$R,"",0)</f>
        <v>1.48</v>
      </c>
      <c r="L42" s="136">
        <f>_xlfn.LET(_xlpm.result,_xlfn.XLOOKUP($D42,'All Data'!$O:$O,'All Data'!$T:$T,"",0),IF(_xlpm.result=0,"",_xlpm.result))</f>
        <v>46106.92</v>
      </c>
    </row>
    <row r="43" spans="1:12" ht="14.4">
      <c r="A43" s="54">
        <f t="shared" si="2"/>
        <v>34</v>
      </c>
      <c r="B43" t="s">
        <v>146</v>
      </c>
      <c r="C43" t="s">
        <v>314</v>
      </c>
      <c r="D43" s="55" t="str">
        <f t="shared" si="3"/>
        <v>2025TUN</v>
      </c>
      <c r="E43" s="84">
        <v>4</v>
      </c>
      <c r="F43" s="133">
        <f>_xlfn.XLOOKUP($D43,'All Data'!$O:$O,'All Data'!$E:$E,"",0)</f>
        <v>12348.573</v>
      </c>
      <c r="G43" s="133">
        <f>_xlfn.XLOOKUP($D43,'All Data'!$O:$O,'All Data'!$G:$G,"",0)</f>
        <v>76.903000000000006</v>
      </c>
      <c r="H43" s="134">
        <f>_xlfn.XLOOKUP($D43,'All Data'!$O:$O,'All Data'!$H:$H,"",0)</f>
        <v>4.9988680725097669</v>
      </c>
      <c r="I43" s="134">
        <f>_xlfn.XLOOKUP($D43,'All Data'!$O:$O,'All Data'!$I:$I,"",0)</f>
        <v>1.6299999952316284</v>
      </c>
      <c r="J43" s="135">
        <f>_xlfn.XLOOKUP($D43,'All Data'!$O:$O,'All Data'!$P:$P,"",0)</f>
        <v>54.256132587501483</v>
      </c>
      <c r="K43" s="134">
        <f>_xlfn.XLOOKUP($D43,'All Data'!$O:$O,'All Data'!$R:$R,"",0)</f>
        <v>1.48</v>
      </c>
      <c r="L43" s="136">
        <f>_xlfn.LET(_xlpm.result,_xlfn.XLOOKUP($D43,'All Data'!$O:$O,'All Data'!$T:$T,"",0),IF(_xlpm.result=0,"",_xlpm.result))</f>
        <v>12774.92</v>
      </c>
    </row>
    <row r="44" spans="1:12" ht="14.4">
      <c r="A44" s="54">
        <f t="shared" si="2"/>
        <v>35</v>
      </c>
      <c r="B44" t="s">
        <v>25</v>
      </c>
      <c r="C44" t="s">
        <v>193</v>
      </c>
      <c r="D44" s="55" t="str">
        <f t="shared" si="3"/>
        <v>2025BIH</v>
      </c>
      <c r="E44" s="84">
        <v>7</v>
      </c>
      <c r="F44" s="133">
        <f>_xlfn.XLOOKUP($D44,'All Data'!$O:$O,'All Data'!$E:$E,"",0)</f>
        <v>3140.0949999999998</v>
      </c>
      <c r="G44" s="133">
        <f>_xlfn.XLOOKUP($D44,'All Data'!$O:$O,'All Data'!$G:$G,"",0)</f>
        <v>78.236999999999995</v>
      </c>
      <c r="H44" s="134">
        <f>_xlfn.XLOOKUP($D44,'All Data'!$O:$O,'All Data'!$H:$H,"",0)</f>
        <v>6.8710000000000004</v>
      </c>
      <c r="I44" s="134">
        <f>_xlfn.XLOOKUP($D44,'All Data'!$O:$O,'All Data'!$I:$I,"",0)</f>
        <v>3.8823783397674561</v>
      </c>
      <c r="J44" s="135">
        <f>_xlfn.XLOOKUP($D44,'All Data'!$O:$O,'All Data'!$P:$P,"",0)</f>
        <v>54.176013879242603</v>
      </c>
      <c r="K44" s="134">
        <f>_xlfn.XLOOKUP($D44,'All Data'!$O:$O,'All Data'!$R:$R,"",0)</f>
        <v>1.48</v>
      </c>
      <c r="L44" s="136">
        <f>_xlfn.LET(_xlpm.result,_xlfn.XLOOKUP($D44,'All Data'!$O:$O,'All Data'!$T:$T,"",0),IF(_xlpm.result=0,"",_xlpm.result))</f>
        <v>20527.689999999999</v>
      </c>
    </row>
    <row r="45" spans="1:12" ht="14.4">
      <c r="A45" s="54">
        <f t="shared" si="2"/>
        <v>36</v>
      </c>
      <c r="B45" t="s">
        <v>138</v>
      </c>
      <c r="C45" t="s">
        <v>306</v>
      </c>
      <c r="D45" s="55" t="str">
        <f t="shared" si="3"/>
        <v>2025SWE</v>
      </c>
      <c r="E45" s="84">
        <v>3</v>
      </c>
      <c r="F45" s="133">
        <f>_xlfn.XLOOKUP($D45,'All Data'!$O:$O,'All Data'!$E:$E,"",0)</f>
        <v>10656.633</v>
      </c>
      <c r="G45" s="133">
        <f>_xlfn.XLOOKUP($D45,'All Data'!$O:$O,'All Data'!$G:$G,"",0)</f>
        <v>83.575999999999993</v>
      </c>
      <c r="H45" s="134">
        <f>_xlfn.XLOOKUP($D45,'All Data'!$O:$O,'All Data'!$H:$H,"",0)</f>
        <v>7.1612143325805668</v>
      </c>
      <c r="I45" s="134">
        <f>_xlfn.XLOOKUP($D45,'All Data'!$O:$O,'All Data'!$I:$I,"",0)</f>
        <v>5.0500001907348633</v>
      </c>
      <c r="J45" s="135">
        <f>_xlfn.XLOOKUP($D45,'All Data'!$O:$O,'All Data'!$P:$P,"",0)</f>
        <v>54.151194757751163</v>
      </c>
      <c r="K45" s="134">
        <f>_xlfn.XLOOKUP($D45,'All Data'!$O:$O,'All Data'!$R:$R,"",0)</f>
        <v>1.48</v>
      </c>
      <c r="L45" s="136">
        <f>_xlfn.LET(_xlpm.result,_xlfn.XLOOKUP($D45,'All Data'!$O:$O,'All Data'!$T:$T,"",0),IF(_xlpm.result=0,"",_xlpm.result))</f>
        <v>62978.94</v>
      </c>
    </row>
    <row r="46" spans="1:12" ht="14.4">
      <c r="A46" s="54">
        <f t="shared" si="2"/>
        <v>37</v>
      </c>
      <c r="B46" t="s">
        <v>106</v>
      </c>
      <c r="C46" t="s">
        <v>274</v>
      </c>
      <c r="D46" s="55" t="str">
        <f t="shared" si="3"/>
        <v>2025NPL</v>
      </c>
      <c r="E46" s="84">
        <v>6</v>
      </c>
      <c r="F46" s="133">
        <f>_xlfn.XLOOKUP($D46,'All Data'!$O:$O,'All Data'!$E:$E,"",0)</f>
        <v>29618.117999999999</v>
      </c>
      <c r="G46" s="133">
        <f>_xlfn.XLOOKUP($D46,'All Data'!$O:$O,'All Data'!$G:$G,"",0)</f>
        <v>70.897000000000006</v>
      </c>
      <c r="H46" s="134">
        <f>_xlfn.XLOOKUP($D46,'All Data'!$O:$O,'All Data'!$H:$H,"",0)</f>
        <v>4.9821759300231943</v>
      </c>
      <c r="I46" s="134">
        <f>_xlfn.XLOOKUP($D46,'All Data'!$O:$O,'All Data'!$I:$I,"",0)</f>
        <v>0.88999998569488525</v>
      </c>
      <c r="J46" s="135">
        <f>_xlfn.XLOOKUP($D46,'All Data'!$O:$O,'All Data'!$P:$P,"",0)</f>
        <v>53.993927034376782</v>
      </c>
      <c r="K46" s="134">
        <f>_xlfn.XLOOKUP($D46,'All Data'!$O:$O,'All Data'!$R:$R,"",0)</f>
        <v>1.48</v>
      </c>
      <c r="L46" s="136">
        <f>_xlfn.LET(_xlpm.result,_xlfn.XLOOKUP($D46,'All Data'!$O:$O,'All Data'!$T:$T,"",0),IF(_xlpm.result=0,"",_xlpm.result))</f>
        <v>5046.82</v>
      </c>
    </row>
    <row r="47" spans="1:12" ht="14.4">
      <c r="A47" s="54">
        <f t="shared" si="2"/>
        <v>38</v>
      </c>
      <c r="B47" t="s">
        <v>45</v>
      </c>
      <c r="C47" t="s">
        <v>213</v>
      </c>
      <c r="D47" s="55" t="str">
        <f t="shared" si="3"/>
        <v>2025CYP</v>
      </c>
      <c r="E47" s="84">
        <v>3</v>
      </c>
      <c r="F47" s="133">
        <f>_xlfn.XLOOKUP($D47,'All Data'!$O:$O,'All Data'!$E:$E,"",0)</f>
        <v>1370.7539999999999</v>
      </c>
      <c r="G47" s="133">
        <f>_xlfn.XLOOKUP($D47,'All Data'!$O:$O,'All Data'!$G:$G,"",0)</f>
        <v>81.991</v>
      </c>
      <c r="H47" s="134">
        <f>_xlfn.XLOOKUP($D47,'All Data'!$O:$O,'All Data'!$H:$H,"",0)</f>
        <v>6.4167565841674801</v>
      </c>
      <c r="I47" s="134">
        <f>_xlfn.XLOOKUP($D47,'All Data'!$O:$O,'All Data'!$I:$I,"",0)</f>
        <v>4</v>
      </c>
      <c r="J47" s="135">
        <f>_xlfn.XLOOKUP($D47,'All Data'!$O:$O,'All Data'!$P:$P,"",0)</f>
        <v>53.842254205249354</v>
      </c>
      <c r="K47" s="134">
        <f>_xlfn.XLOOKUP($D47,'All Data'!$O:$O,'All Data'!$R:$R,"",0)</f>
        <v>1.48</v>
      </c>
      <c r="L47" s="136">
        <f>_xlfn.LET(_xlpm.result,_xlfn.XLOOKUP($D47,'All Data'!$O:$O,'All Data'!$T:$T,"",0),IF(_xlpm.result=0,"",_xlpm.result))</f>
        <v>52635.58</v>
      </c>
    </row>
    <row r="48" spans="1:12" ht="14.4">
      <c r="A48" s="54">
        <f t="shared" si="2"/>
        <v>39</v>
      </c>
      <c r="B48" t="s">
        <v>56</v>
      </c>
      <c r="C48" t="s">
        <v>224</v>
      </c>
      <c r="D48" s="55" t="str">
        <f t="shared" si="3"/>
        <v>2025FRA</v>
      </c>
      <c r="E48" s="84">
        <v>3</v>
      </c>
      <c r="F48" s="133">
        <f>_xlfn.XLOOKUP($D48,'All Data'!$O:$O,'All Data'!$E:$E,"",0)</f>
        <v>66650.804000000004</v>
      </c>
      <c r="G48" s="133">
        <f>_xlfn.XLOOKUP($D48,'All Data'!$O:$O,'All Data'!$G:$G,"",0)</f>
        <v>83.58</v>
      </c>
      <c r="H48" s="134">
        <f>_xlfn.XLOOKUP($D48,'All Data'!$O:$O,'All Data'!$H:$H,"",0)</f>
        <v>6.5928067245483426</v>
      </c>
      <c r="I48" s="134">
        <f>_xlfn.XLOOKUP($D48,'All Data'!$O:$O,'All Data'!$I:$I,"",0)</f>
        <v>4.4499998092651367</v>
      </c>
      <c r="J48" s="135">
        <f>_xlfn.XLOOKUP($D48,'All Data'!$O:$O,'All Data'!$P:$P,"",0)</f>
        <v>53.815696294729534</v>
      </c>
      <c r="K48" s="134">
        <f>_xlfn.XLOOKUP($D48,'All Data'!$O:$O,'All Data'!$R:$R,"",0)</f>
        <v>1.48</v>
      </c>
      <c r="L48" s="136">
        <f>_xlfn.LET(_xlpm.result,_xlfn.XLOOKUP($D48,'All Data'!$O:$O,'All Data'!$T:$T,"",0),IF(_xlpm.result=0,"",_xlpm.result))</f>
        <v>54799.35</v>
      </c>
    </row>
    <row r="49" spans="1:12" ht="14.4">
      <c r="A49" s="54">
        <f t="shared" si="2"/>
        <v>40</v>
      </c>
      <c r="B49" t="s">
        <v>36</v>
      </c>
      <c r="C49" t="s">
        <v>204</v>
      </c>
      <c r="D49" s="55" t="str">
        <f t="shared" si="3"/>
        <v>2025CHL</v>
      </c>
      <c r="E49" s="84">
        <v>1</v>
      </c>
      <c r="F49" s="133">
        <f>_xlfn.XLOOKUP($D49,'All Data'!$O:$O,'All Data'!$E:$E,"",0)</f>
        <v>19859.920999999998</v>
      </c>
      <c r="G49" s="133">
        <f>_xlfn.XLOOKUP($D49,'All Data'!$O:$O,'All Data'!$G:$G,"",0)</f>
        <v>81.539000000000001</v>
      </c>
      <c r="H49" s="134">
        <f>_xlfn.XLOOKUP($D49,'All Data'!$O:$O,'All Data'!$H:$H,"",0)</f>
        <v>6.2381988029479984</v>
      </c>
      <c r="I49" s="134">
        <f>_xlfn.XLOOKUP($D49,'All Data'!$O:$O,'All Data'!$I:$I,"",0)</f>
        <v>3.7599999904632568</v>
      </c>
      <c r="J49" s="135">
        <f>_xlfn.XLOOKUP($D49,'All Data'!$O:$O,'All Data'!$P:$P,"",0)</f>
        <v>53.672994479821476</v>
      </c>
      <c r="K49" s="134">
        <f>_xlfn.XLOOKUP($D49,'All Data'!$O:$O,'All Data'!$R:$R,"",0)</f>
        <v>1.48</v>
      </c>
      <c r="L49" s="136">
        <f>_xlfn.LET(_xlpm.result,_xlfn.XLOOKUP($D49,'All Data'!$O:$O,'All Data'!$T:$T,"",0),IF(_xlpm.result=0,"",_xlpm.result))</f>
        <v>30182.79</v>
      </c>
    </row>
    <row r="50" spans="1:12" ht="14.4">
      <c r="A50" s="54">
        <f t="shared" si="2"/>
        <v>41</v>
      </c>
      <c r="B50" t="s">
        <v>70</v>
      </c>
      <c r="C50" t="s">
        <v>238</v>
      </c>
      <c r="D50" s="55" t="str">
        <f t="shared" si="3"/>
        <v>2025IDN</v>
      </c>
      <c r="E50" s="84">
        <v>8</v>
      </c>
      <c r="F50" s="133">
        <f>_xlfn.XLOOKUP($D50,'All Data'!$O:$O,'All Data'!$E:$E,"",0)</f>
        <v>285721.23599999998</v>
      </c>
      <c r="G50" s="133">
        <f>_xlfn.XLOOKUP($D50,'All Data'!$O:$O,'All Data'!$G:$G,"",0)</f>
        <v>71.438000000000002</v>
      </c>
      <c r="H50" s="134">
        <f>_xlfn.XLOOKUP($D50,'All Data'!$O:$O,'All Data'!$H:$H,"",0)</f>
        <v>5.5846858024597168</v>
      </c>
      <c r="I50" s="134">
        <f>_xlfn.XLOOKUP($D50,'All Data'!$O:$O,'All Data'!$I:$I,"",0)</f>
        <v>1.6599999666213989</v>
      </c>
      <c r="J50" s="135">
        <f>_xlfn.XLOOKUP($D50,'All Data'!$O:$O,'All Data'!$P:$P,"",0)</f>
        <v>53.429856136950335</v>
      </c>
      <c r="K50" s="134">
        <f>_xlfn.XLOOKUP($D50,'All Data'!$O:$O,'All Data'!$R:$R,"",0)</f>
        <v>1.48</v>
      </c>
      <c r="L50" s="136">
        <f>_xlfn.LET(_xlpm.result,_xlfn.XLOOKUP($D50,'All Data'!$O:$O,'All Data'!$T:$T,"",0),IF(_xlpm.result=0,"",_xlpm.result))</f>
        <v>14470.44</v>
      </c>
    </row>
    <row r="51" spans="1:12" ht="14.4">
      <c r="A51" s="54">
        <f t="shared" si="2"/>
        <v>42</v>
      </c>
      <c r="B51" t="s">
        <v>82</v>
      </c>
      <c r="C51" t="s">
        <v>250</v>
      </c>
      <c r="D51" s="55" t="str">
        <f t="shared" si="3"/>
        <v>2025KGZ</v>
      </c>
      <c r="E51" s="84">
        <v>7</v>
      </c>
      <c r="F51" s="133">
        <f>_xlfn.XLOOKUP($D51,'All Data'!$O:$O,'All Data'!$E:$E,"",0)</f>
        <v>7295.0339999999997</v>
      </c>
      <c r="G51" s="133">
        <f>_xlfn.XLOOKUP($D51,'All Data'!$O:$O,'All Data'!$G:$G,"",0)</f>
        <v>71.968999999999994</v>
      </c>
      <c r="H51" s="134">
        <f>_xlfn.XLOOKUP($D51,'All Data'!$O:$O,'All Data'!$H:$H,"",0)</f>
        <v>6.2408409576416055</v>
      </c>
      <c r="I51" s="134">
        <f>_xlfn.XLOOKUP($D51,'All Data'!$O:$O,'All Data'!$I:$I,"",0)</f>
        <v>2.4309561252593994</v>
      </c>
      <c r="J51" s="135">
        <f>_xlfn.XLOOKUP($D51,'All Data'!$O:$O,'All Data'!$P:$P,"",0)</f>
        <v>53.309189012642648</v>
      </c>
      <c r="K51" s="134">
        <f>_xlfn.XLOOKUP($D51,'All Data'!$O:$O,'All Data'!$R:$R,"",0)</f>
        <v>1.48</v>
      </c>
      <c r="L51" s="136">
        <f>_xlfn.LET(_xlpm.result,_xlfn.XLOOKUP($D51,'All Data'!$O:$O,'All Data'!$T:$T,"",0),IF(_xlpm.result=0,"",_xlpm.result))</f>
        <v>7048.99</v>
      </c>
    </row>
    <row r="52" spans="1:12" ht="14.4">
      <c r="A52" s="54">
        <f t="shared" si="2"/>
        <v>43</v>
      </c>
      <c r="B52" t="s">
        <v>108</v>
      </c>
      <c r="C52" t="s">
        <v>276</v>
      </c>
      <c r="D52" s="55" t="str">
        <f t="shared" si="3"/>
        <v>2025NZL</v>
      </c>
      <c r="E52" s="84">
        <v>2</v>
      </c>
      <c r="F52" s="133">
        <f>_xlfn.XLOOKUP($D52,'All Data'!$O:$O,'All Data'!$E:$E,"",0)</f>
        <v>5251.8990000000003</v>
      </c>
      <c r="G52" s="133">
        <f>_xlfn.XLOOKUP($D52,'All Data'!$O:$O,'All Data'!$G:$G,"",0)</f>
        <v>82.388000000000005</v>
      </c>
      <c r="H52" s="134">
        <f>_xlfn.XLOOKUP($D52,'All Data'!$O:$O,'All Data'!$H:$H,"",0)</f>
        <v>7.1039865531921365</v>
      </c>
      <c r="I52" s="134">
        <f>_xlfn.XLOOKUP($D52,'All Data'!$O:$O,'All Data'!$I:$I,"",0)</f>
        <v>4.9952716827392578</v>
      </c>
      <c r="J52" s="135">
        <f>_xlfn.XLOOKUP($D52,'All Data'!$O:$O,'All Data'!$P:$P,"",0)</f>
        <v>53.254281284572428</v>
      </c>
      <c r="K52" s="134">
        <f>_xlfn.XLOOKUP($D52,'All Data'!$O:$O,'All Data'!$R:$R,"",0)</f>
        <v>1.48</v>
      </c>
      <c r="L52" s="136">
        <f>_xlfn.LET(_xlpm.result,_xlfn.XLOOKUP($D52,'All Data'!$O:$O,'All Data'!$T:$T,"",0),IF(_xlpm.result=0,"",_xlpm.result))</f>
        <v>49316.4</v>
      </c>
    </row>
    <row r="53" spans="1:12" ht="14.4">
      <c r="A53" s="54">
        <f t="shared" si="2"/>
        <v>44</v>
      </c>
      <c r="B53" t="s">
        <v>154</v>
      </c>
      <c r="C53" t="s">
        <v>322</v>
      </c>
      <c r="D53" s="55" t="str">
        <f t="shared" si="3"/>
        <v>2025URY</v>
      </c>
      <c r="E53" s="84">
        <v>1</v>
      </c>
      <c r="F53" s="133">
        <f>_xlfn.XLOOKUP($D53,'All Data'!$O:$O,'All Data'!$E:$E,"",0)</f>
        <v>3384.6880000000001</v>
      </c>
      <c r="G53" s="133">
        <f>_xlfn.XLOOKUP($D53,'All Data'!$O:$O,'All Data'!$G:$G,"",0)</f>
        <v>78.453999999999994</v>
      </c>
      <c r="H53" s="134">
        <f>_xlfn.XLOOKUP($D53,'All Data'!$O:$O,'All Data'!$H:$H,"",0)</f>
        <v>6.5928526611328166</v>
      </c>
      <c r="I53" s="134">
        <f>_xlfn.XLOOKUP($D53,'All Data'!$O:$O,'All Data'!$I:$I,"",0)</f>
        <v>3.8102660179138184</v>
      </c>
      <c r="J53" s="135">
        <f>_xlfn.XLOOKUP($D53,'All Data'!$O:$O,'All Data'!$P:$P,"",0)</f>
        <v>53.161561995603556</v>
      </c>
      <c r="K53" s="134">
        <f>_xlfn.XLOOKUP($D53,'All Data'!$O:$O,'All Data'!$R:$R,"",0)</f>
        <v>1.48</v>
      </c>
      <c r="L53" s="136">
        <f>_xlfn.LET(_xlpm.result,_xlfn.XLOOKUP($D53,'All Data'!$O:$O,'All Data'!$T:$T,"",0),IF(_xlpm.result=0,"",_xlpm.result))</f>
        <v>32038.77</v>
      </c>
    </row>
    <row r="54" spans="1:12" ht="14.4">
      <c r="A54" s="54">
        <f t="shared" si="2"/>
        <v>45</v>
      </c>
      <c r="B54" t="s">
        <v>114</v>
      </c>
      <c r="C54" t="s">
        <v>282</v>
      </c>
      <c r="D54" s="55" t="str">
        <f t="shared" si="3"/>
        <v>2025PAK</v>
      </c>
      <c r="E54" s="84">
        <v>6</v>
      </c>
      <c r="F54" s="133">
        <f>_xlfn.XLOOKUP($D54,'All Data'!$O:$O,'All Data'!$E:$E,"",0)</f>
        <v>255219.554</v>
      </c>
      <c r="G54" s="133">
        <f>_xlfn.XLOOKUP($D54,'All Data'!$O:$O,'All Data'!$G:$G,"",0)</f>
        <v>67.936999999999998</v>
      </c>
      <c r="H54" s="134">
        <f>_xlfn.XLOOKUP($D54,'All Data'!$O:$O,'All Data'!$H:$H,"",0)</f>
        <v>5.0680000000000014</v>
      </c>
      <c r="I54" s="134">
        <f>_xlfn.XLOOKUP($D54,'All Data'!$O:$O,'All Data'!$I:$I,"",0)</f>
        <v>0.72000002861022949</v>
      </c>
      <c r="J54" s="135">
        <f>_xlfn.XLOOKUP($D54,'All Data'!$O:$O,'All Data'!$P:$P,"",0)</f>
        <v>53.131757348609177</v>
      </c>
      <c r="K54" s="134">
        <f>_xlfn.XLOOKUP($D54,'All Data'!$O:$O,'All Data'!$R:$R,"",0)</f>
        <v>1.48</v>
      </c>
      <c r="L54" s="136">
        <f>_xlfn.LET(_xlpm.result,_xlfn.XLOOKUP($D54,'All Data'!$O:$O,'All Data'!$T:$T,"",0),IF(_xlpm.result=0,"",_xlpm.result))</f>
        <v>5500.32</v>
      </c>
    </row>
    <row r="55" spans="1:12" ht="14.4">
      <c r="A55" s="54">
        <f t="shared" si="2"/>
        <v>46</v>
      </c>
      <c r="B55" t="s">
        <v>21</v>
      </c>
      <c r="C55" t="s">
        <v>189</v>
      </c>
      <c r="D55" s="55" t="str">
        <f t="shared" si="3"/>
        <v>2025BEL</v>
      </c>
      <c r="E55" s="84">
        <v>3</v>
      </c>
      <c r="F55" s="133">
        <f>_xlfn.XLOOKUP($D55,'All Data'!$O:$O,'All Data'!$E:$E,"",0)</f>
        <v>11758.602999999999</v>
      </c>
      <c r="G55" s="133">
        <f>_xlfn.XLOOKUP($D55,'All Data'!$O:$O,'All Data'!$G:$G,"",0)</f>
        <v>82.432000000000002</v>
      </c>
      <c r="H55" s="134">
        <f>_xlfn.XLOOKUP($D55,'All Data'!$O:$O,'All Data'!$H:$H,"",0)</f>
        <v>6.9048744659423811</v>
      </c>
      <c r="I55" s="134">
        <f>_xlfn.XLOOKUP($D55,'All Data'!$O:$O,'All Data'!$I:$I,"",0)</f>
        <v>4.820000171661377</v>
      </c>
      <c r="J55" s="135">
        <f>_xlfn.XLOOKUP($D55,'All Data'!$O:$O,'All Data'!$P:$P,"",0)</f>
        <v>53.012948895120317</v>
      </c>
      <c r="K55" s="134">
        <f>_xlfn.XLOOKUP($D55,'All Data'!$O:$O,'All Data'!$R:$R,"",0)</f>
        <v>1.48</v>
      </c>
      <c r="L55" s="136">
        <f>_xlfn.LET(_xlpm.result,_xlfn.XLOOKUP($D55,'All Data'!$O:$O,'All Data'!$T:$T,"",0),IF(_xlpm.result=0,"",_xlpm.result))</f>
        <v>63347.79</v>
      </c>
    </row>
    <row r="56" spans="1:12" ht="14.4">
      <c r="A56" s="54">
        <f t="shared" si="2"/>
        <v>47</v>
      </c>
      <c r="B56" t="s">
        <v>120</v>
      </c>
      <c r="C56" t="s">
        <v>288</v>
      </c>
      <c r="D56" s="55" t="str">
        <f t="shared" si="3"/>
        <v>2025POL</v>
      </c>
      <c r="E56" s="84">
        <v>7</v>
      </c>
      <c r="F56" s="133">
        <f>_xlfn.XLOOKUP($D56,'All Data'!$O:$O,'All Data'!$E:$E,"",0)</f>
        <v>38140.910000000003</v>
      </c>
      <c r="G56" s="133">
        <f>_xlfn.XLOOKUP($D56,'All Data'!$O:$O,'All Data'!$G:$G,"",0)</f>
        <v>78.980999999999995</v>
      </c>
      <c r="H56" s="134">
        <f>_xlfn.XLOOKUP($D56,'All Data'!$O:$O,'All Data'!$H:$H,"",0)</f>
        <v>6.9512650108337404</v>
      </c>
      <c r="I56" s="134">
        <f>_xlfn.XLOOKUP($D56,'All Data'!$O:$O,'All Data'!$I:$I,"",0)</f>
        <v>4.3400001525878906</v>
      </c>
      <c r="J56" s="135">
        <f>_xlfn.XLOOKUP($D56,'All Data'!$O:$O,'All Data'!$P:$P,"",0)</f>
        <v>52.966588998984321</v>
      </c>
      <c r="K56" s="134">
        <f>_xlfn.XLOOKUP($D56,'All Data'!$O:$O,'All Data'!$R:$R,"",0)</f>
        <v>1.48</v>
      </c>
      <c r="L56" s="136">
        <f>_xlfn.LET(_xlpm.result,_xlfn.XLOOKUP($D56,'All Data'!$O:$O,'All Data'!$T:$T,"",0),IF(_xlpm.result=0,"",_xlpm.result))</f>
        <v>45153.04</v>
      </c>
    </row>
    <row r="57" spans="1:12" ht="14.4">
      <c r="A57" s="54">
        <f t="shared" si="2"/>
        <v>48</v>
      </c>
      <c r="B57" t="s">
        <v>72</v>
      </c>
      <c r="C57" t="s">
        <v>240</v>
      </c>
      <c r="D57" s="55" t="str">
        <f t="shared" si="3"/>
        <v>2025IRQ</v>
      </c>
      <c r="E57" s="84">
        <v>4</v>
      </c>
      <c r="F57" s="133">
        <f>_xlfn.XLOOKUP($D57,'All Data'!$O:$O,'All Data'!$E:$E,"",0)</f>
        <v>47020.773999999998</v>
      </c>
      <c r="G57" s="133">
        <f>_xlfn.XLOOKUP($D57,'All Data'!$O:$O,'All Data'!$G:$G,"",0)</f>
        <v>72.534000000000006</v>
      </c>
      <c r="H57" s="134">
        <f>_xlfn.XLOOKUP($D57,'All Data'!$O:$O,'All Data'!$H:$H,"",0)</f>
        <v>5.6839999999999993</v>
      </c>
      <c r="I57" s="134">
        <f>_xlfn.XLOOKUP($D57,'All Data'!$O:$O,'All Data'!$I:$I,"",0)</f>
        <v>2.0199999809265137</v>
      </c>
      <c r="J57" s="135">
        <f>_xlfn.XLOOKUP($D57,'All Data'!$O:$O,'All Data'!$P:$P,"",0)</f>
        <v>52.8015658375435</v>
      </c>
      <c r="K57" s="134">
        <f>_xlfn.XLOOKUP($D57,'All Data'!$O:$O,'All Data'!$R:$R,"",0)</f>
        <v>1.48</v>
      </c>
      <c r="L57" s="136">
        <f>_xlfn.LET(_xlpm.result,_xlfn.XLOOKUP($D57,'All Data'!$O:$O,'All Data'!$T:$T,"",0),IF(_xlpm.result=0,"",_xlpm.result))</f>
        <v>12725.04</v>
      </c>
    </row>
    <row r="58" spans="1:12" ht="14.4">
      <c r="A58" s="54">
        <f t="shared" si="2"/>
        <v>49</v>
      </c>
      <c r="B58" t="s">
        <v>12</v>
      </c>
      <c r="C58" t="s">
        <v>180</v>
      </c>
      <c r="D58" s="55" t="str">
        <f t="shared" si="3"/>
        <v>2025DZA</v>
      </c>
      <c r="E58" s="84">
        <v>4</v>
      </c>
      <c r="F58" s="133">
        <f>_xlfn.XLOOKUP($D58,'All Data'!$O:$O,'All Data'!$E:$E,"",0)</f>
        <v>47435.311999999998</v>
      </c>
      <c r="G58" s="133">
        <f>_xlfn.XLOOKUP($D58,'All Data'!$O:$O,'All Data'!$G:$G,"",0)</f>
        <v>76.686999999999998</v>
      </c>
      <c r="H58" s="134">
        <f>_xlfn.XLOOKUP($D58,'All Data'!$O:$O,'All Data'!$H:$H,"",0)</f>
        <v>5.7969823493957531</v>
      </c>
      <c r="I58" s="134">
        <f>_xlfn.XLOOKUP($D58,'All Data'!$O:$O,'All Data'!$I:$I,"",0)</f>
        <v>2.7284164428710938</v>
      </c>
      <c r="J58" s="135">
        <f>_xlfn.XLOOKUP($D58,'All Data'!$O:$O,'All Data'!$P:$P,"",0)</f>
        <v>52.799471341902802</v>
      </c>
      <c r="K58" s="134">
        <f>_xlfn.XLOOKUP($D58,'All Data'!$O:$O,'All Data'!$R:$R,"",0)</f>
        <v>1.48</v>
      </c>
      <c r="L58" s="136">
        <f>_xlfn.LET(_xlpm.result,_xlfn.XLOOKUP($D58,'All Data'!$O:$O,'All Data'!$T:$T,"",0),IF(_xlpm.result=0,"",_xlpm.result))</f>
        <v>15501.92</v>
      </c>
    </row>
    <row r="59" spans="1:12" ht="14.4">
      <c r="A59" s="54">
        <f t="shared" si="2"/>
        <v>50</v>
      </c>
      <c r="B59" t="s">
        <v>55</v>
      </c>
      <c r="C59" t="s">
        <v>223</v>
      </c>
      <c r="D59" s="55" t="str">
        <f t="shared" si="3"/>
        <v>2025FIN</v>
      </c>
      <c r="E59" s="84">
        <v>3</v>
      </c>
      <c r="F59" s="133">
        <f>_xlfn.XLOOKUP($D59,'All Data'!$O:$O,'All Data'!$E:$E,"",0)</f>
        <v>5623.3289999999997</v>
      </c>
      <c r="G59" s="133">
        <f>_xlfn.XLOOKUP($D59,'All Data'!$O:$O,'All Data'!$G:$G,"",0)</f>
        <v>82.244</v>
      </c>
      <c r="H59" s="134">
        <f>_xlfn.XLOOKUP($D59,'All Data'!$O:$O,'All Data'!$H:$H,"",0)</f>
        <v>7.8129981842041047</v>
      </c>
      <c r="I59" s="134">
        <f>_xlfn.XLOOKUP($D59,'All Data'!$O:$O,'All Data'!$I:$I,"",0)</f>
        <v>5.9869027137756348</v>
      </c>
      <c r="J59" s="135">
        <f>_xlfn.XLOOKUP($D59,'All Data'!$O:$O,'All Data'!$P:$P,"",0)</f>
        <v>52.533642207139742</v>
      </c>
      <c r="K59" s="134">
        <f>_xlfn.XLOOKUP($D59,'All Data'!$O:$O,'All Data'!$R:$R,"",0)</f>
        <v>1.48</v>
      </c>
      <c r="L59" s="136">
        <f>_xlfn.LET(_xlpm.result,_xlfn.XLOOKUP($D59,'All Data'!$O:$O,'All Data'!$T:$T,"",0),IF(_xlpm.result=0,"",_xlpm.result))</f>
        <v>56123.15</v>
      </c>
    </row>
    <row r="60" spans="1:12" ht="14.4">
      <c r="A60" s="54">
        <f t="shared" si="2"/>
        <v>51</v>
      </c>
      <c r="B60" t="s">
        <v>37</v>
      </c>
      <c r="C60" t="s">
        <v>205</v>
      </c>
      <c r="D60" s="55" t="str">
        <f t="shared" si="3"/>
        <v>2025CHN</v>
      </c>
      <c r="E60" s="84">
        <v>8</v>
      </c>
      <c r="F60" s="133">
        <f>_xlfn.XLOOKUP($D60,'All Data'!$O:$O,'All Data'!$E:$E,"",0)</f>
        <v>1416096.094</v>
      </c>
      <c r="G60" s="133">
        <f>_xlfn.XLOOKUP($D60,'All Data'!$O:$O,'All Data'!$G:$G,"",0)</f>
        <v>78.372</v>
      </c>
      <c r="H60" s="134">
        <f>_xlfn.XLOOKUP($D60,'All Data'!$O:$O,'All Data'!$H:$H,"",0)</f>
        <v>6.3800000000000008</v>
      </c>
      <c r="I60" s="134">
        <f>_xlfn.XLOOKUP($D60,'All Data'!$O:$O,'All Data'!$I:$I,"",0)</f>
        <v>3.7599999904632568</v>
      </c>
      <c r="J60" s="135">
        <f>_xlfn.XLOOKUP($D60,'All Data'!$O:$O,'All Data'!$P:$P,"",0)</f>
        <v>52.163979139038297</v>
      </c>
      <c r="K60" s="134">
        <f>_xlfn.XLOOKUP($D60,'All Data'!$O:$O,'All Data'!$R:$R,"",0)</f>
        <v>1.48</v>
      </c>
      <c r="L60" s="136">
        <f>_xlfn.LET(_xlpm.result,_xlfn.XLOOKUP($D60,'All Data'!$O:$O,'All Data'!$T:$T,"",0),IF(_xlpm.result=0,"",_xlpm.result))</f>
        <v>23845.62</v>
      </c>
    </row>
    <row r="61" spans="1:12" ht="14.4">
      <c r="A61" s="54">
        <f t="shared" si="2"/>
        <v>52</v>
      </c>
      <c r="B61" t="s">
        <v>136</v>
      </c>
      <c r="C61" t="s">
        <v>304</v>
      </c>
      <c r="D61" s="55" t="str">
        <f t="shared" si="3"/>
        <v>2025LKA</v>
      </c>
      <c r="E61" s="84">
        <v>6</v>
      </c>
      <c r="F61" s="133">
        <f>_xlfn.XLOOKUP($D61,'All Data'!$O:$O,'All Data'!$E:$E,"",0)</f>
        <v>23229.47</v>
      </c>
      <c r="G61" s="133">
        <f>_xlfn.XLOOKUP($D61,'All Data'!$O:$O,'All Data'!$G:$G,"",0)</f>
        <v>77.853999999999999</v>
      </c>
      <c r="H61" s="134">
        <f>_xlfn.XLOOKUP($D61,'All Data'!$O:$O,'All Data'!$H:$H,"",0)</f>
        <v>4.2569999999999997</v>
      </c>
      <c r="I61" s="134">
        <f>_xlfn.XLOOKUP($D61,'All Data'!$O:$O,'All Data'!$I:$I,"",0)</f>
        <v>1.2699999809265137</v>
      </c>
      <c r="J61" s="135">
        <f>_xlfn.XLOOKUP($D61,'All Data'!$O:$O,'All Data'!$P:$P,"",0)</f>
        <v>52.069712201338255</v>
      </c>
      <c r="K61" s="134">
        <f>_xlfn.XLOOKUP($D61,'All Data'!$O:$O,'All Data'!$R:$R,"",0)</f>
        <v>1.48</v>
      </c>
      <c r="L61" s="136">
        <f>_xlfn.LET(_xlpm.result,_xlfn.XLOOKUP($D61,'All Data'!$O:$O,'All Data'!$T:$T,"",0),IF(_xlpm.result=0,"",_xlpm.result))</f>
        <v>13752.84</v>
      </c>
    </row>
    <row r="62" spans="1:12" ht="14.4">
      <c r="A62" s="54">
        <f t="shared" si="2"/>
        <v>53</v>
      </c>
      <c r="B62" t="s">
        <v>61</v>
      </c>
      <c r="C62" t="s">
        <v>229</v>
      </c>
      <c r="D62" s="55" t="str">
        <f t="shared" si="3"/>
        <v>2025GRC</v>
      </c>
      <c r="E62" s="84">
        <v>3</v>
      </c>
      <c r="F62" s="133">
        <f>_xlfn.XLOOKUP($D62,'All Data'!$O:$O,'All Data'!$E:$E,"",0)</f>
        <v>9938.8439999999991</v>
      </c>
      <c r="G62" s="133">
        <f>_xlfn.XLOOKUP($D62,'All Data'!$O:$O,'All Data'!$G:$G,"",0)</f>
        <v>82.224999999999994</v>
      </c>
      <c r="H62" s="134">
        <f>_xlfn.XLOOKUP($D62,'All Data'!$O:$O,'All Data'!$H:$H,"",0)</f>
        <v>5.6634592895507829</v>
      </c>
      <c r="I62" s="134">
        <f>_xlfn.XLOOKUP($D62,'All Data'!$O:$O,'All Data'!$I:$I,"",0)</f>
        <v>3.559999942779541</v>
      </c>
      <c r="J62" s="135">
        <f>_xlfn.XLOOKUP($D62,'All Data'!$O:$O,'All Data'!$P:$P,"",0)</f>
        <v>51.777057784532147</v>
      </c>
      <c r="K62" s="134">
        <f>_xlfn.XLOOKUP($D62,'All Data'!$O:$O,'All Data'!$R:$R,"",0)</f>
        <v>1.48</v>
      </c>
      <c r="L62" s="136">
        <f>_xlfn.LET(_xlpm.result,_xlfn.XLOOKUP($D62,'All Data'!$O:$O,'All Data'!$T:$T,"",0),IF(_xlpm.result=0,"",_xlpm.result))</f>
        <v>37474.28</v>
      </c>
    </row>
    <row r="63" spans="1:12" ht="14.4">
      <c r="A63" s="54">
        <f t="shared" si="2"/>
        <v>54</v>
      </c>
      <c r="B63" t="s">
        <v>14</v>
      </c>
      <c r="C63" t="s">
        <v>182</v>
      </c>
      <c r="D63" s="55" t="str">
        <f t="shared" si="3"/>
        <v>2025ARM</v>
      </c>
      <c r="E63" s="84">
        <v>7</v>
      </c>
      <c r="F63" s="133">
        <f>_xlfn.XLOOKUP($D63,'All Data'!$O:$O,'All Data'!$E:$E,"",0)</f>
        <v>2952.3649999999998</v>
      </c>
      <c r="G63" s="133">
        <f>_xlfn.XLOOKUP($D63,'All Data'!$O:$O,'All Data'!$G:$G,"",0)</f>
        <v>76.012</v>
      </c>
      <c r="H63" s="134">
        <f>_xlfn.XLOOKUP($D63,'All Data'!$O:$O,'All Data'!$H:$H,"",0)</f>
        <v>5.6519427490234371</v>
      </c>
      <c r="I63" s="134">
        <f>_xlfn.XLOOKUP($D63,'All Data'!$O:$O,'All Data'!$I:$I,"",0)</f>
        <v>2.6865012645721436</v>
      </c>
      <c r="J63" s="135">
        <f>_xlfn.XLOOKUP($D63,'All Data'!$O:$O,'All Data'!$P:$P,"",0)</f>
        <v>51.638206737022287</v>
      </c>
      <c r="K63" s="134">
        <f>_xlfn.XLOOKUP($D63,'All Data'!$O:$O,'All Data'!$R:$R,"",0)</f>
        <v>1.48</v>
      </c>
      <c r="L63" s="136">
        <f>_xlfn.LET(_xlpm.result,_xlfn.XLOOKUP($D63,'All Data'!$O:$O,'All Data'!$T:$T,"",0),IF(_xlpm.result=0,"",_xlpm.result))</f>
        <v>20078.78</v>
      </c>
    </row>
    <row r="64" spans="1:12" ht="14.4">
      <c r="A64" s="54">
        <f t="shared" si="2"/>
        <v>55</v>
      </c>
      <c r="B64" t="s">
        <v>128</v>
      </c>
      <c r="C64" t="s">
        <v>296</v>
      </c>
      <c r="D64" s="55" t="str">
        <f t="shared" si="3"/>
        <v>2025SRB</v>
      </c>
      <c r="E64" s="84">
        <v>7</v>
      </c>
      <c r="F64" s="133">
        <f>_xlfn.XLOOKUP($D64,'All Data'!$O:$O,'All Data'!$E:$E,"",0)</f>
        <v>6689.0389999999998</v>
      </c>
      <c r="G64" s="133">
        <f>_xlfn.XLOOKUP($D64,'All Data'!$O:$O,'All Data'!$G:$G,"",0)</f>
        <v>77.138999999999996</v>
      </c>
      <c r="H64" s="134">
        <f>_xlfn.XLOOKUP($D64,'All Data'!$O:$O,'All Data'!$H:$H,"",0)</f>
        <v>6.8610000000000007</v>
      </c>
      <c r="I64" s="134">
        <f>_xlfn.XLOOKUP($D64,'All Data'!$O:$O,'All Data'!$I:$I,"",0)</f>
        <v>4.25</v>
      </c>
      <c r="J64" s="135">
        <f>_xlfn.XLOOKUP($D64,'All Data'!$O:$O,'All Data'!$P:$P,"",0)</f>
        <v>51.549121710097303</v>
      </c>
      <c r="K64" s="134">
        <f>_xlfn.XLOOKUP($D64,'All Data'!$O:$O,'All Data'!$R:$R,"",0)</f>
        <v>1.48</v>
      </c>
      <c r="L64" s="136">
        <f>_xlfn.LET(_xlpm.result,_xlfn.XLOOKUP($D64,'All Data'!$O:$O,'All Data'!$T:$T,"",0),IF(_xlpm.result=0,"",_xlpm.result))</f>
        <v>26900.85</v>
      </c>
    </row>
    <row r="65" spans="1:12" ht="14.4">
      <c r="A65" s="54">
        <f t="shared" si="2"/>
        <v>56</v>
      </c>
      <c r="B65" t="s">
        <v>16</v>
      </c>
      <c r="C65" t="s">
        <v>184</v>
      </c>
      <c r="D65" s="55" t="str">
        <f t="shared" si="3"/>
        <v>2025AUT</v>
      </c>
      <c r="E65" s="84">
        <v>3</v>
      </c>
      <c r="F65" s="133">
        <f>_xlfn.XLOOKUP($D65,'All Data'!$O:$O,'All Data'!$E:$E,"",0)</f>
        <v>9113.5740000000005</v>
      </c>
      <c r="G65" s="133">
        <f>_xlfn.XLOOKUP($D65,'All Data'!$O:$O,'All Data'!$G:$G,"",0)</f>
        <v>82.290999999999997</v>
      </c>
      <c r="H65" s="134">
        <f>_xlfn.XLOOKUP($D65,'All Data'!$O:$O,'All Data'!$H:$H,"",0)</f>
        <v>7.1039972114562993</v>
      </c>
      <c r="I65" s="134">
        <f>_xlfn.XLOOKUP($D65,'All Data'!$O:$O,'All Data'!$I:$I,"",0)</f>
        <v>5.380000114440918</v>
      </c>
      <c r="J65" s="135">
        <f>_xlfn.XLOOKUP($D65,'All Data'!$O:$O,'All Data'!$P:$P,"",0)</f>
        <v>51.537192604848819</v>
      </c>
      <c r="K65" s="134">
        <f>_xlfn.XLOOKUP($D65,'All Data'!$O:$O,'All Data'!$R:$R,"",0)</f>
        <v>1.48</v>
      </c>
      <c r="L65" s="136">
        <f>_xlfn.LET(_xlpm.result,_xlfn.XLOOKUP($D65,'All Data'!$O:$O,'All Data'!$T:$T,"",0),IF(_xlpm.result=0,"",_xlpm.result))</f>
        <v>63788.08</v>
      </c>
    </row>
    <row r="66" spans="1:12" ht="14.4">
      <c r="A66" s="54">
        <f t="shared" si="2"/>
        <v>57</v>
      </c>
      <c r="B66" t="s">
        <v>103</v>
      </c>
      <c r="C66" t="s">
        <v>271</v>
      </c>
      <c r="D66" s="55" t="str">
        <f t="shared" si="3"/>
        <v>2025MOZ</v>
      </c>
      <c r="E66" s="84">
        <v>5</v>
      </c>
      <c r="F66" s="133">
        <f>_xlfn.XLOOKUP($D66,'All Data'!$O:$O,'All Data'!$E:$E,"",0)</f>
        <v>35631.652999999998</v>
      </c>
      <c r="G66" s="133">
        <f>_xlfn.XLOOKUP($D66,'All Data'!$O:$O,'All Data'!$G:$G,"",0)</f>
        <v>63.969000000000001</v>
      </c>
      <c r="H66" s="134">
        <f>_xlfn.XLOOKUP($D66,'All Data'!$O:$O,'All Data'!$H:$H,"",0)</f>
        <v>5.1776774291992211</v>
      </c>
      <c r="I66" s="134">
        <f>_xlfn.XLOOKUP($D66,'All Data'!$O:$O,'All Data'!$I:$I,"",0)</f>
        <v>0.5899999737739563</v>
      </c>
      <c r="J66" s="135">
        <f>_xlfn.XLOOKUP($D66,'All Data'!$O:$O,'All Data'!$P:$P,"",0)</f>
        <v>51.133433906613426</v>
      </c>
      <c r="K66" s="134">
        <f>_xlfn.XLOOKUP($D66,'All Data'!$O:$O,'All Data'!$R:$R,"",0)</f>
        <v>1.48</v>
      </c>
      <c r="L66" s="136">
        <f>_xlfn.LET(_xlpm.result,_xlfn.XLOOKUP($D66,'All Data'!$O:$O,'All Data'!$T:$T,"",0),IF(_xlpm.result=0,"",_xlpm.result))</f>
        <v>1500.31</v>
      </c>
    </row>
    <row r="67" spans="1:12" ht="14.4">
      <c r="A67" s="54">
        <f t="shared" si="2"/>
        <v>58</v>
      </c>
      <c r="B67" t="s">
        <v>131</v>
      </c>
      <c r="C67" t="s">
        <v>299</v>
      </c>
      <c r="D67" s="55" t="str">
        <f t="shared" si="3"/>
        <v>2025SVK</v>
      </c>
      <c r="E67" s="84">
        <v>7</v>
      </c>
      <c r="F67" s="133">
        <f>_xlfn.XLOOKUP($D67,'All Data'!$O:$O,'All Data'!$E:$E,"",0)</f>
        <v>5474.8810000000003</v>
      </c>
      <c r="G67" s="133">
        <f>_xlfn.XLOOKUP($D67,'All Data'!$O:$O,'All Data'!$G:$G,"",0)</f>
        <v>78.653999999999996</v>
      </c>
      <c r="H67" s="134">
        <f>_xlfn.XLOOKUP($D67,'All Data'!$O:$O,'All Data'!$H:$H,"",0)</f>
        <v>6.3230000000000004</v>
      </c>
      <c r="I67" s="134">
        <f>_xlfn.XLOOKUP($D67,'All Data'!$O:$O,'All Data'!$I:$I,"",0)</f>
        <v>4.0199999809265137</v>
      </c>
      <c r="J67" s="135">
        <f>_xlfn.XLOOKUP($D67,'All Data'!$O:$O,'All Data'!$P:$P,"",0)</f>
        <v>50.828657320145759</v>
      </c>
      <c r="K67" s="134">
        <f>_xlfn.XLOOKUP($D67,'All Data'!$O:$O,'All Data'!$R:$R,"",0)</f>
        <v>1.48</v>
      </c>
      <c r="L67" s="136">
        <f>_xlfn.LET(_xlpm.result,_xlfn.XLOOKUP($D67,'All Data'!$O:$O,'All Data'!$T:$T,"",0),IF(_xlpm.result=0,"",_xlpm.result))</f>
        <v>40319.050000000003</v>
      </c>
    </row>
    <row r="68" spans="1:12" ht="14.4">
      <c r="A68" s="54">
        <f t="shared" si="2"/>
        <v>59</v>
      </c>
      <c r="B68" t="s">
        <v>121</v>
      </c>
      <c r="C68" t="s">
        <v>289</v>
      </c>
      <c r="D68" s="55" t="str">
        <f t="shared" si="3"/>
        <v>2025PRT</v>
      </c>
      <c r="E68" s="84">
        <v>3</v>
      </c>
      <c r="F68" s="133">
        <f>_xlfn.XLOOKUP($D68,'All Data'!$O:$O,'All Data'!$E:$E,"",0)</f>
        <v>10411.834000000001</v>
      </c>
      <c r="G68" s="133">
        <f>_xlfn.XLOOKUP($D68,'All Data'!$O:$O,'All Data'!$G:$G,"",0)</f>
        <v>82.715999999999994</v>
      </c>
      <c r="H68" s="134">
        <f>_xlfn.XLOOKUP($D68,'All Data'!$O:$O,'All Data'!$H:$H,"",0)</f>
        <v>6.0005427818298323</v>
      </c>
      <c r="I68" s="134">
        <f>_xlfn.XLOOKUP($D68,'All Data'!$O:$O,'All Data'!$I:$I,"",0)</f>
        <v>4.2600002288818359</v>
      </c>
      <c r="J68" s="135">
        <f>_xlfn.XLOOKUP($D68,'All Data'!$O:$O,'All Data'!$P:$P,"",0)</f>
        <v>50.779265429773083</v>
      </c>
      <c r="K68" s="134">
        <f>_xlfn.XLOOKUP($D68,'All Data'!$O:$O,'All Data'!$R:$R,"",0)</f>
        <v>1.48</v>
      </c>
      <c r="L68" s="136">
        <f>_xlfn.LET(_xlpm.result,_xlfn.XLOOKUP($D68,'All Data'!$O:$O,'All Data'!$T:$T,"",0),IF(_xlpm.result=0,"",_xlpm.result))</f>
        <v>42197.2</v>
      </c>
    </row>
    <row r="69" spans="1:12" ht="14.4">
      <c r="A69" s="54">
        <f t="shared" si="2"/>
        <v>60</v>
      </c>
      <c r="B69" t="s">
        <v>132</v>
      </c>
      <c r="C69" t="s">
        <v>300</v>
      </c>
      <c r="D69" s="55" t="str">
        <f t="shared" si="3"/>
        <v>2025SVN</v>
      </c>
      <c r="E69" s="84">
        <v>7</v>
      </c>
      <c r="F69" s="133">
        <f>_xlfn.XLOOKUP($D69,'All Data'!$O:$O,'All Data'!$E:$E,"",0)</f>
        <v>2117.0720000000001</v>
      </c>
      <c r="G69" s="133">
        <f>_xlfn.XLOOKUP($D69,'All Data'!$O:$O,'All Data'!$G:$G,"",0)</f>
        <v>81.936000000000007</v>
      </c>
      <c r="H69" s="134">
        <f>_xlfn.XLOOKUP($D69,'All Data'!$O:$O,'All Data'!$H:$H,"",0)</f>
        <v>6.9513977317810074</v>
      </c>
      <c r="I69" s="134">
        <f>_xlfn.XLOOKUP($D69,'All Data'!$O:$O,'All Data'!$I:$I,"",0)</f>
        <v>5.3899998664855957</v>
      </c>
      <c r="J69" s="135">
        <f>_xlfn.XLOOKUP($D69,'All Data'!$O:$O,'All Data'!$P:$P,"",0)</f>
        <v>50.482248116676374</v>
      </c>
      <c r="K69" s="134">
        <f>_xlfn.XLOOKUP($D69,'All Data'!$O:$O,'All Data'!$R:$R,"",0)</f>
        <v>1.48</v>
      </c>
      <c r="L69" s="136">
        <f>_xlfn.LET(_xlpm.result,_xlfn.XLOOKUP($D69,'All Data'!$O:$O,'All Data'!$T:$T,"",0),IF(_xlpm.result=0,"",_xlpm.result))</f>
        <v>48648.91</v>
      </c>
    </row>
    <row r="70" spans="1:12" ht="14.4">
      <c r="A70" s="54">
        <f t="shared" si="2"/>
        <v>61</v>
      </c>
      <c r="B70" t="s">
        <v>112</v>
      </c>
      <c r="C70" t="s">
        <v>280</v>
      </c>
      <c r="D70" s="55" t="str">
        <f t="shared" si="3"/>
        <v>2025MKD</v>
      </c>
      <c r="E70" s="84">
        <v>7</v>
      </c>
      <c r="F70" s="133">
        <f>_xlfn.XLOOKUP($D70,'All Data'!$O:$O,'All Data'!$E:$E,"",0)</f>
        <v>1813.7909999999999</v>
      </c>
      <c r="G70" s="133">
        <f>_xlfn.XLOOKUP($D70,'All Data'!$O:$O,'All Data'!$G:$G,"",0)</f>
        <v>77.676000000000002</v>
      </c>
      <c r="H70" s="134">
        <f>_xlfn.XLOOKUP($D70,'All Data'!$O:$O,'All Data'!$H:$H,"",0)</f>
        <v>5.8148815612792966</v>
      </c>
      <c r="I70" s="134">
        <f>_xlfn.XLOOKUP($D70,'All Data'!$O:$O,'All Data'!$I:$I,"",0)</f>
        <v>3.3900001049041748</v>
      </c>
      <c r="J70" s="135">
        <f>_xlfn.XLOOKUP($D70,'All Data'!$O:$O,'All Data'!$P:$P,"",0)</f>
        <v>50.26064646052609</v>
      </c>
      <c r="K70" s="134">
        <f>_xlfn.XLOOKUP($D70,'All Data'!$O:$O,'All Data'!$R:$R,"",0)</f>
        <v>1.48</v>
      </c>
      <c r="L70" s="136">
        <f>_xlfn.LET(_xlpm.result,_xlfn.XLOOKUP($D70,'All Data'!$O:$O,'All Data'!$T:$T,"",0),IF(_xlpm.result=0,"",_xlpm.result))</f>
        <v>24203.29</v>
      </c>
    </row>
    <row r="71" spans="1:12" ht="14.4">
      <c r="A71" s="54">
        <f t="shared" si="2"/>
        <v>62</v>
      </c>
      <c r="B71" t="s">
        <v>46</v>
      </c>
      <c r="C71" t="s">
        <v>214</v>
      </c>
      <c r="D71" s="55" t="str">
        <f t="shared" si="3"/>
        <v>2025CZE</v>
      </c>
      <c r="E71" s="84">
        <v>7</v>
      </c>
      <c r="F71" s="133">
        <f>_xlfn.XLOOKUP($D71,'All Data'!$O:$O,'All Data'!$E:$E,"",0)</f>
        <v>10609.239</v>
      </c>
      <c r="G71" s="133">
        <f>_xlfn.XLOOKUP($D71,'All Data'!$O:$O,'All Data'!$G:$G,"",0)</f>
        <v>80.106999999999999</v>
      </c>
      <c r="H71" s="134">
        <f>_xlfn.XLOOKUP($D71,'All Data'!$O:$O,'All Data'!$H:$H,"",0)</f>
        <v>6.833077419281004</v>
      </c>
      <c r="I71" s="134">
        <f>_xlfn.XLOOKUP($D71,'All Data'!$O:$O,'All Data'!$I:$I,"",0)</f>
        <v>5.0500001907348633</v>
      </c>
      <c r="J71" s="135">
        <f>_xlfn.XLOOKUP($D71,'All Data'!$O:$O,'All Data'!$P:$P,"",0)</f>
        <v>50.034337583811308</v>
      </c>
      <c r="K71" s="134">
        <f>_xlfn.XLOOKUP($D71,'All Data'!$O:$O,'All Data'!$R:$R,"",0)</f>
        <v>1.48</v>
      </c>
      <c r="L71" s="136">
        <f>_xlfn.LET(_xlpm.result,_xlfn.XLOOKUP($D71,'All Data'!$O:$O,'All Data'!$T:$T,"",0),IF(_xlpm.result=0,"",_xlpm.result))</f>
        <v>47963.9</v>
      </c>
    </row>
    <row r="72" spans="1:12" ht="14.4">
      <c r="A72" s="54">
        <f t="shared" si="2"/>
        <v>63</v>
      </c>
      <c r="B72" t="s">
        <v>47</v>
      </c>
      <c r="C72" t="s">
        <v>215</v>
      </c>
      <c r="D72" s="55" t="str">
        <f t="shared" si="3"/>
        <v>2025DNK</v>
      </c>
      <c r="E72" s="84">
        <v>3</v>
      </c>
      <c r="F72" s="133">
        <f>_xlfn.XLOOKUP($D72,'All Data'!$O:$O,'All Data'!$E:$E,"",0)</f>
        <v>6002.5069999999996</v>
      </c>
      <c r="G72" s="133">
        <f>_xlfn.XLOOKUP($D72,'All Data'!$O:$O,'All Data'!$G:$G,"",0)</f>
        <v>82.245000000000005</v>
      </c>
      <c r="H72" s="134">
        <f>_xlfn.XLOOKUP($D72,'All Data'!$O:$O,'All Data'!$H:$H,"",0)</f>
        <v>7.5989647903442368</v>
      </c>
      <c r="I72" s="134">
        <f>_xlfn.XLOOKUP($D72,'All Data'!$O:$O,'All Data'!$I:$I,"",0)</f>
        <v>6.4499998092651367</v>
      </c>
      <c r="J72" s="135">
        <f>_xlfn.XLOOKUP($D72,'All Data'!$O:$O,'All Data'!$P:$P,"",0)</f>
        <v>49.72992391266979</v>
      </c>
      <c r="K72" s="134">
        <f>_xlfn.XLOOKUP($D72,'All Data'!$O:$O,'All Data'!$R:$R,"",0)</f>
        <v>1.48</v>
      </c>
      <c r="L72" s="136">
        <f>_xlfn.LET(_xlpm.result,_xlfn.XLOOKUP($D72,'All Data'!$O:$O,'All Data'!$T:$T,"",0),IF(_xlpm.result=0,"",_xlpm.result))</f>
        <v>71431.289999999994</v>
      </c>
    </row>
    <row r="73" spans="1:12" ht="14.4">
      <c r="A73" s="54">
        <f t="shared" si="2"/>
        <v>64</v>
      </c>
      <c r="B73" t="s">
        <v>102</v>
      </c>
      <c r="C73" t="s">
        <v>270</v>
      </c>
      <c r="D73" s="55" t="str">
        <f t="shared" si="3"/>
        <v>2025MAR</v>
      </c>
      <c r="E73" s="84">
        <v>4</v>
      </c>
      <c r="F73" s="133">
        <f>_xlfn.XLOOKUP($D73,'All Data'!$O:$O,'All Data'!$E:$E,"",0)</f>
        <v>38430.769999999997</v>
      </c>
      <c r="G73" s="133">
        <f>_xlfn.XLOOKUP($D73,'All Data'!$O:$O,'All Data'!$G:$G,"",0)</f>
        <v>75.683000000000007</v>
      </c>
      <c r="H73" s="134">
        <f>_xlfn.XLOOKUP($D73,'All Data'!$O:$O,'All Data'!$H:$H,"",0)</f>
        <v>4.6680931777954093</v>
      </c>
      <c r="I73" s="134">
        <f>_xlfn.XLOOKUP($D73,'All Data'!$O:$O,'All Data'!$I:$I,"",0)</f>
        <v>1.8725167512893677</v>
      </c>
      <c r="J73" s="135">
        <f>_xlfn.XLOOKUP($D73,'All Data'!$O:$O,'All Data'!$P:$P,"",0)</f>
        <v>49.682838752847303</v>
      </c>
      <c r="K73" s="134">
        <f>_xlfn.XLOOKUP($D73,'All Data'!$O:$O,'All Data'!$R:$R,"",0)</f>
        <v>1.48</v>
      </c>
      <c r="L73" s="136">
        <f>_xlfn.LET(_xlpm.result,_xlfn.XLOOKUP($D73,'All Data'!$O:$O,'All Data'!$T:$T,"",0),IF(_xlpm.result=0,"",_xlpm.result))</f>
        <v>9162.75</v>
      </c>
    </row>
    <row r="74" spans="1:12" ht="14.4">
      <c r="A74" s="54">
        <f t="shared" ref="A74:A105" si="4">IFERROR(RANK(J74,$J$10:$J$164),"")</f>
        <v>65</v>
      </c>
      <c r="B74" t="s">
        <v>69</v>
      </c>
      <c r="C74" t="s">
        <v>237</v>
      </c>
      <c r="D74" s="55" t="str">
        <f t="shared" ref="D74:D105" si="5">$C$5&amp;C74</f>
        <v>2025IND</v>
      </c>
      <c r="E74" s="84">
        <v>6</v>
      </c>
      <c r="F74" s="133">
        <f>_xlfn.XLOOKUP($D74,'All Data'!$O:$O,'All Data'!$E:$E,"",0)</f>
        <v>1463865.5249999999</v>
      </c>
      <c r="G74" s="133">
        <f>_xlfn.XLOOKUP($D74,'All Data'!$O:$O,'All Data'!$G:$G,"",0)</f>
        <v>72.484999999999999</v>
      </c>
      <c r="H74" s="134">
        <f>_xlfn.XLOOKUP($D74,'All Data'!$O:$O,'All Data'!$H:$H,"",0)</f>
        <v>4.370816246032712</v>
      </c>
      <c r="I74" s="134">
        <f>_xlfn.XLOOKUP($D74,'All Data'!$O:$O,'All Data'!$I:$I,"",0)</f>
        <v>1.1299999952316284</v>
      </c>
      <c r="J74" s="135">
        <f>_xlfn.XLOOKUP($D74,'All Data'!$O:$O,'All Data'!$P:$P,"",0)</f>
        <v>49.584690964407883</v>
      </c>
      <c r="K74" s="134">
        <f>_xlfn.XLOOKUP($D74,'All Data'!$O:$O,'All Data'!$R:$R,"",0)</f>
        <v>1.48</v>
      </c>
      <c r="L74" s="136">
        <f>_xlfn.LET(_xlpm.result,_xlfn.XLOOKUP($D74,'All Data'!$O:$O,'All Data'!$T:$T,"",0),IF(_xlpm.result=0,"",_xlpm.result))</f>
        <v>9818.0400000000009</v>
      </c>
    </row>
    <row r="75" spans="1:12" ht="14.4">
      <c r="A75" s="54">
        <f t="shared" si="4"/>
        <v>66</v>
      </c>
      <c r="B75" t="s">
        <v>32</v>
      </c>
      <c r="C75" t="s">
        <v>200</v>
      </c>
      <c r="D75" s="55" t="str">
        <f t="shared" si="5"/>
        <v>2025CMR</v>
      </c>
      <c r="E75" s="84">
        <v>5</v>
      </c>
      <c r="F75" s="133">
        <f>_xlfn.XLOOKUP($D75,'All Data'!$O:$O,'All Data'!$E:$E,"",0)</f>
        <v>29879.337</v>
      </c>
      <c r="G75" s="133">
        <f>_xlfn.XLOOKUP($D75,'All Data'!$O:$O,'All Data'!$G:$G,"",0)</f>
        <v>64.248999999999995</v>
      </c>
      <c r="H75" s="134">
        <f>_xlfn.XLOOKUP($D75,'All Data'!$O:$O,'All Data'!$H:$H,"",0)</f>
        <v>5.3004080657959012</v>
      </c>
      <c r="I75" s="134">
        <f>_xlfn.XLOOKUP($D75,'All Data'!$O:$O,'All Data'!$I:$I,"",0)</f>
        <v>1.0299999713897705</v>
      </c>
      <c r="J75" s="135">
        <f>_xlfn.XLOOKUP($D75,'All Data'!$O:$O,'All Data'!$P:$P,"",0)</f>
        <v>49.335213659697992</v>
      </c>
      <c r="K75" s="134">
        <f>_xlfn.XLOOKUP($D75,'All Data'!$O:$O,'All Data'!$R:$R,"",0)</f>
        <v>1.48</v>
      </c>
      <c r="L75" s="136">
        <f>_xlfn.LET(_xlpm.result,_xlfn.XLOOKUP($D75,'All Data'!$O:$O,'All Data'!$T:$T,"",0),IF(_xlpm.result=0,"",_xlpm.result))</f>
        <v>4916.93</v>
      </c>
    </row>
    <row r="76" spans="1:12" ht="14.4">
      <c r="A76" s="54">
        <f t="shared" si="4"/>
        <v>67</v>
      </c>
      <c r="B76" t="s">
        <v>73</v>
      </c>
      <c r="C76" t="s">
        <v>241</v>
      </c>
      <c r="D76" s="55" t="str">
        <f t="shared" si="5"/>
        <v>2025IRL</v>
      </c>
      <c r="E76" s="84">
        <v>3</v>
      </c>
      <c r="F76" s="133">
        <f>_xlfn.XLOOKUP($D76,'All Data'!$O:$O,'All Data'!$E:$E,"",0)</f>
        <v>5308.0389999999998</v>
      </c>
      <c r="G76" s="133">
        <f>_xlfn.XLOOKUP($D76,'All Data'!$O:$O,'All Data'!$G:$G,"",0)</f>
        <v>82.745000000000005</v>
      </c>
      <c r="H76" s="134">
        <f>_xlfn.XLOOKUP($D76,'All Data'!$O:$O,'All Data'!$H:$H,"",0)</f>
        <v>6.9868639869689915</v>
      </c>
      <c r="I76" s="134">
        <f>_xlfn.XLOOKUP($D76,'All Data'!$O:$O,'All Data'!$I:$I,"",0)</f>
        <v>5.8668255805969238</v>
      </c>
      <c r="J76" s="135">
        <f>_xlfn.XLOOKUP($D76,'All Data'!$O:$O,'All Data'!$P:$P,"",0)</f>
        <v>49.315510982336896</v>
      </c>
      <c r="K76" s="134">
        <f>_xlfn.XLOOKUP($D76,'All Data'!$O:$O,'All Data'!$R:$R,"",0)</f>
        <v>1.48</v>
      </c>
      <c r="L76" s="136">
        <f>_xlfn.LET(_xlpm.result,_xlfn.XLOOKUP($D76,'All Data'!$O:$O,'All Data'!$T:$T,"",0),IF(_xlpm.result=0,"",_xlpm.result))</f>
        <v>119037.73</v>
      </c>
    </row>
    <row r="77" spans="1:12" ht="14.4">
      <c r="A77" s="54">
        <f t="shared" si="4"/>
        <v>68</v>
      </c>
      <c r="B77" t="s">
        <v>95</v>
      </c>
      <c r="C77" t="s">
        <v>263</v>
      </c>
      <c r="D77" s="55" t="str">
        <f t="shared" si="5"/>
        <v>2025MLT</v>
      </c>
      <c r="E77" s="84">
        <v>3</v>
      </c>
      <c r="F77" s="133">
        <f>_xlfn.XLOOKUP($D77,'All Data'!$O:$O,'All Data'!$E:$E,"",0)</f>
        <v>545.40499999999997</v>
      </c>
      <c r="G77" s="133">
        <f>_xlfn.XLOOKUP($D77,'All Data'!$O:$O,'All Data'!$G:$G,"",0)</f>
        <v>83.628</v>
      </c>
      <c r="H77" s="134">
        <f>_xlfn.XLOOKUP($D77,'All Data'!$O:$O,'All Data'!$H:$H,"",0)</f>
        <v>6.6592382049560541</v>
      </c>
      <c r="I77" s="134">
        <f>_xlfn.XLOOKUP($D77,'All Data'!$O:$O,'All Data'!$I:$I,"",0)</f>
        <v>5.6599998474121094</v>
      </c>
      <c r="J77" s="135">
        <f>_xlfn.XLOOKUP($D77,'All Data'!$O:$O,'All Data'!$P:$P,"",0)</f>
        <v>49.05071449506584</v>
      </c>
      <c r="K77" s="134">
        <f>_xlfn.XLOOKUP($D77,'All Data'!$O:$O,'All Data'!$R:$R,"",0)</f>
        <v>1.48</v>
      </c>
      <c r="L77" s="136">
        <f>_xlfn.LET(_xlpm.result,_xlfn.XLOOKUP($D77,'All Data'!$O:$O,'All Data'!$T:$T,"",0),IF(_xlpm.result=0,"",_xlpm.result))</f>
        <v>62700.49</v>
      </c>
    </row>
    <row r="78" spans="1:12" ht="14.4">
      <c r="A78" s="54">
        <f t="shared" si="4"/>
        <v>69</v>
      </c>
      <c r="B78" t="s">
        <v>107</v>
      </c>
      <c r="C78" t="s">
        <v>275</v>
      </c>
      <c r="D78" s="55" t="str">
        <f t="shared" si="5"/>
        <v>2025NLD</v>
      </c>
      <c r="E78" s="84">
        <v>3</v>
      </c>
      <c r="F78" s="133">
        <f>_xlfn.XLOOKUP($D78,'All Data'!$O:$O,'All Data'!$E:$E,"",0)</f>
        <v>18346.819</v>
      </c>
      <c r="G78" s="133">
        <f>_xlfn.XLOOKUP($D78,'All Data'!$O:$O,'All Data'!$G:$G,"",0)</f>
        <v>82.447999999999993</v>
      </c>
      <c r="H78" s="134">
        <f>_xlfn.XLOOKUP($D78,'All Data'!$O:$O,'All Data'!$H:$H,"",0)</f>
        <v>7.1406360397338879</v>
      </c>
      <c r="I78" s="134">
        <f>_xlfn.XLOOKUP($D78,'All Data'!$O:$O,'All Data'!$I:$I,"",0)</f>
        <v>6.121605396270752</v>
      </c>
      <c r="J78" s="135">
        <f>_xlfn.XLOOKUP($D78,'All Data'!$O:$O,'All Data'!$P:$P,"",0)</f>
        <v>48.908590952148707</v>
      </c>
      <c r="K78" s="134">
        <f>_xlfn.XLOOKUP($D78,'All Data'!$O:$O,'All Data'!$R:$R,"",0)</f>
        <v>1.48</v>
      </c>
      <c r="L78" s="136">
        <f>_xlfn.LET(_xlpm.result,_xlfn.XLOOKUP($D78,'All Data'!$O:$O,'All Data'!$T:$T,"",0),IF(_xlpm.result=0,"",_xlpm.result))</f>
        <v>70498.880000000005</v>
      </c>
    </row>
    <row r="79" spans="1:12" ht="14.4">
      <c r="A79" s="54">
        <f t="shared" si="4"/>
        <v>70</v>
      </c>
      <c r="B79" t="s">
        <v>147</v>
      </c>
      <c r="C79" t="s">
        <v>315</v>
      </c>
      <c r="D79" s="55" t="str">
        <f t="shared" si="5"/>
        <v>2025TUR</v>
      </c>
      <c r="E79" s="84">
        <v>4</v>
      </c>
      <c r="F79" s="133">
        <f>_xlfn.XLOOKUP($D79,'All Data'!$O:$O,'All Data'!$E:$E,"",0)</f>
        <v>87685.426000000007</v>
      </c>
      <c r="G79" s="133">
        <f>_xlfn.XLOOKUP($D79,'All Data'!$O:$O,'All Data'!$G:$G,"",0)</f>
        <v>77.823999999999998</v>
      </c>
      <c r="H79" s="134">
        <f>_xlfn.XLOOKUP($D79,'All Data'!$O:$O,'All Data'!$H:$H,"",0)</f>
        <v>5.3759999999999994</v>
      </c>
      <c r="I79" s="134">
        <f>_xlfn.XLOOKUP($D79,'All Data'!$O:$O,'All Data'!$I:$I,"",0)</f>
        <v>3.1800000667572021</v>
      </c>
      <c r="J79" s="135">
        <f>_xlfn.XLOOKUP($D79,'All Data'!$O:$O,'All Data'!$P:$P,"",0)</f>
        <v>48.841867046303598</v>
      </c>
      <c r="K79" s="134">
        <f>_xlfn.XLOOKUP($D79,'All Data'!$O:$O,'All Data'!$R:$R,"",0)</f>
        <v>1.48</v>
      </c>
      <c r="L79" s="136">
        <f>_xlfn.LET(_xlpm.result,_xlfn.XLOOKUP($D79,'All Data'!$O:$O,'All Data'!$T:$T,"",0),IF(_xlpm.result=0,"",_xlpm.result))</f>
        <v>36154.49</v>
      </c>
    </row>
    <row r="80" spans="1:12" ht="14.4">
      <c r="A80" s="54">
        <f t="shared" si="4"/>
        <v>71</v>
      </c>
      <c r="B80" t="s">
        <v>149</v>
      </c>
      <c r="C80" t="s">
        <v>317</v>
      </c>
      <c r="D80" s="55" t="str">
        <f t="shared" si="5"/>
        <v>2025UGA</v>
      </c>
      <c r="E80" s="84">
        <v>5</v>
      </c>
      <c r="F80" s="133">
        <f>_xlfn.XLOOKUP($D80,'All Data'!$O:$O,'All Data'!$E:$E,"",0)</f>
        <v>51384.894</v>
      </c>
      <c r="G80" s="133">
        <f>_xlfn.XLOOKUP($D80,'All Data'!$O:$O,'All Data'!$G:$G,"",0)</f>
        <v>68.707999999999998</v>
      </c>
      <c r="H80" s="134">
        <f>_xlfn.XLOOKUP($D80,'All Data'!$O:$O,'All Data'!$H:$H,"",0)</f>
        <v>4.5509999999999984</v>
      </c>
      <c r="I80" s="134">
        <f>_xlfn.XLOOKUP($D80,'All Data'!$O:$O,'All Data'!$I:$I,"",0)</f>
        <v>1.059999942779541</v>
      </c>
      <c r="J80" s="135">
        <f>_xlfn.XLOOKUP($D80,'All Data'!$O:$O,'All Data'!$P:$P,"",0)</f>
        <v>48.198230600574782</v>
      </c>
      <c r="K80" s="134">
        <f>_xlfn.XLOOKUP($D80,'All Data'!$O:$O,'All Data'!$R:$R,"",0)</f>
        <v>1.48</v>
      </c>
      <c r="L80" s="136">
        <f>_xlfn.LET(_xlpm.result,_xlfn.XLOOKUP($D80,'All Data'!$O:$O,'All Data'!$T:$T,"",0),IF(_xlpm.result=0,"",_xlpm.result))</f>
        <v>2879.67</v>
      </c>
    </row>
    <row r="81" spans="1:12" ht="14.4">
      <c r="A81" s="54">
        <f t="shared" si="4"/>
        <v>72</v>
      </c>
      <c r="B81" s="8" t="s">
        <v>134</v>
      </c>
      <c r="C81" t="s">
        <v>302</v>
      </c>
      <c r="D81" s="55" t="str">
        <f t="shared" si="5"/>
        <v>2025KOR</v>
      </c>
      <c r="E81" s="84">
        <v>8</v>
      </c>
      <c r="F81" s="133">
        <f>_xlfn.XLOOKUP($D81,'All Data'!$O:$O,'All Data'!$E:$E,"",0)</f>
        <v>51667.029000000002</v>
      </c>
      <c r="G81" s="133">
        <f>_xlfn.XLOOKUP($D81,'All Data'!$O:$O,'All Data'!$G:$G,"",0)</f>
        <v>84.534999999999997</v>
      </c>
      <c r="H81" s="134">
        <f>_xlfn.XLOOKUP($D81,'All Data'!$O:$O,'All Data'!$H:$H,"",0)</f>
        <v>5.9560136375427248</v>
      </c>
      <c r="I81" s="134">
        <f>_xlfn.XLOOKUP($D81,'All Data'!$O:$O,'All Data'!$I:$I,"",0)</f>
        <v>5.1100001335144043</v>
      </c>
      <c r="J81" s="135">
        <f>_xlfn.XLOOKUP($D81,'All Data'!$O:$O,'All Data'!$P:$P,"",0)</f>
        <v>48.132527572598185</v>
      </c>
      <c r="K81" s="134">
        <f>_xlfn.XLOOKUP($D81,'All Data'!$O:$O,'All Data'!$R:$R,"",0)</f>
        <v>1.48</v>
      </c>
      <c r="L81" s="136">
        <f>_xlfn.LET(_xlpm.result,_xlfn.XLOOKUP($D81,'All Data'!$O:$O,'All Data'!$T:$T,"",0),IF(_xlpm.result=0,"",_xlpm.result))</f>
        <v>55070.94</v>
      </c>
    </row>
    <row r="82" spans="1:12" ht="14.4">
      <c r="A82" s="54">
        <f t="shared" si="4"/>
        <v>73</v>
      </c>
      <c r="B82" t="s">
        <v>93</v>
      </c>
      <c r="C82" t="s">
        <v>261</v>
      </c>
      <c r="D82" s="55" t="str">
        <f t="shared" si="5"/>
        <v>2025MYS</v>
      </c>
      <c r="E82" s="84">
        <v>8</v>
      </c>
      <c r="F82" s="133">
        <f>_xlfn.XLOOKUP($D82,'All Data'!$O:$O,'All Data'!$E:$E,"",0)</f>
        <v>35977.838000000003</v>
      </c>
      <c r="G82" s="133">
        <f>_xlfn.XLOOKUP($D82,'All Data'!$O:$O,'All Data'!$G:$G,"",0)</f>
        <v>76.986999999999995</v>
      </c>
      <c r="H82" s="134">
        <f>_xlfn.XLOOKUP($D82,'All Data'!$O:$O,'All Data'!$H:$H,"",0)</f>
        <v>6.1050000000000004</v>
      </c>
      <c r="I82" s="134">
        <f>_xlfn.XLOOKUP($D82,'All Data'!$O:$O,'All Data'!$I:$I,"",0)</f>
        <v>4.1100001335144043</v>
      </c>
      <c r="J82" s="135">
        <f>_xlfn.XLOOKUP($D82,'All Data'!$O:$O,'All Data'!$P:$P,"",0)</f>
        <v>48.083536320751548</v>
      </c>
      <c r="K82" s="134">
        <f>_xlfn.XLOOKUP($D82,'All Data'!$O:$O,'All Data'!$R:$R,"",0)</f>
        <v>1.48</v>
      </c>
      <c r="L82" s="136">
        <f>_xlfn.LET(_xlpm.result,_xlfn.XLOOKUP($D82,'All Data'!$O:$O,'All Data'!$T:$T,"",0),IF(_xlpm.result=0,"",_xlpm.result))</f>
        <v>34116.230000000003</v>
      </c>
    </row>
    <row r="83" spans="1:12" ht="14.4">
      <c r="A83" s="54">
        <f t="shared" si="4"/>
        <v>74</v>
      </c>
      <c r="B83" t="s">
        <v>58</v>
      </c>
      <c r="C83" t="s">
        <v>226</v>
      </c>
      <c r="D83" s="55" t="str">
        <f t="shared" si="5"/>
        <v>2025GEO</v>
      </c>
      <c r="E83" s="84">
        <v>7</v>
      </c>
      <c r="F83" s="133">
        <f>_xlfn.XLOOKUP($D83,'All Data'!$O:$O,'All Data'!$E:$E,"",0)</f>
        <v>3806.6709999999998</v>
      </c>
      <c r="G83" s="133">
        <f>_xlfn.XLOOKUP($D83,'All Data'!$O:$O,'All Data'!$G:$G,"",0)</f>
        <v>74.816000000000003</v>
      </c>
      <c r="H83" s="134">
        <f>_xlfn.XLOOKUP($D83,'All Data'!$O:$O,'All Data'!$H:$H,"",0)</f>
        <v>5.6437551269531241</v>
      </c>
      <c r="I83" s="134">
        <f>_xlfn.XLOOKUP($D83,'All Data'!$O:$O,'All Data'!$I:$I,"",0)</f>
        <v>3.2214202880859375</v>
      </c>
      <c r="J83" s="135">
        <f>_xlfn.XLOOKUP($D83,'All Data'!$O:$O,'All Data'!$P:$P,"",0)</f>
        <v>48.037469741498775</v>
      </c>
      <c r="K83" s="134">
        <f>_xlfn.XLOOKUP($D83,'All Data'!$O:$O,'All Data'!$R:$R,"",0)</f>
        <v>1.48</v>
      </c>
      <c r="L83" s="136">
        <f>_xlfn.LET(_xlpm.result,_xlfn.XLOOKUP($D83,'All Data'!$O:$O,'All Data'!$T:$T,"",0),IF(_xlpm.result=0,"",_xlpm.result))</f>
        <v>24883.91</v>
      </c>
    </row>
    <row r="84" spans="1:12" ht="14.4">
      <c r="A84" s="54">
        <f t="shared" si="4"/>
        <v>75</v>
      </c>
      <c r="B84" t="s">
        <v>101</v>
      </c>
      <c r="C84" t="s">
        <v>269</v>
      </c>
      <c r="D84" s="55" t="str">
        <f t="shared" si="5"/>
        <v>2025MNE</v>
      </c>
      <c r="E84" s="84">
        <v>7</v>
      </c>
      <c r="F84" s="133">
        <f>_xlfn.XLOOKUP($D84,'All Data'!$O:$O,'All Data'!$E:$E,"",0)</f>
        <v>632.72900000000004</v>
      </c>
      <c r="G84" s="133">
        <f>_xlfn.XLOOKUP($D84,'All Data'!$O:$O,'All Data'!$G:$G,"",0)</f>
        <v>77.433999999999997</v>
      </c>
      <c r="H84" s="134">
        <f>_xlfn.XLOOKUP($D84,'All Data'!$O:$O,'All Data'!$H:$H,"",0)</f>
        <v>6.6630000000000011</v>
      </c>
      <c r="I84" s="134">
        <f>_xlfn.XLOOKUP($D84,'All Data'!$O:$O,'All Data'!$I:$I,"",0)</f>
        <v>4.929999828338623</v>
      </c>
      <c r="J84" s="135">
        <f>_xlfn.XLOOKUP($D84,'All Data'!$O:$O,'All Data'!$P:$P,"",0)</f>
        <v>47.841945999369315</v>
      </c>
      <c r="K84" s="134">
        <f>_xlfn.XLOOKUP($D84,'All Data'!$O:$O,'All Data'!$R:$R,"",0)</f>
        <v>1.48</v>
      </c>
      <c r="L84" s="136">
        <f>_xlfn.LET(_xlpm.result,_xlfn.XLOOKUP($D84,'All Data'!$O:$O,'All Data'!$T:$T,"",0),IF(_xlpm.result=0,"",_xlpm.result))</f>
        <v>28105.71</v>
      </c>
    </row>
    <row r="85" spans="1:12" ht="14.4">
      <c r="A85" s="54">
        <f t="shared" si="4"/>
        <v>76</v>
      </c>
      <c r="B85" t="s">
        <v>24</v>
      </c>
      <c r="C85" t="s">
        <v>192</v>
      </c>
      <c r="D85" s="55" t="str">
        <f t="shared" si="5"/>
        <v>2025BOL</v>
      </c>
      <c r="E85" s="84">
        <v>1</v>
      </c>
      <c r="F85" s="133">
        <f>_xlfn.XLOOKUP($D85,'All Data'!$O:$O,'All Data'!$E:$E,"",0)</f>
        <v>12581.843000000001</v>
      </c>
      <c r="G85" s="133">
        <f>_xlfn.XLOOKUP($D85,'All Data'!$O:$O,'All Data'!$G:$G,"",0)</f>
        <v>68.905000000000001</v>
      </c>
      <c r="H85" s="134">
        <f>_xlfn.XLOOKUP($D85,'All Data'!$O:$O,'All Data'!$H:$H,"",0)</f>
        <v>5.8298821220397947</v>
      </c>
      <c r="I85" s="134">
        <f>_xlfn.XLOOKUP($D85,'All Data'!$O:$O,'All Data'!$I:$I,"",0)</f>
        <v>2.5699999332427979</v>
      </c>
      <c r="J85" s="135">
        <f>_xlfn.XLOOKUP($D85,'All Data'!$O:$O,'All Data'!$P:$P,"",0)</f>
        <v>47.779923570061896</v>
      </c>
      <c r="K85" s="134">
        <f>_xlfn.XLOOKUP($D85,'All Data'!$O:$O,'All Data'!$R:$R,"",0)</f>
        <v>1.48</v>
      </c>
      <c r="L85" s="136">
        <f>_xlfn.LET(_xlpm.result,_xlfn.XLOOKUP($D85,'All Data'!$O:$O,'All Data'!$T:$T,"",0),IF(_xlpm.result=0,"",_xlpm.result))</f>
        <v>11329.15</v>
      </c>
    </row>
    <row r="86" spans="1:12" ht="14.4">
      <c r="A86" s="54">
        <f t="shared" si="4"/>
        <v>77</v>
      </c>
      <c r="B86" t="s">
        <v>99</v>
      </c>
      <c r="C86" t="s">
        <v>267</v>
      </c>
      <c r="D86" s="55" t="str">
        <f t="shared" si="5"/>
        <v>2025MDA</v>
      </c>
      <c r="E86" s="84">
        <v>7</v>
      </c>
      <c r="F86" s="133">
        <f>_xlfn.XLOOKUP($D86,'All Data'!$O:$O,'All Data'!$E:$E,"",0)</f>
        <v>2996.1060000000002</v>
      </c>
      <c r="G86" s="133">
        <f>_xlfn.XLOOKUP($D86,'All Data'!$O:$O,'All Data'!$G:$G,"",0)</f>
        <v>71.466999999999999</v>
      </c>
      <c r="H86" s="134">
        <f>_xlfn.XLOOKUP($D86,'All Data'!$O:$O,'All Data'!$H:$H,"",0)</f>
        <v>5.7826116523742677</v>
      </c>
      <c r="I86" s="134">
        <f>_xlfn.XLOOKUP($D86,'All Data'!$O:$O,'All Data'!$I:$I,"",0)</f>
        <v>2.9553229808807373</v>
      </c>
      <c r="J86" s="135">
        <f>_xlfn.XLOOKUP($D86,'All Data'!$O:$O,'All Data'!$P:$P,"",0)</f>
        <v>47.605586782541138</v>
      </c>
      <c r="K86" s="134">
        <f>_xlfn.XLOOKUP($D86,'All Data'!$O:$O,'All Data'!$R:$R,"",0)</f>
        <v>1.48</v>
      </c>
      <c r="L86" s="136">
        <f>_xlfn.LET(_xlpm.result,_xlfn.XLOOKUP($D86,'All Data'!$O:$O,'All Data'!$T:$T,"",0),IF(_xlpm.result=0,"",_xlpm.result))</f>
        <v>16376.61</v>
      </c>
    </row>
    <row r="87" spans="1:12" ht="14.4">
      <c r="A87" s="54">
        <f t="shared" si="4"/>
        <v>78</v>
      </c>
      <c r="B87" t="s">
        <v>67</v>
      </c>
      <c r="C87" t="s">
        <v>235</v>
      </c>
      <c r="D87" s="55" t="str">
        <f t="shared" si="5"/>
        <v>2025HUN</v>
      </c>
      <c r="E87" s="84">
        <v>7</v>
      </c>
      <c r="F87" s="133">
        <f>_xlfn.XLOOKUP($D87,'All Data'!$O:$O,'All Data'!$E:$E,"",0)</f>
        <v>9632.2870000000003</v>
      </c>
      <c r="G87" s="133">
        <f>_xlfn.XLOOKUP($D87,'All Data'!$O:$O,'All Data'!$G:$G,"",0)</f>
        <v>77.332999999999998</v>
      </c>
      <c r="H87" s="134">
        <f>_xlfn.XLOOKUP($D87,'All Data'!$O:$O,'All Data'!$H:$H,"",0)</f>
        <v>5.9271831665039052</v>
      </c>
      <c r="I87" s="134">
        <f>_xlfn.XLOOKUP($D87,'All Data'!$O:$O,'All Data'!$I:$I,"",0)</f>
        <v>4.0653138160705566</v>
      </c>
      <c r="J87" s="135">
        <f>_xlfn.XLOOKUP($D87,'All Data'!$O:$O,'All Data'!$P:$P,"",0)</f>
        <v>47.569224133242692</v>
      </c>
      <c r="K87" s="134">
        <f>_xlfn.XLOOKUP($D87,'All Data'!$O:$O,'All Data'!$R:$R,"",0)</f>
        <v>1.48</v>
      </c>
      <c r="L87" s="136">
        <f>_xlfn.LET(_xlpm.result,_xlfn.XLOOKUP($D87,'All Data'!$O:$O,'All Data'!$T:$T,"",0),IF(_xlpm.result=0,"",_xlpm.result))</f>
        <v>40686.93</v>
      </c>
    </row>
    <row r="88" spans="1:12" ht="14.4">
      <c r="A88" s="54">
        <f t="shared" si="4"/>
        <v>79</v>
      </c>
      <c r="B88" t="s">
        <v>31</v>
      </c>
      <c r="C88" t="s">
        <v>199</v>
      </c>
      <c r="D88" s="55" t="str">
        <f t="shared" si="5"/>
        <v>2025KHM</v>
      </c>
      <c r="E88" s="84">
        <v>8</v>
      </c>
      <c r="F88" s="133">
        <f>_xlfn.XLOOKUP($D88,'All Data'!$O:$O,'All Data'!$E:$E,"",0)</f>
        <v>17847.982</v>
      </c>
      <c r="G88" s="133">
        <f>_xlfn.XLOOKUP($D88,'All Data'!$O:$O,'All Data'!$G:$G,"",0)</f>
        <v>70.968999999999994</v>
      </c>
      <c r="H88" s="134">
        <f>_xlfn.XLOOKUP($D88,'All Data'!$O:$O,'All Data'!$H:$H,"",0)</f>
        <v>4.6132808570861812</v>
      </c>
      <c r="I88" s="134">
        <f>_xlfn.XLOOKUP($D88,'All Data'!$O:$O,'All Data'!$I:$I,"",0)</f>
        <v>1.5800000429153442</v>
      </c>
      <c r="J88" s="135">
        <f>_xlfn.XLOOKUP($D88,'All Data'!$O:$O,'All Data'!$P:$P,"",0)</f>
        <v>47.397120866824864</v>
      </c>
      <c r="K88" s="134">
        <f>_xlfn.XLOOKUP($D88,'All Data'!$O:$O,'All Data'!$R:$R,"",0)</f>
        <v>1.48</v>
      </c>
      <c r="L88" s="136">
        <f>_xlfn.LET(_xlpm.result,_xlfn.XLOOKUP($D88,'All Data'!$O:$O,'All Data'!$T:$T,"",0),IF(_xlpm.result=0,"",_xlpm.result))</f>
        <v>7008.89</v>
      </c>
    </row>
    <row r="89" spans="1:12" ht="14.4">
      <c r="A89" s="54">
        <f t="shared" si="4"/>
        <v>80</v>
      </c>
      <c r="B89" t="s">
        <v>97</v>
      </c>
      <c r="C89" t="s">
        <v>265</v>
      </c>
      <c r="D89" s="55" t="str">
        <f t="shared" si="5"/>
        <v>2025MUS</v>
      </c>
      <c r="E89" s="84">
        <v>5</v>
      </c>
      <c r="F89" s="133">
        <f>_xlfn.XLOOKUP($D89,'All Data'!$O:$O,'All Data'!$E:$E,"",0)</f>
        <v>1268.28</v>
      </c>
      <c r="G89" s="133">
        <f>_xlfn.XLOOKUP($D89,'All Data'!$O:$O,'All Data'!$G:$G,"",0)</f>
        <v>75.271000000000001</v>
      </c>
      <c r="H89" s="134">
        <f>_xlfn.XLOOKUP($D89,'All Data'!$O:$O,'All Data'!$H:$H,"",0)</f>
        <v>6.0615009269714371</v>
      </c>
      <c r="I89" s="134">
        <f>_xlfn.XLOOKUP($D89,'All Data'!$O:$O,'All Data'!$I:$I,"",0)</f>
        <v>3.9600000381469727</v>
      </c>
      <c r="J89" s="135">
        <f>_xlfn.XLOOKUP($D89,'All Data'!$O:$O,'All Data'!$P:$P,"",0)</f>
        <v>47.305309314773829</v>
      </c>
      <c r="K89" s="134">
        <f>_xlfn.XLOOKUP($D89,'All Data'!$O:$O,'All Data'!$R:$R,"",0)</f>
        <v>1.48</v>
      </c>
      <c r="L89" s="136">
        <f>_xlfn.LET(_xlpm.result,_xlfn.XLOOKUP($D89,'All Data'!$O:$O,'All Data'!$T:$T,"",0),IF(_xlpm.result=0,"",_xlpm.result))</f>
        <v>28011.16</v>
      </c>
    </row>
    <row r="90" spans="1:12" ht="14.4">
      <c r="A90" s="54">
        <f t="shared" si="4"/>
        <v>81</v>
      </c>
      <c r="B90" t="s">
        <v>80</v>
      </c>
      <c r="C90" t="s">
        <v>248</v>
      </c>
      <c r="D90" s="55" t="str">
        <f t="shared" si="5"/>
        <v>2025KEN</v>
      </c>
      <c r="E90" s="84">
        <v>5</v>
      </c>
      <c r="F90" s="133">
        <f>_xlfn.XLOOKUP($D90,'All Data'!$O:$O,'All Data'!$E:$E,"",0)</f>
        <v>57532.493000000002</v>
      </c>
      <c r="G90" s="133">
        <f>_xlfn.XLOOKUP($D90,'All Data'!$O:$O,'All Data'!$G:$G,"",0)</f>
        <v>64.013999999999996</v>
      </c>
      <c r="H90" s="134">
        <f>_xlfn.XLOOKUP($D90,'All Data'!$O:$O,'All Data'!$H:$H,"",0)</f>
        <v>4.9399465484619167</v>
      </c>
      <c r="I90" s="134">
        <f>_xlfn.XLOOKUP($D90,'All Data'!$O:$O,'All Data'!$I:$I,"",0)</f>
        <v>0.99000000953674316</v>
      </c>
      <c r="J90" s="135">
        <f>_xlfn.XLOOKUP($D90,'All Data'!$O:$O,'All Data'!$P:$P,"",0)</f>
        <v>47.17025248272197</v>
      </c>
      <c r="K90" s="134">
        <f>_xlfn.XLOOKUP($D90,'All Data'!$O:$O,'All Data'!$R:$R,"",0)</f>
        <v>1.48</v>
      </c>
      <c r="L90" s="136">
        <f>_xlfn.LET(_xlpm.result,_xlfn.XLOOKUP($D90,'All Data'!$O:$O,'All Data'!$T:$T,"",0),IF(_xlpm.result=0,"",_xlpm.result))</f>
        <v>5845.2</v>
      </c>
    </row>
    <row r="91" spans="1:12" ht="14.4">
      <c r="A91" s="54">
        <f t="shared" si="4"/>
        <v>82</v>
      </c>
      <c r="B91" t="s">
        <v>127</v>
      </c>
      <c r="C91" t="s">
        <v>295</v>
      </c>
      <c r="D91" s="55" t="str">
        <f t="shared" si="5"/>
        <v>2025SEN</v>
      </c>
      <c r="E91" s="84">
        <v>5</v>
      </c>
      <c r="F91" s="133">
        <f>_xlfn.XLOOKUP($D91,'All Data'!$O:$O,'All Data'!$E:$E,"",0)</f>
        <v>18931.966</v>
      </c>
      <c r="G91" s="133">
        <f>_xlfn.XLOOKUP($D91,'All Data'!$O:$O,'All Data'!$G:$G,"",0)</f>
        <v>69.156999999999996</v>
      </c>
      <c r="H91" s="134">
        <f>_xlfn.XLOOKUP($D91,'All Data'!$O:$O,'All Data'!$H:$H,"",0)</f>
        <v>4.6998198204040538</v>
      </c>
      <c r="I91" s="134">
        <f>_xlfn.XLOOKUP($D91,'All Data'!$O:$O,'All Data'!$I:$I,"",0)</f>
        <v>1.5</v>
      </c>
      <c r="J91" s="135">
        <f>_xlfn.XLOOKUP($D91,'All Data'!$O:$O,'All Data'!$P:$P,"",0)</f>
        <v>46.980195972463974</v>
      </c>
      <c r="K91" s="134">
        <f>_xlfn.XLOOKUP($D91,'All Data'!$O:$O,'All Data'!$R:$R,"",0)</f>
        <v>1.48</v>
      </c>
      <c r="L91" s="136">
        <f>_xlfn.LET(_xlpm.result,_xlfn.XLOOKUP($D91,'All Data'!$O:$O,'All Data'!$T:$T,"",0),IF(_xlpm.result=0,"",_xlpm.result))</f>
        <v>4460.92</v>
      </c>
    </row>
    <row r="92" spans="1:12" ht="14.4">
      <c r="A92" s="54">
        <f t="shared" si="4"/>
        <v>83</v>
      </c>
      <c r="B92" t="s">
        <v>71</v>
      </c>
      <c r="C92" t="s">
        <v>239</v>
      </c>
      <c r="D92" s="55" t="str">
        <f t="shared" si="5"/>
        <v>2025IRN</v>
      </c>
      <c r="E92" s="84">
        <v>4</v>
      </c>
      <c r="F92" s="133">
        <f>_xlfn.XLOOKUP($D92,'All Data'!$O:$O,'All Data'!$E:$E,"",0)</f>
        <v>92417.680999999997</v>
      </c>
      <c r="G92" s="133">
        <f>_xlfn.XLOOKUP($D92,'All Data'!$O:$O,'All Data'!$G:$G,"",0)</f>
        <v>78.051000000000002</v>
      </c>
      <c r="H92" s="134">
        <f>_xlfn.XLOOKUP($D92,'All Data'!$O:$O,'All Data'!$H:$H,"",0)</f>
        <v>5.4138186721801844</v>
      </c>
      <c r="I92" s="134">
        <f>_xlfn.XLOOKUP($D92,'All Data'!$O:$O,'All Data'!$I:$I,"",0)</f>
        <v>3.6877734661102295</v>
      </c>
      <c r="J92" s="135">
        <f>_xlfn.XLOOKUP($D92,'All Data'!$O:$O,'All Data'!$P:$P,"",0)</f>
        <v>46.890865169943268</v>
      </c>
      <c r="K92" s="134">
        <f>_xlfn.XLOOKUP($D92,'All Data'!$O:$O,'All Data'!$R:$R,"",0)</f>
        <v>1.48</v>
      </c>
      <c r="L92" s="136">
        <f>_xlfn.LET(_xlpm.result,_xlfn.XLOOKUP($D92,'All Data'!$O:$O,'All Data'!$T:$T,"",0),IF(_xlpm.result=0,"",_xlpm.result))</f>
        <v>17484.13</v>
      </c>
    </row>
    <row r="93" spans="1:12" ht="14.4">
      <c r="A93" s="54">
        <f t="shared" si="4"/>
        <v>84</v>
      </c>
      <c r="B93" t="s">
        <v>50</v>
      </c>
      <c r="C93" t="s">
        <v>218</v>
      </c>
      <c r="D93" s="55" t="str">
        <f t="shared" si="5"/>
        <v>2025EGY</v>
      </c>
      <c r="E93" s="84">
        <v>4</v>
      </c>
      <c r="F93" s="133">
        <f>_xlfn.XLOOKUP($D93,'All Data'!$O:$O,'All Data'!$E:$E,"",0)</f>
        <v>118365.995</v>
      </c>
      <c r="G93" s="133">
        <f>_xlfn.XLOOKUP($D93,'All Data'!$O:$O,'All Data'!$G:$G,"",0)</f>
        <v>71.986999999999995</v>
      </c>
      <c r="H93" s="134">
        <f>_xlfn.XLOOKUP($D93,'All Data'!$O:$O,'All Data'!$H:$H,"",0)</f>
        <v>4.1585610008239744</v>
      </c>
      <c r="I93" s="134">
        <f>_xlfn.XLOOKUP($D93,'All Data'!$O:$O,'All Data'!$I:$I,"",0)</f>
        <v>1.3600000143051147</v>
      </c>
      <c r="J93" s="135">
        <f>_xlfn.XLOOKUP($D93,'All Data'!$O:$O,'All Data'!$P:$P,"",0)</f>
        <v>46.451614497309237</v>
      </c>
      <c r="K93" s="134">
        <f>_xlfn.XLOOKUP($D93,'All Data'!$O:$O,'All Data'!$R:$R,"",0)</f>
        <v>1.48</v>
      </c>
      <c r="L93" s="136">
        <f>_xlfn.LET(_xlpm.result,_xlfn.XLOOKUP($D93,'All Data'!$O:$O,'All Data'!$T:$T,"",0),IF(_xlpm.result=0,"",_xlpm.result))</f>
        <v>16798.150000000001</v>
      </c>
    </row>
    <row r="94" spans="1:12" ht="14.4">
      <c r="A94" s="54">
        <f t="shared" si="4"/>
        <v>85</v>
      </c>
      <c r="B94" t="s">
        <v>28</v>
      </c>
      <c r="C94" t="s">
        <v>196</v>
      </c>
      <c r="D94" s="55" t="str">
        <f t="shared" si="5"/>
        <v>2025BGR</v>
      </c>
      <c r="E94" s="84">
        <v>7</v>
      </c>
      <c r="F94" s="133">
        <f>_xlfn.XLOOKUP($D94,'All Data'!$O:$O,'All Data'!$E:$E,"",0)</f>
        <v>6714.56</v>
      </c>
      <c r="G94" s="133">
        <f>_xlfn.XLOOKUP($D94,'All Data'!$O:$O,'All Data'!$G:$G,"",0)</f>
        <v>75.960999999999999</v>
      </c>
      <c r="H94" s="134">
        <f>_xlfn.XLOOKUP($D94,'All Data'!$O:$O,'All Data'!$H:$H,"",0)</f>
        <v>5.8253488273620633</v>
      </c>
      <c r="I94" s="134">
        <f>_xlfn.XLOOKUP($D94,'All Data'!$O:$O,'All Data'!$I:$I,"",0)</f>
        <v>4.0296897888183594</v>
      </c>
      <c r="J94" s="135">
        <f>_xlfn.XLOOKUP($D94,'All Data'!$O:$O,'All Data'!$P:$P,"",0)</f>
        <v>46.245404267532329</v>
      </c>
      <c r="K94" s="134">
        <f>_xlfn.XLOOKUP($D94,'All Data'!$O:$O,'All Data'!$R:$R,"",0)</f>
        <v>1.48</v>
      </c>
      <c r="L94" s="136">
        <f>_xlfn.LET(_xlpm.result,_xlfn.XLOOKUP($D94,'All Data'!$O:$O,'All Data'!$T:$T,"",0),IF(_xlpm.result=0,"",_xlpm.result))</f>
        <v>34221.53</v>
      </c>
    </row>
    <row r="95" spans="1:12" ht="14.4">
      <c r="A95" s="54">
        <f t="shared" si="4"/>
        <v>86</v>
      </c>
      <c r="B95" t="s">
        <v>44</v>
      </c>
      <c r="C95" t="s">
        <v>212</v>
      </c>
      <c r="D95" s="55" t="str">
        <f t="shared" si="5"/>
        <v>2025HRV</v>
      </c>
      <c r="E95" s="84">
        <v>7</v>
      </c>
      <c r="F95" s="133">
        <f>_xlfn.XLOOKUP($D95,'All Data'!$O:$O,'All Data'!$E:$E,"",0)</f>
        <v>3848.16</v>
      </c>
      <c r="G95" s="133">
        <f>_xlfn.XLOOKUP($D95,'All Data'!$O:$O,'All Data'!$G:$G,"",0)</f>
        <v>78.915000000000006</v>
      </c>
      <c r="H95" s="134">
        <f>_xlfn.XLOOKUP($D95,'All Data'!$O:$O,'All Data'!$H:$H,"",0)</f>
        <v>5.9956914825439469</v>
      </c>
      <c r="I95" s="134">
        <f>_xlfn.XLOOKUP($D95,'All Data'!$O:$O,'All Data'!$I:$I,"",0)</f>
        <v>4.7600002288818359</v>
      </c>
      <c r="J95" s="135">
        <f>_xlfn.XLOOKUP($D95,'All Data'!$O:$O,'All Data'!$P:$P,"",0)</f>
        <v>46.136181213727085</v>
      </c>
      <c r="K95" s="134">
        <f>_xlfn.XLOOKUP($D95,'All Data'!$O:$O,'All Data'!$R:$R,"",0)</f>
        <v>1.48</v>
      </c>
      <c r="L95" s="136">
        <f>_xlfn.LET(_xlpm.result,_xlfn.XLOOKUP($D95,'All Data'!$O:$O,'All Data'!$T:$T,"",0),IF(_xlpm.result=0,"",_xlpm.result))</f>
        <v>42829.2</v>
      </c>
    </row>
    <row r="96" spans="1:12" ht="14.4">
      <c r="A96" s="54">
        <f t="shared" si="4"/>
        <v>87</v>
      </c>
      <c r="B96" t="s">
        <v>57</v>
      </c>
      <c r="C96" t="s">
        <v>225</v>
      </c>
      <c r="D96" s="55" t="str">
        <f t="shared" si="5"/>
        <v>2025GAB</v>
      </c>
      <c r="E96" s="84">
        <v>5</v>
      </c>
      <c r="F96" s="133">
        <f>_xlfn.XLOOKUP($D96,'All Data'!$O:$O,'All Data'!$E:$E,"",0)</f>
        <v>2593.13</v>
      </c>
      <c r="G96" s="133">
        <f>_xlfn.XLOOKUP($D96,'All Data'!$O:$O,'All Data'!$G:$G,"",0)</f>
        <v>68.695999999999998</v>
      </c>
      <c r="H96" s="134">
        <f>_xlfn.XLOOKUP($D96,'All Data'!$O:$O,'All Data'!$H:$H,"",0)</f>
        <v>5.280500617980957</v>
      </c>
      <c r="I96" s="134">
        <f>_xlfn.XLOOKUP($D96,'All Data'!$O:$O,'All Data'!$I:$I,"",0)</f>
        <v>2.2642302513122559</v>
      </c>
      <c r="J96" s="135">
        <f>_xlfn.XLOOKUP($D96,'All Data'!$O:$O,'All Data'!$P:$P,"",0)</f>
        <v>46.073822110833433</v>
      </c>
      <c r="K96" s="134">
        <f>_xlfn.XLOOKUP($D96,'All Data'!$O:$O,'All Data'!$R:$R,"",0)</f>
        <v>1.48</v>
      </c>
      <c r="L96" s="136">
        <f>_xlfn.LET(_xlpm.result,_xlfn.XLOOKUP($D96,'All Data'!$O:$O,'All Data'!$T:$T,"",0),IF(_xlpm.result=0,"",_xlpm.result))</f>
        <v>18923.66</v>
      </c>
    </row>
    <row r="97" spans="1:12" ht="14.4">
      <c r="A97" s="54">
        <f t="shared" si="4"/>
        <v>88</v>
      </c>
      <c r="B97" t="s">
        <v>160</v>
      </c>
      <c r="C97" t="s">
        <v>328</v>
      </c>
      <c r="D97" s="55" t="str">
        <f t="shared" si="5"/>
        <v>2025ZMB</v>
      </c>
      <c r="E97" s="84">
        <v>5</v>
      </c>
      <c r="F97" s="133">
        <f>_xlfn.XLOOKUP($D97,'All Data'!$O:$O,'All Data'!$E:$E,"",0)</f>
        <v>21913.874</v>
      </c>
      <c r="G97" s="133">
        <f>_xlfn.XLOOKUP($D97,'All Data'!$O:$O,'All Data'!$G:$G,"",0)</f>
        <v>66.7</v>
      </c>
      <c r="H97" s="134">
        <f>_xlfn.XLOOKUP($D97,'All Data'!$O:$O,'All Data'!$H:$H,"",0)</f>
        <v>4.4939999999999998</v>
      </c>
      <c r="I97" s="134">
        <f>_xlfn.XLOOKUP($D97,'All Data'!$O:$O,'All Data'!$I:$I,"",0)</f>
        <v>1.1100000143051147</v>
      </c>
      <c r="J97" s="135">
        <f>_xlfn.XLOOKUP($D97,'All Data'!$O:$O,'All Data'!$P:$P,"",0)</f>
        <v>45.932378637280749</v>
      </c>
      <c r="K97" s="134">
        <f>_xlfn.XLOOKUP($D97,'All Data'!$O:$O,'All Data'!$R:$R,"",0)</f>
        <v>1.48</v>
      </c>
      <c r="L97" s="136">
        <f>_xlfn.LET(_xlpm.result,_xlfn.XLOOKUP($D97,'All Data'!$O:$O,'All Data'!$T:$T,"",0),IF(_xlpm.result=0,"",_xlpm.result))</f>
        <v>3708.07</v>
      </c>
    </row>
    <row r="98" spans="1:12" ht="14.4">
      <c r="A98" s="54">
        <f t="shared" si="4"/>
        <v>89</v>
      </c>
      <c r="B98" t="s">
        <v>68</v>
      </c>
      <c r="C98" t="s">
        <v>236</v>
      </c>
      <c r="D98" s="55" t="str">
        <f t="shared" si="5"/>
        <v>2025ISL</v>
      </c>
      <c r="E98" s="84">
        <v>3</v>
      </c>
      <c r="F98" s="133">
        <f>_xlfn.XLOOKUP($D98,'All Data'!$O:$O,'All Data'!$E:$E,"",0)</f>
        <v>398.26600000000002</v>
      </c>
      <c r="G98" s="133">
        <f>_xlfn.XLOOKUP($D98,'All Data'!$O:$O,'All Data'!$G:$G,"",0)</f>
        <v>83.153000000000006</v>
      </c>
      <c r="H98" s="134">
        <f>_xlfn.XLOOKUP($D98,'All Data'!$O:$O,'All Data'!$H:$H,"",0)</f>
        <v>7.5237943649292021</v>
      </c>
      <c r="I98" s="134">
        <f>_xlfn.XLOOKUP($D98,'All Data'!$O:$O,'All Data'!$I:$I,"",0)</f>
        <v>7.6480216979980469</v>
      </c>
      <c r="J98" s="135">
        <f>_xlfn.XLOOKUP($D98,'All Data'!$O:$O,'All Data'!$P:$P,"",0)</f>
        <v>45.894005290425874</v>
      </c>
      <c r="K98" s="134">
        <f>_xlfn.XLOOKUP($D98,'All Data'!$O:$O,'All Data'!$R:$R,"",0)</f>
        <v>1.48</v>
      </c>
      <c r="L98" s="136">
        <f>_xlfn.LET(_xlpm.result,_xlfn.XLOOKUP($D98,'All Data'!$O:$O,'All Data'!$T:$T,"",0),IF(_xlpm.result=0,"",_xlpm.result))</f>
        <v>67310.06</v>
      </c>
    </row>
    <row r="99" spans="1:12" ht="14.4">
      <c r="A99" s="54">
        <f t="shared" si="4"/>
        <v>90</v>
      </c>
      <c r="B99" t="s">
        <v>33</v>
      </c>
      <c r="C99" t="s">
        <v>201</v>
      </c>
      <c r="D99" s="55" t="str">
        <f t="shared" si="5"/>
        <v>2025CAN</v>
      </c>
      <c r="E99" s="84">
        <v>2</v>
      </c>
      <c r="F99" s="133">
        <f>_xlfn.XLOOKUP($D99,'All Data'!$O:$O,'All Data'!$E:$E,"",0)</f>
        <v>40126.722999999998</v>
      </c>
      <c r="G99" s="133">
        <f>_xlfn.XLOOKUP($D99,'All Data'!$O:$O,'All Data'!$G:$G,"",0)</f>
        <v>82.882999999999996</v>
      </c>
      <c r="H99" s="134">
        <f>_xlfn.XLOOKUP($D99,'All Data'!$O:$O,'All Data'!$H:$H,"",0)</f>
        <v>6.7319353713989258</v>
      </c>
      <c r="I99" s="134">
        <f>_xlfn.XLOOKUP($D99,'All Data'!$O:$O,'All Data'!$I:$I,"",0)</f>
        <v>6.619999885559082</v>
      </c>
      <c r="J99" s="135">
        <f>_xlfn.XLOOKUP($D99,'All Data'!$O:$O,'All Data'!$P:$P,"",0)</f>
        <v>45.494471366754929</v>
      </c>
      <c r="K99" s="134">
        <f>_xlfn.XLOOKUP($D99,'All Data'!$O:$O,'All Data'!$R:$R,"",0)</f>
        <v>1.48</v>
      </c>
      <c r="L99" s="136">
        <f>_xlfn.LET(_xlpm.result,_xlfn.XLOOKUP($D99,'All Data'!$O:$O,'All Data'!$T:$T,"",0),IF(_xlpm.result=0,"",_xlpm.result))</f>
        <v>56706.82</v>
      </c>
    </row>
    <row r="100" spans="1:12" ht="14.4">
      <c r="A100" s="54">
        <f t="shared" si="4"/>
        <v>91</v>
      </c>
      <c r="B100" t="s">
        <v>110</v>
      </c>
      <c r="C100" t="s">
        <v>278</v>
      </c>
      <c r="D100" s="55" t="str">
        <f t="shared" si="5"/>
        <v>2025NER</v>
      </c>
      <c r="E100" s="84">
        <v>5</v>
      </c>
      <c r="F100" s="133">
        <f>_xlfn.XLOOKUP($D100,'All Data'!$O:$O,'All Data'!$E:$E,"",0)</f>
        <v>27917.830999999998</v>
      </c>
      <c r="G100" s="133">
        <f>_xlfn.XLOOKUP($D100,'All Data'!$O:$O,'All Data'!$G:$G,"",0)</f>
        <v>61.66</v>
      </c>
      <c r="H100" s="134">
        <f>_xlfn.XLOOKUP($D100,'All Data'!$O:$O,'All Data'!$H:$H,"",0)</f>
        <v>5.1463313293457045</v>
      </c>
      <c r="I100" s="134">
        <f>_xlfn.XLOOKUP($D100,'All Data'!$O:$O,'All Data'!$I:$I,"",0)</f>
        <v>1.1699999570846558</v>
      </c>
      <c r="J100" s="135">
        <f>_xlfn.XLOOKUP($D100,'All Data'!$O:$O,'All Data'!$P:$P,"",0)</f>
        <v>45.361357338403799</v>
      </c>
      <c r="K100" s="134">
        <f>_xlfn.XLOOKUP($D100,'All Data'!$O:$O,'All Data'!$R:$R,"",0)</f>
        <v>1.48</v>
      </c>
      <c r="L100" s="136">
        <f>_xlfn.LET(_xlpm.result,_xlfn.XLOOKUP($D100,'All Data'!$O:$O,'All Data'!$T:$T,"",0),IF(_xlpm.result=0,"",_xlpm.result))</f>
        <v>1803.44</v>
      </c>
    </row>
    <row r="101" spans="1:12" ht="14.4">
      <c r="A101" s="54">
        <f t="shared" si="4"/>
        <v>92</v>
      </c>
      <c r="B101" t="s">
        <v>85</v>
      </c>
      <c r="C101" t="s">
        <v>253</v>
      </c>
      <c r="D101" s="55" t="str">
        <f t="shared" si="5"/>
        <v>2025LBN</v>
      </c>
      <c r="E101" s="84">
        <v>4</v>
      </c>
      <c r="F101" s="133">
        <f>_xlfn.XLOOKUP($D101,'All Data'!$O:$O,'All Data'!$E:$E,"",0)</f>
        <v>5849.4210000000003</v>
      </c>
      <c r="G101" s="133">
        <f>_xlfn.XLOOKUP($D101,'All Data'!$O:$O,'All Data'!$G:$G,"",0)</f>
        <v>78.084000000000003</v>
      </c>
      <c r="H101" s="134">
        <f>_xlfn.XLOOKUP($D101,'All Data'!$O:$O,'All Data'!$H:$H,"",0)</f>
        <v>3.95742772102356</v>
      </c>
      <c r="I101" s="134">
        <f>_xlfn.XLOOKUP($D101,'All Data'!$O:$O,'All Data'!$I:$I,"",0)</f>
        <v>2.1600000858306885</v>
      </c>
      <c r="J101" s="135">
        <f>_xlfn.XLOOKUP($D101,'All Data'!$O:$O,'All Data'!$P:$P,"",0)</f>
        <v>45.237058160005482</v>
      </c>
      <c r="K101" s="134">
        <f>_xlfn.XLOOKUP($D101,'All Data'!$O:$O,'All Data'!$R:$R,"",0)</f>
        <v>1.48</v>
      </c>
      <c r="L101" s="136" t="str">
        <f>_xlfn.LET(_xlpm.result,_xlfn.XLOOKUP($D101,'All Data'!$O:$O,'All Data'!$T:$T,"",0),IF(_xlpm.result=0,"",_xlpm.result))</f>
        <v/>
      </c>
    </row>
    <row r="102" spans="1:12" ht="14.4">
      <c r="A102" s="54">
        <f t="shared" si="4"/>
        <v>93</v>
      </c>
      <c r="B102" t="s">
        <v>39</v>
      </c>
      <c r="C102" t="s">
        <v>207</v>
      </c>
      <c r="D102" s="55" t="str">
        <f t="shared" si="5"/>
        <v>2025COM</v>
      </c>
      <c r="E102" s="84">
        <v>5</v>
      </c>
      <c r="F102" s="133">
        <f>_xlfn.XLOOKUP($D102,'All Data'!$O:$O,'All Data'!$E:$E,"",0)</f>
        <v>882.84699999999998</v>
      </c>
      <c r="G102" s="133">
        <f>_xlfn.XLOOKUP($D102,'All Data'!$O:$O,'All Data'!$G:$G,"",0)</f>
        <v>67.248999999999995</v>
      </c>
      <c r="H102" s="134">
        <f>_xlfn.XLOOKUP($D102,'All Data'!$O:$O,'All Data'!$H:$H,"",0)</f>
        <v>4.0582036857604962</v>
      </c>
      <c r="I102" s="134">
        <f>_xlfn.XLOOKUP($D102,'All Data'!$O:$O,'All Data'!$I:$I,"",0)</f>
        <v>0.82825362682342529</v>
      </c>
      <c r="J102" s="135">
        <f>_xlfn.XLOOKUP($D102,'All Data'!$O:$O,'All Data'!$P:$P,"",0)</f>
        <v>45.177331237639073</v>
      </c>
      <c r="K102" s="134">
        <f>_xlfn.XLOOKUP($D102,'All Data'!$O:$O,'All Data'!$R:$R,"",0)</f>
        <v>1.48</v>
      </c>
      <c r="L102" s="136">
        <f>_xlfn.LET(_xlpm.result,_xlfn.XLOOKUP($D102,'All Data'!$O:$O,'All Data'!$T:$T,"",0),IF(_xlpm.result=0,"",_xlpm.result))</f>
        <v>3482.53</v>
      </c>
    </row>
    <row r="103" spans="1:12" ht="14.4">
      <c r="A103" s="54">
        <f t="shared" si="4"/>
        <v>94</v>
      </c>
      <c r="B103" t="s">
        <v>43</v>
      </c>
      <c r="C103" t="s">
        <v>211</v>
      </c>
      <c r="D103" s="55" t="str">
        <f t="shared" si="5"/>
        <v>2025CIV</v>
      </c>
      <c r="E103" s="84">
        <v>5</v>
      </c>
      <c r="F103" s="133">
        <f>_xlfn.XLOOKUP($D103,'All Data'!$O:$O,'All Data'!$E:$E,"",0)</f>
        <v>32711.546999999999</v>
      </c>
      <c r="G103" s="133">
        <f>_xlfn.XLOOKUP($D103,'All Data'!$O:$O,'All Data'!$G:$G,"",0)</f>
        <v>62.277999999999999</v>
      </c>
      <c r="H103" s="134">
        <f>_xlfn.XLOOKUP($D103,'All Data'!$O:$O,'All Data'!$H:$H,"",0)</f>
        <v>4.9866738204956036</v>
      </c>
      <c r="I103" s="134">
        <f>_xlfn.XLOOKUP($D103,'All Data'!$O:$O,'All Data'!$I:$I,"",0)</f>
        <v>1.1499999761581421</v>
      </c>
      <c r="J103" s="135">
        <f>_xlfn.XLOOKUP($D103,'All Data'!$O:$O,'All Data'!$P:$P,"",0)</f>
        <v>45.069867938563227</v>
      </c>
      <c r="K103" s="134">
        <f>_xlfn.XLOOKUP($D103,'All Data'!$O:$O,'All Data'!$R:$R,"",0)</f>
        <v>1.48</v>
      </c>
      <c r="L103" s="136">
        <f>_xlfn.LET(_xlpm.result,_xlfn.XLOOKUP($D103,'All Data'!$O:$O,'All Data'!$T:$T,"",0),IF(_xlpm.result=0,"",_xlpm.result))</f>
        <v>6747.04</v>
      </c>
    </row>
    <row r="104" spans="1:12" ht="14.4">
      <c r="A104" s="54">
        <f t="shared" si="4"/>
        <v>95</v>
      </c>
      <c r="B104" t="s">
        <v>126</v>
      </c>
      <c r="C104" t="s">
        <v>294</v>
      </c>
      <c r="D104" s="55" t="str">
        <f t="shared" si="5"/>
        <v>2025SAU</v>
      </c>
      <c r="E104" s="84">
        <v>4</v>
      </c>
      <c r="F104" s="133">
        <f>_xlfn.XLOOKUP($D104,'All Data'!$O:$O,'All Data'!$E:$E,"",0)</f>
        <v>34566.328000000001</v>
      </c>
      <c r="G104" s="133">
        <f>_xlfn.XLOOKUP($D104,'All Data'!$O:$O,'All Data'!$G:$G,"",0)</f>
        <v>79.194999999999993</v>
      </c>
      <c r="H104" s="134">
        <f>_xlfn.XLOOKUP($D104,'All Data'!$O:$O,'All Data'!$H:$H,"",0)</f>
        <v>7.0326103935241733</v>
      </c>
      <c r="I104" s="134">
        <f>_xlfn.XLOOKUP($D104,'All Data'!$O:$O,'All Data'!$I:$I,"",0)</f>
        <v>6.5272488594055176</v>
      </c>
      <c r="J104" s="135">
        <f>_xlfn.XLOOKUP($D104,'All Data'!$O:$O,'All Data'!$P:$P,"",0)</f>
        <v>44.918137198297266</v>
      </c>
      <c r="K104" s="134">
        <f>_xlfn.XLOOKUP($D104,'All Data'!$O:$O,'All Data'!$R:$R,"",0)</f>
        <v>1.48</v>
      </c>
      <c r="L104" s="136">
        <f>_xlfn.LET(_xlpm.result,_xlfn.XLOOKUP($D104,'All Data'!$O:$O,'All Data'!$T:$T,"",0),IF(_xlpm.result=0,"",_xlpm.result))</f>
        <v>62792.77</v>
      </c>
    </row>
    <row r="105" spans="1:12" ht="14.4">
      <c r="A105" s="54">
        <f t="shared" si="4"/>
        <v>96</v>
      </c>
      <c r="B105" t="s">
        <v>104</v>
      </c>
      <c r="C105" t="s">
        <v>272</v>
      </c>
      <c r="D105" s="55" t="str">
        <f t="shared" si="5"/>
        <v>2025MMR</v>
      </c>
      <c r="E105" s="84">
        <v>8</v>
      </c>
      <c r="F105" s="133">
        <f>_xlfn.XLOOKUP($D105,'All Data'!$O:$O,'All Data'!$E:$E,"",0)</f>
        <v>54850.648000000001</v>
      </c>
      <c r="G105" s="133">
        <f>_xlfn.XLOOKUP($D105,'All Data'!$O:$O,'All Data'!$G:$G,"",0)</f>
        <v>67.302000000000007</v>
      </c>
      <c r="H105" s="134">
        <f>_xlfn.XLOOKUP($D105,'All Data'!$O:$O,'All Data'!$H:$H,"",0)</f>
        <v>4.2190000000000012</v>
      </c>
      <c r="I105" s="134">
        <f>_xlfn.XLOOKUP($D105,'All Data'!$O:$O,'All Data'!$I:$I,"",0)</f>
        <v>1.1000000238418579</v>
      </c>
      <c r="J105" s="135">
        <f>_xlfn.XLOOKUP($D105,'All Data'!$O:$O,'All Data'!$P:$P,"",0)</f>
        <v>44.726744896075793</v>
      </c>
      <c r="K105" s="134">
        <f>_xlfn.XLOOKUP($D105,'All Data'!$O:$O,'All Data'!$R:$R,"",0)</f>
        <v>1.48</v>
      </c>
      <c r="L105" s="136">
        <f>_xlfn.LET(_xlpm.result,_xlfn.XLOOKUP($D105,'All Data'!$O:$O,'All Data'!$T:$T,"",0),IF(_xlpm.result=0,"",_xlpm.result))</f>
        <v>5276.29</v>
      </c>
    </row>
    <row r="106" spans="1:12" ht="14.4">
      <c r="A106" s="54">
        <f t="shared" ref="A106:A137" si="6">IFERROR(RANK(J106,$J$10:$J$164),"")</f>
        <v>97</v>
      </c>
      <c r="B106" t="s">
        <v>54</v>
      </c>
      <c r="C106" t="s">
        <v>222</v>
      </c>
      <c r="D106" s="55" t="str">
        <f t="shared" ref="D106:D137" si="7">$C$5&amp;C106</f>
        <v>2025ETH</v>
      </c>
      <c r="E106" s="84">
        <v>5</v>
      </c>
      <c r="F106" s="133">
        <f>_xlfn.XLOOKUP($D106,'All Data'!$O:$O,'All Data'!$E:$E,"",0)</f>
        <v>135472.05100000001</v>
      </c>
      <c r="G106" s="133">
        <f>_xlfn.XLOOKUP($D106,'All Data'!$O:$O,'All Data'!$G:$G,"",0)</f>
        <v>67.876000000000005</v>
      </c>
      <c r="H106" s="134">
        <f>_xlfn.XLOOKUP($D106,'All Data'!$O:$O,'All Data'!$H:$H,"",0)</f>
        <v>3.8890715465545647</v>
      </c>
      <c r="I106" s="134">
        <f>_xlfn.XLOOKUP($D106,'All Data'!$O:$O,'All Data'!$I:$I,"",0)</f>
        <v>0.87999999523162842</v>
      </c>
      <c r="J106" s="135">
        <f>_xlfn.XLOOKUP($D106,'All Data'!$O:$O,'All Data'!$P:$P,"",0)</f>
        <v>44.258903968070804</v>
      </c>
      <c r="K106" s="134">
        <f>_xlfn.XLOOKUP($D106,'All Data'!$O:$O,'All Data'!$R:$R,"",0)</f>
        <v>1.48</v>
      </c>
      <c r="L106" s="136">
        <f>_xlfn.LET(_xlpm.result,_xlfn.XLOOKUP($D106,'All Data'!$O:$O,'All Data'!$T:$T,"",0),IF(_xlpm.result=0,"",_xlpm.result))</f>
        <v>2892.22</v>
      </c>
    </row>
    <row r="107" spans="1:12" ht="14.4">
      <c r="A107" s="54">
        <f t="shared" si="6"/>
        <v>98</v>
      </c>
      <c r="B107" t="s">
        <v>89</v>
      </c>
      <c r="C107" t="s">
        <v>257</v>
      </c>
      <c r="D107" s="55" t="str">
        <f t="shared" si="7"/>
        <v>2025LTU</v>
      </c>
      <c r="E107" s="84">
        <v>7</v>
      </c>
      <c r="F107" s="133">
        <f>_xlfn.XLOOKUP($D107,'All Data'!$O:$O,'All Data'!$E:$E,"",0)</f>
        <v>2830.1439999999998</v>
      </c>
      <c r="G107" s="133">
        <f>_xlfn.XLOOKUP($D107,'All Data'!$O:$O,'All Data'!$G:$G,"",0)</f>
        <v>76.322000000000003</v>
      </c>
      <c r="H107" s="134">
        <f>_xlfn.XLOOKUP($D107,'All Data'!$O:$O,'All Data'!$H:$H,"",0)</f>
        <v>6.6625771522521973</v>
      </c>
      <c r="I107" s="134">
        <f>_xlfn.XLOOKUP($D107,'All Data'!$O:$O,'All Data'!$I:$I,"",0)</f>
        <v>5.7100000381469727</v>
      </c>
      <c r="J107" s="135">
        <f>_xlfn.XLOOKUP($D107,'All Data'!$O:$O,'All Data'!$P:$P,"",0)</f>
        <v>44.199582341724749</v>
      </c>
      <c r="K107" s="134">
        <f>_xlfn.XLOOKUP($D107,'All Data'!$O:$O,'All Data'!$R:$R,"",0)</f>
        <v>1.48</v>
      </c>
      <c r="L107" s="136">
        <f>_xlfn.LET(_xlpm.result,_xlfn.XLOOKUP($D107,'All Data'!$O:$O,'All Data'!$T:$T,"",0),IF(_xlpm.result=0,"",_xlpm.result))</f>
        <v>47165.37</v>
      </c>
    </row>
    <row r="108" spans="1:12" ht="14.4">
      <c r="A108" s="54">
        <f t="shared" si="6"/>
        <v>99</v>
      </c>
      <c r="B108" t="s">
        <v>94</v>
      </c>
      <c r="C108" t="s">
        <v>262</v>
      </c>
      <c r="D108" s="55" t="str">
        <f t="shared" si="7"/>
        <v>2025MLI</v>
      </c>
      <c r="E108" s="84">
        <v>5</v>
      </c>
      <c r="F108" s="133">
        <f>_xlfn.XLOOKUP($D108,'All Data'!$O:$O,'All Data'!$E:$E,"",0)</f>
        <v>25198.821</v>
      </c>
      <c r="G108" s="133">
        <f>_xlfn.XLOOKUP($D108,'All Data'!$O:$O,'All Data'!$G:$G,"",0)</f>
        <v>60.893999999999998</v>
      </c>
      <c r="H108" s="134">
        <f>_xlfn.XLOOKUP($D108,'All Data'!$O:$O,'All Data'!$H:$H,"",0)</f>
        <v>4.9395479240417473</v>
      </c>
      <c r="I108" s="134">
        <f>_xlfn.XLOOKUP($D108,'All Data'!$O:$O,'All Data'!$I:$I,"",0)</f>
        <v>1.1000000238418579</v>
      </c>
      <c r="J108" s="135">
        <f>_xlfn.XLOOKUP($D108,'All Data'!$O:$O,'All Data'!$P:$P,"",0)</f>
        <v>43.907380188307464</v>
      </c>
      <c r="K108" s="134">
        <f>_xlfn.XLOOKUP($D108,'All Data'!$O:$O,'All Data'!$R:$R,"",0)</f>
        <v>1.48</v>
      </c>
      <c r="L108" s="136">
        <f>_xlfn.LET(_xlpm.result,_xlfn.XLOOKUP($D108,'All Data'!$O:$O,'All Data'!$T:$T,"",0),IF(_xlpm.result=0,"",_xlpm.result))</f>
        <v>2916.19</v>
      </c>
    </row>
    <row r="109" spans="1:12" ht="14.4">
      <c r="A109" s="54">
        <f t="shared" si="6"/>
        <v>100</v>
      </c>
      <c r="B109" t="s">
        <v>40</v>
      </c>
      <c r="C109" t="s">
        <v>208</v>
      </c>
      <c r="D109" s="55" t="str">
        <f t="shared" si="7"/>
        <v>2025COG</v>
      </c>
      <c r="E109" s="84">
        <v>5</v>
      </c>
      <c r="F109" s="133">
        <f>_xlfn.XLOOKUP($D109,'All Data'!$O:$O,'All Data'!$E:$E,"",0)</f>
        <v>6484.4369999999999</v>
      </c>
      <c r="G109" s="133">
        <f>_xlfn.XLOOKUP($D109,'All Data'!$O:$O,'All Data'!$G:$G,"",0)</f>
        <v>66.203999999999994</v>
      </c>
      <c r="H109" s="134">
        <f>_xlfn.XLOOKUP($D109,'All Data'!$O:$O,'All Data'!$H:$H,"",0)</f>
        <v>4.0829187660217308</v>
      </c>
      <c r="I109" s="134">
        <f>_xlfn.XLOOKUP($D109,'All Data'!$O:$O,'All Data'!$I:$I,"",0)</f>
        <v>0.97000002861022949</v>
      </c>
      <c r="J109" s="135">
        <f>_xlfn.XLOOKUP($D109,'All Data'!$O:$O,'All Data'!$P:$P,"",0)</f>
        <v>43.729132725683932</v>
      </c>
      <c r="K109" s="134">
        <f>_xlfn.XLOOKUP($D109,'All Data'!$O:$O,'All Data'!$R:$R,"",0)</f>
        <v>1.48</v>
      </c>
      <c r="L109" s="136">
        <f>_xlfn.LET(_xlpm.result,_xlfn.XLOOKUP($D109,'All Data'!$O:$O,'All Data'!$T:$T,"",0),IF(_xlpm.result=0,"",_xlpm.result))</f>
        <v>6181.47</v>
      </c>
    </row>
    <row r="110" spans="1:12" ht="14.4">
      <c r="A110" s="54">
        <f t="shared" si="6"/>
        <v>101</v>
      </c>
      <c r="B110" t="s">
        <v>142</v>
      </c>
      <c r="C110" t="s">
        <v>310</v>
      </c>
      <c r="D110" s="55" t="str">
        <f t="shared" si="7"/>
        <v>2025TZA</v>
      </c>
      <c r="E110" s="84">
        <v>5</v>
      </c>
      <c r="F110" s="133">
        <f>_xlfn.XLOOKUP($D110,'All Data'!$O:$O,'All Data'!$E:$E,"",0)</f>
        <v>70545.865000000005</v>
      </c>
      <c r="G110" s="133">
        <f>_xlfn.XLOOKUP($D110,'All Data'!$O:$O,'All Data'!$G:$G,"",0)</f>
        <v>67.418999999999997</v>
      </c>
      <c r="H110" s="134">
        <f>_xlfn.XLOOKUP($D110,'All Data'!$O:$O,'All Data'!$H:$H,"",0)</f>
        <v>3.9218452033996591</v>
      </c>
      <c r="I110" s="134">
        <f>_xlfn.XLOOKUP($D110,'All Data'!$O:$O,'All Data'!$I:$I,"",0)</f>
        <v>0.97000002861022949</v>
      </c>
      <c r="J110" s="135">
        <f>_xlfn.XLOOKUP($D110,'All Data'!$O:$O,'All Data'!$P:$P,"",0)</f>
        <v>43.628118328281708</v>
      </c>
      <c r="K110" s="134">
        <f>_xlfn.XLOOKUP($D110,'All Data'!$O:$O,'All Data'!$R:$R,"",0)</f>
        <v>1.48</v>
      </c>
      <c r="L110" s="136">
        <f>_xlfn.LET(_xlpm.result,_xlfn.XLOOKUP($D110,'All Data'!$O:$O,'All Data'!$T:$T,"",0),IF(_xlpm.result=0,"",_xlpm.result))</f>
        <v>3713.26</v>
      </c>
    </row>
    <row r="111" spans="1:12" ht="14.4">
      <c r="A111" s="54">
        <f t="shared" si="6"/>
        <v>102</v>
      </c>
      <c r="B111" t="s">
        <v>91</v>
      </c>
      <c r="C111" t="s">
        <v>259</v>
      </c>
      <c r="D111" s="55" t="str">
        <f t="shared" si="7"/>
        <v>2025MDG</v>
      </c>
      <c r="E111" s="84">
        <v>5</v>
      </c>
      <c r="F111" s="133">
        <f>_xlfn.XLOOKUP($D111,'All Data'!$O:$O,'All Data'!$E:$E,"",0)</f>
        <v>32740.678</v>
      </c>
      <c r="G111" s="133">
        <f>_xlfn.XLOOKUP($D111,'All Data'!$O:$O,'All Data'!$G:$G,"",0)</f>
        <v>64.037000000000006</v>
      </c>
      <c r="H111" s="134">
        <f>_xlfn.XLOOKUP($D111,'All Data'!$O:$O,'All Data'!$H:$H,"",0)</f>
        <v>4.0701340446472187</v>
      </c>
      <c r="I111" s="134">
        <f>_xlfn.XLOOKUP($D111,'All Data'!$O:$O,'All Data'!$I:$I,"",0)</f>
        <v>0.67000001668930054</v>
      </c>
      <c r="J111" s="135">
        <f>_xlfn.XLOOKUP($D111,'All Data'!$O:$O,'All Data'!$P:$P,"",0)</f>
        <v>43.612664879348721</v>
      </c>
      <c r="K111" s="134">
        <f>_xlfn.XLOOKUP($D111,'All Data'!$O:$O,'All Data'!$R:$R,"",0)</f>
        <v>1.48</v>
      </c>
      <c r="L111" s="136">
        <f>_xlfn.LET(_xlpm.result,_xlfn.XLOOKUP($D111,'All Data'!$O:$O,'All Data'!$T:$T,"",0),IF(_xlpm.result=0,"",_xlpm.result))</f>
        <v>1657.05</v>
      </c>
    </row>
    <row r="112" spans="1:12" ht="14.4">
      <c r="A112" s="54">
        <f t="shared" si="6"/>
        <v>103</v>
      </c>
      <c r="B112" t="s">
        <v>15</v>
      </c>
      <c r="C112" t="s">
        <v>183</v>
      </c>
      <c r="D112" s="55" t="str">
        <f t="shared" si="7"/>
        <v>2025AUS</v>
      </c>
      <c r="E112" s="84">
        <v>2</v>
      </c>
      <c r="F112" s="133">
        <f>_xlfn.XLOOKUP($D112,'All Data'!$O:$O,'All Data'!$E:$E,"",0)</f>
        <v>26974.026000000002</v>
      </c>
      <c r="G112" s="133">
        <f>_xlfn.XLOOKUP($D112,'All Data'!$O:$O,'All Data'!$G:$G,"",0)</f>
        <v>84.212999999999994</v>
      </c>
      <c r="H112" s="134">
        <f>_xlfn.XLOOKUP($D112,'All Data'!$O:$O,'All Data'!$H:$H,"",0)</f>
        <v>6.8606961021423345</v>
      </c>
      <c r="I112" s="134">
        <f>_xlfn.XLOOKUP($D112,'All Data'!$O:$O,'All Data'!$I:$I,"",0)</f>
        <v>7.7463321685791016</v>
      </c>
      <c r="J112" s="135">
        <f>_xlfn.XLOOKUP($D112,'All Data'!$O:$O,'All Data'!$P:$P,"",0)</f>
        <v>43.327431595257437</v>
      </c>
      <c r="K112" s="134">
        <f>_xlfn.XLOOKUP($D112,'All Data'!$O:$O,'All Data'!$R:$R,"",0)</f>
        <v>1.48</v>
      </c>
      <c r="L112" s="136">
        <f>_xlfn.LET(_xlpm.result,_xlfn.XLOOKUP($D112,'All Data'!$O:$O,'All Data'!$T:$T,"",0),IF(_xlpm.result=0,"",_xlpm.result))</f>
        <v>60303.98</v>
      </c>
    </row>
    <row r="113" spans="1:12" ht="14.4">
      <c r="A113" s="54">
        <f t="shared" si="6"/>
        <v>104</v>
      </c>
      <c r="B113" t="s">
        <v>88</v>
      </c>
      <c r="C113" t="s">
        <v>256</v>
      </c>
      <c r="D113" s="55" t="str">
        <f t="shared" si="7"/>
        <v>2025LBY</v>
      </c>
      <c r="E113" s="84">
        <v>4</v>
      </c>
      <c r="F113" s="133">
        <f>_xlfn.XLOOKUP($D113,'All Data'!$O:$O,'All Data'!$E:$E,"",0)</f>
        <v>7458.5550000000003</v>
      </c>
      <c r="G113" s="133">
        <f>_xlfn.XLOOKUP($D113,'All Data'!$O:$O,'All Data'!$G:$G,"",0)</f>
        <v>73.191000000000003</v>
      </c>
      <c r="H113" s="134">
        <f>_xlfn.XLOOKUP($D113,'All Data'!$O:$O,'All Data'!$H:$H,"",0)</f>
        <v>5.5529999999999973</v>
      </c>
      <c r="I113" s="134">
        <f>_xlfn.XLOOKUP($D113,'All Data'!$O:$O,'All Data'!$I:$I,"",0)</f>
        <v>3.947706937789917</v>
      </c>
      <c r="J113" s="135">
        <f>_xlfn.XLOOKUP($D113,'All Data'!$O:$O,'All Data'!$P:$P,"",0)</f>
        <v>43.305084471159915</v>
      </c>
      <c r="K113" s="134">
        <f>_xlfn.XLOOKUP($D113,'All Data'!$O:$O,'All Data'!$R:$R,"",0)</f>
        <v>1.48</v>
      </c>
      <c r="L113" s="136">
        <f>_xlfn.LET(_xlpm.result,_xlfn.XLOOKUP($D113,'All Data'!$O:$O,'All Data'!$T:$T,"",0),IF(_xlpm.result=0,"",_xlpm.result))</f>
        <v>12583.83</v>
      </c>
    </row>
    <row r="114" spans="1:12" ht="14.4">
      <c r="A114" s="54">
        <f t="shared" si="6"/>
        <v>105</v>
      </c>
      <c r="B114" t="s">
        <v>153</v>
      </c>
      <c r="C114" t="s">
        <v>321</v>
      </c>
      <c r="D114" s="55" t="str">
        <f t="shared" si="7"/>
        <v>2025USA</v>
      </c>
      <c r="E114" s="84">
        <v>2</v>
      </c>
      <c r="F114" s="133">
        <f>_xlfn.XLOOKUP($D114,'All Data'!$O:$O,'All Data'!$E:$E,"",0)</f>
        <v>347275.80699999997</v>
      </c>
      <c r="G114" s="133">
        <f>_xlfn.XLOOKUP($D114,'All Data'!$O:$O,'All Data'!$G:$G,"",0)</f>
        <v>79.614000000000004</v>
      </c>
      <c r="H114" s="134">
        <f>_xlfn.XLOOKUP($D114,'All Data'!$O:$O,'All Data'!$H:$H,"",0)</f>
        <v>6.9687900314331053</v>
      </c>
      <c r="I114" s="134">
        <f>_xlfn.XLOOKUP($D114,'All Data'!$O:$O,'All Data'!$I:$I,"",0)</f>
        <v>7.0500001907348633</v>
      </c>
      <c r="J114" s="135">
        <f>_xlfn.XLOOKUP($D114,'All Data'!$O:$O,'All Data'!$P:$P,"",0)</f>
        <v>43.225377008958603</v>
      </c>
      <c r="K114" s="134">
        <f>_xlfn.XLOOKUP($D114,'All Data'!$O:$O,'All Data'!$R:$R,"",0)</f>
        <v>1.48</v>
      </c>
      <c r="L114" s="136">
        <f>_xlfn.LET(_xlpm.result,_xlfn.XLOOKUP($D114,'All Data'!$O:$O,'All Data'!$T:$T,"",0),IF(_xlpm.result=0,"",_xlpm.result))</f>
        <v>75489.27</v>
      </c>
    </row>
    <row r="115" spans="1:12" ht="14.4">
      <c r="A115" s="54">
        <f t="shared" si="6"/>
        <v>106</v>
      </c>
      <c r="B115" t="s">
        <v>79</v>
      </c>
      <c r="C115" t="s">
        <v>247</v>
      </c>
      <c r="D115" s="55" t="str">
        <f t="shared" si="7"/>
        <v>2025KAZ</v>
      </c>
      <c r="E115" s="84">
        <v>7</v>
      </c>
      <c r="F115" s="133">
        <f>_xlfn.XLOOKUP($D115,'All Data'!$O:$O,'All Data'!$E:$E,"",0)</f>
        <v>20843.754000000001</v>
      </c>
      <c r="G115" s="133">
        <f>_xlfn.XLOOKUP($D115,'All Data'!$O:$O,'All Data'!$G:$G,"",0)</f>
        <v>74.671000000000006</v>
      </c>
      <c r="H115" s="134">
        <f>_xlfn.XLOOKUP($D115,'All Data'!$O:$O,'All Data'!$H:$H,"",0)</f>
        <v>6.7712794685363775</v>
      </c>
      <c r="I115" s="134">
        <f>_xlfn.XLOOKUP($D115,'All Data'!$O:$O,'All Data'!$I:$I,"",0)</f>
        <v>5.8359537124633789</v>
      </c>
      <c r="J115" s="135">
        <f>_xlfn.XLOOKUP($D115,'All Data'!$O:$O,'All Data'!$P:$P,"",0)</f>
        <v>43.203744364222494</v>
      </c>
      <c r="K115" s="134">
        <f>_xlfn.XLOOKUP($D115,'All Data'!$O:$O,'All Data'!$R:$R,"",0)</f>
        <v>1.48</v>
      </c>
      <c r="L115" s="136">
        <f>_xlfn.LET(_xlpm.result,_xlfn.XLOOKUP($D115,'All Data'!$O:$O,'All Data'!$T:$T,"",0),IF(_xlpm.result=0,"",_xlpm.result))</f>
        <v>35973.96</v>
      </c>
    </row>
    <row r="116" spans="1:12" ht="14.4">
      <c r="A116" s="54">
        <f t="shared" si="6"/>
        <v>107</v>
      </c>
      <c r="B116" t="s">
        <v>60</v>
      </c>
      <c r="C116" t="s">
        <v>228</v>
      </c>
      <c r="D116" s="55" t="str">
        <f t="shared" si="7"/>
        <v>2025GHA</v>
      </c>
      <c r="E116" s="84">
        <v>5</v>
      </c>
      <c r="F116" s="133">
        <f>_xlfn.XLOOKUP($D116,'All Data'!$O:$O,'All Data'!$E:$E,"",0)</f>
        <v>35064.271999999997</v>
      </c>
      <c r="G116" s="133">
        <f>_xlfn.XLOOKUP($D116,'All Data'!$O:$O,'All Data'!$G:$G,"",0)</f>
        <v>65.885999999999996</v>
      </c>
      <c r="H116" s="134">
        <f>_xlfn.XLOOKUP($D116,'All Data'!$O:$O,'All Data'!$H:$H,"",0)</f>
        <v>4.8328545494079602</v>
      </c>
      <c r="I116" s="134">
        <f>_xlfn.XLOOKUP($D116,'All Data'!$O:$O,'All Data'!$I:$I,"",0)</f>
        <v>1.8999999761581421</v>
      </c>
      <c r="J116" s="135">
        <f>_xlfn.XLOOKUP($D116,'All Data'!$O:$O,'All Data'!$P:$P,"",0)</f>
        <v>43.19181158494122</v>
      </c>
      <c r="K116" s="134">
        <f>_xlfn.XLOOKUP($D116,'All Data'!$O:$O,'All Data'!$R:$R,"",0)</f>
        <v>1.48</v>
      </c>
      <c r="L116" s="136">
        <f>_xlfn.LET(_xlpm.result,_xlfn.XLOOKUP($D116,'All Data'!$O:$O,'All Data'!$T:$T,"",0),IF(_xlpm.result=0,"",_xlpm.result))</f>
        <v>7055.62</v>
      </c>
    </row>
    <row r="117" spans="1:12" ht="14.4">
      <c r="A117" s="54">
        <f t="shared" si="6"/>
        <v>108</v>
      </c>
      <c r="B117" t="s">
        <v>2850</v>
      </c>
      <c r="C117" t="s">
        <v>333</v>
      </c>
      <c r="D117" s="55" t="str">
        <f t="shared" si="7"/>
        <v>2025GMB</v>
      </c>
      <c r="E117" s="84">
        <v>5</v>
      </c>
      <c r="F117" s="133">
        <f>_xlfn.XLOOKUP($D117,'All Data'!$O:$O,'All Data'!$E:$E,"",0)</f>
        <v>2822.0929999999998</v>
      </c>
      <c r="G117" s="133">
        <f>_xlfn.XLOOKUP($D117,'All Data'!$O:$O,'All Data'!$G:$G,"",0)</f>
        <v>66.253</v>
      </c>
      <c r="H117" s="134">
        <f>_xlfn.XLOOKUP($D117,'All Data'!$O:$O,'All Data'!$H:$H,"",0)</f>
        <v>3.9284413566589347</v>
      </c>
      <c r="I117" s="134">
        <f>_xlfn.XLOOKUP($D117,'All Data'!$O:$O,'All Data'!$I:$I,"",0)</f>
        <v>0.89634990692138672</v>
      </c>
      <c r="J117" s="135">
        <f>_xlfn.XLOOKUP($D117,'All Data'!$O:$O,'All Data'!$P:$P,"",0)</f>
        <v>43.185055639965398</v>
      </c>
      <c r="K117" s="134">
        <f>_xlfn.XLOOKUP($D117,'All Data'!$O:$O,'All Data'!$R:$R,"",0)</f>
        <v>1.48</v>
      </c>
      <c r="L117" s="136">
        <f>_xlfn.LET(_xlpm.result,_xlfn.XLOOKUP($D117,'All Data'!$O:$O,'All Data'!$T:$T,"",0),IF(_xlpm.result=0,"",_xlpm.result))</f>
        <v>3057.68</v>
      </c>
    </row>
    <row r="118" spans="1:12" ht="14.4">
      <c r="A118" s="54">
        <f t="shared" si="6"/>
        <v>109</v>
      </c>
      <c r="B118" t="s">
        <v>96</v>
      </c>
      <c r="C118" t="s">
        <v>264</v>
      </c>
      <c r="D118" s="55" t="str">
        <f t="shared" si="7"/>
        <v>2025MRT</v>
      </c>
      <c r="E118" s="84">
        <v>5</v>
      </c>
      <c r="F118" s="133">
        <f>_xlfn.XLOOKUP($D118,'All Data'!$O:$O,'All Data'!$E:$E,"",0)</f>
        <v>5315.0649999999996</v>
      </c>
      <c r="G118" s="133">
        <f>_xlfn.XLOOKUP($D118,'All Data'!$O:$O,'All Data'!$G:$G,"",0)</f>
        <v>68.936999999999998</v>
      </c>
      <c r="H118" s="134">
        <f>_xlfn.XLOOKUP($D118,'All Data'!$O:$O,'All Data'!$H:$H,"",0)</f>
        <v>4.5168688468933116</v>
      </c>
      <c r="I118" s="134">
        <f>_xlfn.XLOOKUP($D118,'All Data'!$O:$O,'All Data'!$I:$I,"",0)</f>
        <v>2.007643461227417</v>
      </c>
      <c r="J118" s="135">
        <f>_xlfn.XLOOKUP($D118,'All Data'!$O:$O,'All Data'!$P:$P,"",0)</f>
        <v>43.111470372918852</v>
      </c>
      <c r="K118" s="134">
        <f>_xlfn.XLOOKUP($D118,'All Data'!$O:$O,'All Data'!$R:$R,"",0)</f>
        <v>1.48</v>
      </c>
      <c r="L118" s="136">
        <f>_xlfn.LET(_xlpm.result,_xlfn.XLOOKUP($D118,'All Data'!$O:$O,'All Data'!$T:$T,"",0),IF(_xlpm.result=0,"",_xlpm.result))</f>
        <v>6482.69</v>
      </c>
    </row>
    <row r="119" spans="1:12" ht="14.4">
      <c r="A119" s="54">
        <f t="shared" si="6"/>
        <v>110</v>
      </c>
      <c r="B119" t="s">
        <v>336</v>
      </c>
      <c r="C119" t="s">
        <v>337</v>
      </c>
      <c r="D119" s="55" t="str">
        <f t="shared" si="7"/>
        <v>2025SOM</v>
      </c>
      <c r="E119" s="84">
        <v>5</v>
      </c>
      <c r="F119" s="133">
        <f>_xlfn.XLOOKUP($D119,'All Data'!$O:$O,'All Data'!$E:$E,"",0)</f>
        <v>19654.739000000001</v>
      </c>
      <c r="G119" s="133">
        <f>_xlfn.XLOOKUP($D119,'All Data'!$O:$O,'All Data'!$G:$G,"",0)</f>
        <v>59.107999999999997</v>
      </c>
      <c r="H119" s="134">
        <f>_xlfn.XLOOKUP($D119,'All Data'!$O:$O,'All Data'!$H:$H,"",0)</f>
        <v>4.6689999999999996</v>
      </c>
      <c r="I119" s="134">
        <f>_xlfn.XLOOKUP($D119,'All Data'!$O:$O,'All Data'!$I:$I,"",0)</f>
        <v>0.80000001192092896</v>
      </c>
      <c r="J119" s="135">
        <f>_xlfn.XLOOKUP($D119,'All Data'!$O:$O,'All Data'!$P:$P,"",0)</f>
        <v>42.467159409876629</v>
      </c>
      <c r="K119" s="134">
        <f>_xlfn.XLOOKUP($D119,'All Data'!$O:$O,'All Data'!$R:$R,"",0)</f>
        <v>1.48</v>
      </c>
      <c r="L119" s="136">
        <f>_xlfn.LET(_xlpm.result,_xlfn.XLOOKUP($D119,'All Data'!$O:$O,'All Data'!$T:$T,"",0),IF(_xlpm.result=0,"",_xlpm.result))</f>
        <v>1409.33</v>
      </c>
    </row>
    <row r="120" spans="1:12" ht="14.4">
      <c r="A120" s="54">
        <f t="shared" si="6"/>
        <v>111</v>
      </c>
      <c r="B120" t="s">
        <v>151</v>
      </c>
      <c r="C120" t="s">
        <v>319</v>
      </c>
      <c r="D120" s="55" t="str">
        <f t="shared" si="7"/>
        <v>2025ARE</v>
      </c>
      <c r="E120" s="84">
        <v>4</v>
      </c>
      <c r="F120" s="133">
        <f>_xlfn.XLOOKUP($D120,'All Data'!$O:$O,'All Data'!$E:$E,"",0)</f>
        <v>11346</v>
      </c>
      <c r="G120" s="133">
        <f>_xlfn.XLOOKUP($D120,'All Data'!$O:$O,'All Data'!$G:$G,"",0)</f>
        <v>83.234999999999999</v>
      </c>
      <c r="H120" s="134">
        <f>_xlfn.XLOOKUP($D120,'All Data'!$O:$O,'All Data'!$H:$H,"",0)</f>
        <v>6.9236055717468261</v>
      </c>
      <c r="I120" s="134">
        <f>_xlfn.XLOOKUP($D120,'All Data'!$O:$O,'All Data'!$I:$I,"",0)</f>
        <v>7.9791984558105469</v>
      </c>
      <c r="J120" s="135">
        <f>_xlfn.XLOOKUP($D120,'All Data'!$O:$O,'All Data'!$P:$P,"",0)</f>
        <v>42.381246626903767</v>
      </c>
      <c r="K120" s="134">
        <f>_xlfn.XLOOKUP($D120,'All Data'!$O:$O,'All Data'!$R:$R,"",0)</f>
        <v>1.48</v>
      </c>
      <c r="L120" s="136">
        <f>_xlfn.LET(_xlpm.result,_xlfn.XLOOKUP($D120,'All Data'!$O:$O,'All Data'!$T:$T,"",0),IF(_xlpm.result=0,"",_xlpm.result))</f>
        <v>69701.8</v>
      </c>
    </row>
    <row r="121" spans="1:12" ht="14.4">
      <c r="A121" s="54">
        <f t="shared" si="6"/>
        <v>112</v>
      </c>
      <c r="B121" t="s">
        <v>41</v>
      </c>
      <c r="C121" t="s">
        <v>209</v>
      </c>
      <c r="D121" s="55" t="str">
        <f t="shared" si="7"/>
        <v>2025COD</v>
      </c>
      <c r="E121" s="84">
        <v>5</v>
      </c>
      <c r="F121" s="133">
        <f>_xlfn.XLOOKUP($D121,'All Data'!$O:$O,'All Data'!$E:$E,"",0)</f>
        <v>112832.473</v>
      </c>
      <c r="G121" s="133">
        <f>_xlfn.XLOOKUP($D121,'All Data'!$O:$O,'All Data'!$G:$G,"",0)</f>
        <v>62.228000000000002</v>
      </c>
      <c r="H121" s="134">
        <f>_xlfn.XLOOKUP($D121,'All Data'!$O:$O,'All Data'!$H:$H,"",0)</f>
        <v>4.0831967124938977</v>
      </c>
      <c r="I121" s="134">
        <f>_xlfn.XLOOKUP($D121,'All Data'!$O:$O,'All Data'!$I:$I,"",0)</f>
        <v>0.64999997615814209</v>
      </c>
      <c r="J121" s="135">
        <f>_xlfn.XLOOKUP($D121,'All Data'!$O:$O,'All Data'!$P:$P,"",0)</f>
        <v>42.35448991508671</v>
      </c>
      <c r="K121" s="134">
        <f>_xlfn.XLOOKUP($D121,'All Data'!$O:$O,'All Data'!$R:$R,"",0)</f>
        <v>1.48</v>
      </c>
      <c r="L121" s="136">
        <f>_xlfn.LET(_xlpm.result,_xlfn.XLOOKUP($D121,'All Data'!$O:$O,'All Data'!$T:$T,"",0),IF(_xlpm.result=0,"",_xlpm.result))</f>
        <v>1602.07</v>
      </c>
    </row>
    <row r="122" spans="1:12" ht="14.4">
      <c r="A122" s="54">
        <f t="shared" si="6"/>
        <v>113</v>
      </c>
      <c r="B122" t="s">
        <v>29</v>
      </c>
      <c r="C122" t="s">
        <v>197</v>
      </c>
      <c r="D122" s="55" t="str">
        <f t="shared" si="7"/>
        <v>2025BFA</v>
      </c>
      <c r="E122" s="84">
        <v>5</v>
      </c>
      <c r="F122" s="133">
        <f>_xlfn.XLOOKUP($D122,'All Data'!$O:$O,'All Data'!$E:$E,"",0)</f>
        <v>24074.58</v>
      </c>
      <c r="G122" s="133">
        <f>_xlfn.XLOOKUP($D122,'All Data'!$O:$O,'All Data'!$G:$G,"",0)</f>
        <v>61.472999999999999</v>
      </c>
      <c r="H122" s="134">
        <f>_xlfn.XLOOKUP($D122,'All Data'!$O:$O,'All Data'!$H:$H,"",0)</f>
        <v>4.5990000000000002</v>
      </c>
      <c r="I122" s="134">
        <f>_xlfn.XLOOKUP($D122,'All Data'!$O:$O,'All Data'!$I:$I,"",0)</f>
        <v>1.1399999856948853</v>
      </c>
      <c r="J122" s="135">
        <f>_xlfn.XLOOKUP($D122,'All Data'!$O:$O,'All Data'!$P:$P,"",0)</f>
        <v>42.215029138793625</v>
      </c>
      <c r="K122" s="134">
        <f>_xlfn.XLOOKUP($D122,'All Data'!$O:$O,'All Data'!$R:$R,"",0)</f>
        <v>1.48</v>
      </c>
      <c r="L122" s="136">
        <f>_xlfn.LET(_xlpm.result,_xlfn.XLOOKUP($D122,'All Data'!$O:$O,'All Data'!$T:$T,"",0),IF(_xlpm.result=0,"",_xlpm.result))</f>
        <v>2547.67</v>
      </c>
    </row>
    <row r="123" spans="1:12" ht="14.4">
      <c r="A123" s="54">
        <f t="shared" si="6"/>
        <v>114</v>
      </c>
      <c r="B123" t="s">
        <v>18</v>
      </c>
      <c r="C123" t="s">
        <v>186</v>
      </c>
      <c r="D123" s="55" t="str">
        <f t="shared" si="7"/>
        <v>2025BHR</v>
      </c>
      <c r="E123" s="84">
        <v>4</v>
      </c>
      <c r="F123" s="133">
        <f>_xlfn.XLOOKUP($D123,'All Data'!$O:$O,'All Data'!$E:$E,"",0)</f>
        <v>1643.3320000000001</v>
      </c>
      <c r="G123" s="133">
        <f>_xlfn.XLOOKUP($D123,'All Data'!$O:$O,'All Data'!$G:$G,"",0)</f>
        <v>81.578999999999994</v>
      </c>
      <c r="H123" s="134">
        <f>_xlfn.XLOOKUP($D123,'All Data'!$O:$O,'All Data'!$H:$H,"",0)</f>
        <v>6.702</v>
      </c>
      <c r="I123" s="134">
        <f>_xlfn.XLOOKUP($D123,'All Data'!$O:$O,'All Data'!$I:$I,"",0)</f>
        <v>7.4059138298034668</v>
      </c>
      <c r="J123" s="135">
        <f>_xlfn.XLOOKUP($D123,'All Data'!$O:$O,'All Data'!$P:$P,"",0)</f>
        <v>42.147140839815727</v>
      </c>
      <c r="K123" s="134">
        <f>_xlfn.XLOOKUP($D123,'All Data'!$O:$O,'All Data'!$R:$R,"",0)</f>
        <v>1.48</v>
      </c>
      <c r="L123" s="136">
        <f>_xlfn.LET(_xlpm.result,_xlfn.XLOOKUP($D123,'All Data'!$O:$O,'All Data'!$T:$T,"",0),IF(_xlpm.result=0,"",_xlpm.result))</f>
        <v>58891.83</v>
      </c>
    </row>
    <row r="124" spans="1:12" ht="14.4">
      <c r="A124" s="54">
        <f t="shared" si="6"/>
        <v>115</v>
      </c>
      <c r="B124" t="s">
        <v>81</v>
      </c>
      <c r="C124" t="s">
        <v>249</v>
      </c>
      <c r="D124" s="55" t="str">
        <f t="shared" si="7"/>
        <v>2025KWT</v>
      </c>
      <c r="E124" s="84">
        <v>4</v>
      </c>
      <c r="F124" s="133">
        <f>_xlfn.XLOOKUP($D124,'All Data'!$O:$O,'All Data'!$E:$E,"",0)</f>
        <v>5026.0780000000004</v>
      </c>
      <c r="G124" s="133">
        <f>_xlfn.XLOOKUP($D124,'All Data'!$O:$O,'All Data'!$G:$G,"",0)</f>
        <v>80.778999999999996</v>
      </c>
      <c r="H124" s="134">
        <f>_xlfn.XLOOKUP($D124,'All Data'!$O:$O,'All Data'!$H:$H,"",0)</f>
        <v>6.3710000000000031</v>
      </c>
      <c r="I124" s="134">
        <f>_xlfn.XLOOKUP($D124,'All Data'!$O:$O,'All Data'!$I:$I,"",0)</f>
        <v>6.8692622184753418</v>
      </c>
      <c r="J124" s="135">
        <f>_xlfn.XLOOKUP($D124,'All Data'!$O:$O,'All Data'!$P:$P,"",0)</f>
        <v>41.830449693327544</v>
      </c>
      <c r="K124" s="134">
        <f>_xlfn.XLOOKUP($D124,'All Data'!$O:$O,'All Data'!$R:$R,"",0)</f>
        <v>1.48</v>
      </c>
      <c r="L124" s="136">
        <f>_xlfn.LET(_xlpm.result,_xlfn.XLOOKUP($D124,'All Data'!$O:$O,'All Data'!$T:$T,"",0),IF(_xlpm.result=0,"",_xlpm.result))</f>
        <v>46137.47</v>
      </c>
    </row>
    <row r="125" spans="1:12" ht="14.4">
      <c r="A125" s="54">
        <f t="shared" si="6"/>
        <v>116</v>
      </c>
      <c r="B125" t="s">
        <v>92</v>
      </c>
      <c r="C125" t="s">
        <v>260</v>
      </c>
      <c r="D125" s="55" t="str">
        <f t="shared" si="7"/>
        <v>2025MWI</v>
      </c>
      <c r="E125" s="84">
        <v>5</v>
      </c>
      <c r="F125" s="133">
        <f>_xlfn.XLOOKUP($D125,'All Data'!$O:$O,'All Data'!$E:$E,"",0)</f>
        <v>22216.12</v>
      </c>
      <c r="G125" s="133">
        <f>_xlfn.XLOOKUP($D125,'All Data'!$O:$O,'All Data'!$G:$G,"",0)</f>
        <v>67.744</v>
      </c>
      <c r="H125" s="134">
        <f>_xlfn.XLOOKUP($D125,'All Data'!$O:$O,'All Data'!$H:$H,"",0)</f>
        <v>3.4275634021759043</v>
      </c>
      <c r="I125" s="134">
        <f>_xlfn.XLOOKUP($D125,'All Data'!$O:$O,'All Data'!$I:$I,"",0)</f>
        <v>0.77999997138977051</v>
      </c>
      <c r="J125" s="135">
        <f>_xlfn.XLOOKUP($D125,'All Data'!$O:$O,'All Data'!$P:$P,"",0)</f>
        <v>41.658922665661798</v>
      </c>
      <c r="K125" s="134">
        <f>_xlfn.XLOOKUP($D125,'All Data'!$O:$O,'All Data'!$R:$R,"",0)</f>
        <v>1.48</v>
      </c>
      <c r="L125" s="136">
        <f>_xlfn.LET(_xlpm.result,_xlfn.XLOOKUP($D125,'All Data'!$O:$O,'All Data'!$T:$T,"",0),IF(_xlpm.result=0,"",_xlpm.result))</f>
        <v>1634.25</v>
      </c>
    </row>
    <row r="126" spans="1:12" ht="14.4">
      <c r="A126" s="54">
        <f t="shared" si="6"/>
        <v>117</v>
      </c>
      <c r="B126" t="s">
        <v>52</v>
      </c>
      <c r="C126" t="s">
        <v>220</v>
      </c>
      <c r="D126" s="55" t="str">
        <f t="shared" si="7"/>
        <v>2025EST</v>
      </c>
      <c r="E126" s="84">
        <v>7</v>
      </c>
      <c r="F126" s="133">
        <f>_xlfn.XLOOKUP($D126,'All Data'!$O:$O,'All Data'!$E:$E,"",0)</f>
        <v>1344.232</v>
      </c>
      <c r="G126" s="133">
        <f>_xlfn.XLOOKUP($D126,'All Data'!$O:$O,'All Data'!$G:$G,"",0)</f>
        <v>79.475999999999999</v>
      </c>
      <c r="H126" s="134">
        <f>_xlfn.XLOOKUP($D126,'All Data'!$O:$O,'All Data'!$H:$H,"",0)</f>
        <v>6.3361143150329617</v>
      </c>
      <c r="I126" s="134">
        <f>_xlfn.XLOOKUP($D126,'All Data'!$O:$O,'All Data'!$I:$I,"",0)</f>
        <v>6.6700000762939453</v>
      </c>
      <c r="J126" s="135">
        <f>_xlfn.XLOOKUP($D126,'All Data'!$O:$O,'All Data'!$P:$P,"",0)</f>
        <v>41.529662108036156</v>
      </c>
      <c r="K126" s="134">
        <f>_xlfn.XLOOKUP($D126,'All Data'!$O:$O,'All Data'!$R:$R,"",0)</f>
        <v>1.48</v>
      </c>
      <c r="L126" s="136">
        <f>_xlfn.LET(_xlpm.result,_xlfn.XLOOKUP($D126,'All Data'!$O:$O,'All Data'!$T:$T,"",0),IF(_xlpm.result=0,"",_xlpm.result))</f>
        <v>41189.67</v>
      </c>
    </row>
    <row r="127" spans="1:12" ht="14.4">
      <c r="A127" s="54">
        <f t="shared" si="6"/>
        <v>118</v>
      </c>
      <c r="B127" t="s">
        <v>144</v>
      </c>
      <c r="C127" t="s">
        <v>312</v>
      </c>
      <c r="D127" s="55" t="str">
        <f t="shared" si="7"/>
        <v>2025TGO</v>
      </c>
      <c r="E127" s="84">
        <v>5</v>
      </c>
      <c r="F127" s="133">
        <f>_xlfn.XLOOKUP($D127,'All Data'!$O:$O,'All Data'!$E:$E,"",0)</f>
        <v>9721.6080000000002</v>
      </c>
      <c r="G127" s="133">
        <f>_xlfn.XLOOKUP($D127,'All Data'!$O:$O,'All Data'!$G:$G,"",0)</f>
        <v>63.137</v>
      </c>
      <c r="H127" s="134">
        <f>_xlfn.XLOOKUP($D127,'All Data'!$O:$O,'All Data'!$H:$H,"",0)</f>
        <v>4.1249822006225578</v>
      </c>
      <c r="I127" s="134">
        <f>_xlfn.XLOOKUP($D127,'All Data'!$O:$O,'All Data'!$I:$I,"",0)</f>
        <v>1.0700000524520874</v>
      </c>
      <c r="J127" s="135">
        <f>_xlfn.XLOOKUP($D127,'All Data'!$O:$O,'All Data'!$P:$P,"",0)</f>
        <v>41.101331033084989</v>
      </c>
      <c r="K127" s="134">
        <f>_xlfn.XLOOKUP($D127,'All Data'!$O:$O,'All Data'!$R:$R,"",0)</f>
        <v>1.48</v>
      </c>
      <c r="L127" s="136">
        <f>_xlfn.LET(_xlpm.result,_xlfn.XLOOKUP($D127,'All Data'!$O:$O,'All Data'!$T:$T,"",0),IF(_xlpm.result=0,"",_xlpm.result))</f>
        <v>2960.78</v>
      </c>
    </row>
    <row r="128" spans="1:12" ht="14.4">
      <c r="A128" s="54">
        <f t="shared" si="6"/>
        <v>119</v>
      </c>
      <c r="B128" t="s">
        <v>84</v>
      </c>
      <c r="C128" t="s">
        <v>252</v>
      </c>
      <c r="D128" s="55" t="str">
        <f t="shared" si="7"/>
        <v>2025LVA</v>
      </c>
      <c r="E128" s="84">
        <v>7</v>
      </c>
      <c r="F128" s="133">
        <f>_xlfn.XLOOKUP($D128,'All Data'!$O:$O,'All Data'!$E:$E,"",0)</f>
        <v>1853.559</v>
      </c>
      <c r="G128" s="133">
        <f>_xlfn.XLOOKUP($D128,'All Data'!$O:$O,'All Data'!$G:$G,"",0)</f>
        <v>76.477000000000004</v>
      </c>
      <c r="H128" s="134">
        <f>_xlfn.XLOOKUP($D128,'All Data'!$O:$O,'All Data'!$H:$H,"",0)</f>
        <v>6.5288381805419924</v>
      </c>
      <c r="I128" s="134">
        <f>_xlfn.XLOOKUP($D128,'All Data'!$O:$O,'All Data'!$I:$I,"",0)</f>
        <v>6.5199999809265137</v>
      </c>
      <c r="J128" s="135">
        <f>_xlfn.XLOOKUP($D128,'All Data'!$O:$O,'All Data'!$P:$P,"",0)</f>
        <v>41.073007465621266</v>
      </c>
      <c r="K128" s="134">
        <f>_xlfn.XLOOKUP($D128,'All Data'!$O:$O,'All Data'!$R:$R,"",0)</f>
        <v>1.48</v>
      </c>
      <c r="L128" s="136">
        <f>_xlfn.LET(_xlpm.result,_xlfn.XLOOKUP($D128,'All Data'!$O:$O,'All Data'!$T:$T,"",0),IF(_xlpm.result=0,"",_xlpm.result))</f>
        <v>37611.67</v>
      </c>
    </row>
    <row r="129" spans="1:12" ht="14.4">
      <c r="A129" s="54">
        <f t="shared" si="6"/>
        <v>120</v>
      </c>
      <c r="B129" t="s">
        <v>22</v>
      </c>
      <c r="C129" t="s">
        <v>190</v>
      </c>
      <c r="D129" s="55" t="str">
        <f t="shared" si="7"/>
        <v>2025BEN</v>
      </c>
      <c r="E129" s="84">
        <v>5</v>
      </c>
      <c r="F129" s="133">
        <f>_xlfn.XLOOKUP($D129,'All Data'!$O:$O,'All Data'!$E:$E,"",0)</f>
        <v>14814.46</v>
      </c>
      <c r="G129" s="133">
        <f>_xlfn.XLOOKUP($D129,'All Data'!$O:$O,'All Data'!$G:$G,"",0)</f>
        <v>61.140999999999998</v>
      </c>
      <c r="H129" s="134">
        <f>_xlfn.XLOOKUP($D129,'All Data'!$O:$O,'All Data'!$H:$H,"",0)</f>
        <v>4.3253256874084443</v>
      </c>
      <c r="I129" s="134">
        <f>_xlfn.XLOOKUP($D129,'All Data'!$O:$O,'All Data'!$I:$I,"",0)</f>
        <v>1.0399999618530273</v>
      </c>
      <c r="J129" s="135">
        <f>_xlfn.XLOOKUP($D129,'All Data'!$O:$O,'All Data'!$P:$P,"",0)</f>
        <v>40.880274522015696</v>
      </c>
      <c r="K129" s="134">
        <f>_xlfn.XLOOKUP($D129,'All Data'!$O:$O,'All Data'!$R:$R,"",0)</f>
        <v>1.48</v>
      </c>
      <c r="L129" s="136">
        <f>_xlfn.LET(_xlpm.result,_xlfn.XLOOKUP($D129,'All Data'!$O:$O,'All Data'!$T:$T,"",0),IF(_xlpm.result=0,"",_xlpm.result))</f>
        <v>3901.33</v>
      </c>
    </row>
    <row r="130" spans="1:12" ht="14.4">
      <c r="A130" s="54">
        <f t="shared" si="6"/>
        <v>121</v>
      </c>
      <c r="B130" t="s">
        <v>105</v>
      </c>
      <c r="C130" t="s">
        <v>273</v>
      </c>
      <c r="D130" s="55" t="str">
        <f t="shared" si="7"/>
        <v>2025NAM</v>
      </c>
      <c r="E130" s="84">
        <v>5</v>
      </c>
      <c r="F130" s="133">
        <f>_xlfn.XLOOKUP($D130,'All Data'!$O:$O,'All Data'!$E:$E,"",0)</f>
        <v>3092.8159999999998</v>
      </c>
      <c r="G130" s="133">
        <f>_xlfn.XLOOKUP($D130,'All Data'!$O:$O,'All Data'!$G:$G,"",0)</f>
        <v>67.662999999999997</v>
      </c>
      <c r="H130" s="134">
        <f>_xlfn.XLOOKUP($D130,'All Data'!$O:$O,'All Data'!$H:$H,"",0)</f>
        <v>4.5589626884460461</v>
      </c>
      <c r="I130" s="134">
        <f>_xlfn.XLOOKUP($D130,'All Data'!$O:$O,'All Data'!$I:$I,"",0)</f>
        <v>2.4196088314056396</v>
      </c>
      <c r="J130" s="135">
        <f>_xlfn.XLOOKUP($D130,'All Data'!$O:$O,'All Data'!$P:$P,"",0)</f>
        <v>40.585358923470444</v>
      </c>
      <c r="K130" s="134">
        <f>_xlfn.XLOOKUP($D130,'All Data'!$O:$O,'All Data'!$R:$R,"",0)</f>
        <v>1.48</v>
      </c>
      <c r="L130" s="136">
        <f>_xlfn.LET(_xlpm.result,_xlfn.XLOOKUP($D130,'All Data'!$O:$O,'All Data'!$T:$T,"",0),IF(_xlpm.result=0,"",_xlpm.result))</f>
        <v>10281.34</v>
      </c>
    </row>
    <row r="131" spans="1:12" ht="14.4">
      <c r="A131" s="54">
        <f t="shared" si="6"/>
        <v>122</v>
      </c>
      <c r="B131" t="s">
        <v>133</v>
      </c>
      <c r="C131" t="s">
        <v>301</v>
      </c>
      <c r="D131" s="55" t="str">
        <f t="shared" si="7"/>
        <v>2025ZAF</v>
      </c>
      <c r="E131" s="84">
        <v>5</v>
      </c>
      <c r="F131" s="133">
        <f>_xlfn.XLOOKUP($D131,'All Data'!$O:$O,'All Data'!$E:$E,"",0)</f>
        <v>64747.319000000003</v>
      </c>
      <c r="G131" s="133">
        <f>_xlfn.XLOOKUP($D131,'All Data'!$O:$O,'All Data'!$G:$G,"",0)</f>
        <v>66.486999999999995</v>
      </c>
      <c r="H131" s="134">
        <f>_xlfn.XLOOKUP($D131,'All Data'!$O:$O,'All Data'!$H:$H,"",0)</f>
        <v>4.6010000000000009</v>
      </c>
      <c r="I131" s="134">
        <f>_xlfn.XLOOKUP($D131,'All Data'!$O:$O,'All Data'!$I:$I,"",0)</f>
        <v>2.559999942779541</v>
      </c>
      <c r="J131" s="135">
        <f>_xlfn.XLOOKUP($D131,'All Data'!$O:$O,'All Data'!$P:$P,"",0)</f>
        <v>39.412191831823499</v>
      </c>
      <c r="K131" s="134">
        <f>_xlfn.XLOOKUP($D131,'All Data'!$O:$O,'All Data'!$R:$R,"",0)</f>
        <v>1.48</v>
      </c>
      <c r="L131" s="136">
        <f>_xlfn.LET(_xlpm.result,_xlfn.XLOOKUP($D131,'All Data'!$O:$O,'All Data'!$T:$T,"",0),IF(_xlpm.result=0,"",_xlpm.result))</f>
        <v>13597.65</v>
      </c>
    </row>
    <row r="132" spans="1:12" ht="14.4">
      <c r="A132" s="54">
        <f t="shared" si="6"/>
        <v>123</v>
      </c>
      <c r="B132" t="s">
        <v>111</v>
      </c>
      <c r="C132" t="s">
        <v>279</v>
      </c>
      <c r="D132" s="55" t="str">
        <f t="shared" si="7"/>
        <v>2025NGA</v>
      </c>
      <c r="E132" s="84">
        <v>5</v>
      </c>
      <c r="F132" s="133">
        <f>_xlfn.XLOOKUP($D132,'All Data'!$O:$O,'All Data'!$E:$E,"",0)</f>
        <v>237527.78200000001</v>
      </c>
      <c r="G132" s="133">
        <f>_xlfn.XLOOKUP($D132,'All Data'!$O:$O,'All Data'!$G:$G,"",0)</f>
        <v>54.783999999999999</v>
      </c>
      <c r="H132" s="134">
        <f>_xlfn.XLOOKUP($D132,'All Data'!$O:$O,'All Data'!$H:$H,"",0)</f>
        <v>4.5940000000000012</v>
      </c>
      <c r="I132" s="134">
        <f>_xlfn.XLOOKUP($D132,'All Data'!$O:$O,'All Data'!$I:$I,"",0)</f>
        <v>0.74000000953674316</v>
      </c>
      <c r="J132" s="135">
        <f>_xlfn.XLOOKUP($D132,'All Data'!$O:$O,'All Data'!$P:$P,"",0)</f>
        <v>38.702784670491091</v>
      </c>
      <c r="K132" s="134">
        <f>_xlfn.XLOOKUP($D132,'All Data'!$O:$O,'All Data'!$R:$R,"",0)</f>
        <v>1.48</v>
      </c>
      <c r="L132" s="136">
        <f>_xlfn.LET(_xlpm.result,_xlfn.XLOOKUP($D132,'All Data'!$O:$O,'All Data'!$T:$T,"",0),IF(_xlpm.result=0,"",_xlpm.result))</f>
        <v>7994.22</v>
      </c>
    </row>
    <row r="133" spans="1:12" ht="14.4">
      <c r="A133" s="54">
        <f t="shared" si="6"/>
        <v>124</v>
      </c>
      <c r="B133" t="s">
        <v>87</v>
      </c>
      <c r="C133" t="s">
        <v>255</v>
      </c>
      <c r="D133" s="55" t="str">
        <f t="shared" si="7"/>
        <v>2025LBR</v>
      </c>
      <c r="E133" s="84">
        <v>5</v>
      </c>
      <c r="F133" s="133">
        <f>_xlfn.XLOOKUP($D133,'All Data'!$O:$O,'All Data'!$E:$E,"",0)</f>
        <v>5731.2060000000001</v>
      </c>
      <c r="G133" s="133">
        <f>_xlfn.XLOOKUP($D133,'All Data'!$O:$O,'All Data'!$G:$G,"",0)</f>
        <v>62.470999999999997</v>
      </c>
      <c r="H133" s="134">
        <f>_xlfn.XLOOKUP($D133,'All Data'!$O:$O,'All Data'!$H:$H,"",0)</f>
        <v>4.0512601699829105</v>
      </c>
      <c r="I133" s="134">
        <f>_xlfn.XLOOKUP($D133,'All Data'!$O:$O,'All Data'!$I:$I,"",0)</f>
        <v>1.4500000476837158</v>
      </c>
      <c r="J133" s="135">
        <f>_xlfn.XLOOKUP($D133,'All Data'!$O:$O,'All Data'!$P:$P,"",0)</f>
        <v>38.356346098664325</v>
      </c>
      <c r="K133" s="134">
        <f>_xlfn.XLOOKUP($D133,'All Data'!$O:$O,'All Data'!$R:$R,"",0)</f>
        <v>1.48</v>
      </c>
      <c r="L133" s="136">
        <f>_xlfn.LET(_xlpm.result,_xlfn.XLOOKUP($D133,'All Data'!$O:$O,'All Data'!$T:$T,"",0),IF(_xlpm.result=0,"",_xlpm.result))</f>
        <v>1646.06</v>
      </c>
    </row>
    <row r="134" spans="1:12" ht="14.4">
      <c r="A134" s="54">
        <f t="shared" si="6"/>
        <v>125</v>
      </c>
      <c r="B134" t="s">
        <v>53</v>
      </c>
      <c r="C134" t="s">
        <v>221</v>
      </c>
      <c r="D134" s="55" t="str">
        <f t="shared" si="7"/>
        <v>2025SWZ</v>
      </c>
      <c r="E134" s="84">
        <v>5</v>
      </c>
      <c r="F134" s="133">
        <f>_xlfn.XLOOKUP($D134,'All Data'!$O:$O,'All Data'!$E:$E,"",0)</f>
        <v>1256.174</v>
      </c>
      <c r="G134" s="133">
        <f>_xlfn.XLOOKUP($D134,'All Data'!$O:$O,'All Data'!$G:$G,"",0)</f>
        <v>64.403000000000006</v>
      </c>
      <c r="H134" s="134">
        <f>_xlfn.XLOOKUP($D134,'All Data'!$O:$O,'All Data'!$H:$H,"",0)</f>
        <v>4.0783141956329132</v>
      </c>
      <c r="I134" s="134">
        <f>_xlfn.XLOOKUP($D134,'All Data'!$O:$O,'All Data'!$I:$I,"",0)</f>
        <v>1.8200000524520874</v>
      </c>
      <c r="J134" s="135">
        <f>_xlfn.XLOOKUP($D134,'All Data'!$O:$O,'All Data'!$P:$P,"",0)</f>
        <v>38.24702225333241</v>
      </c>
      <c r="K134" s="134">
        <f>_xlfn.XLOOKUP($D134,'All Data'!$O:$O,'All Data'!$R:$R,"",0)</f>
        <v>1.48</v>
      </c>
      <c r="L134" s="136">
        <f>_xlfn.LET(_xlpm.result,_xlfn.XLOOKUP($D134,'All Data'!$O:$O,'All Data'!$T:$T,"",0),IF(_xlpm.result=0,"",_xlpm.result))</f>
        <v>10380.4</v>
      </c>
    </row>
    <row r="135" spans="1:12" ht="14.4">
      <c r="A135" s="54">
        <f t="shared" si="6"/>
        <v>126</v>
      </c>
      <c r="B135" t="s">
        <v>86</v>
      </c>
      <c r="C135" t="s">
        <v>254</v>
      </c>
      <c r="D135" s="55" t="str">
        <f t="shared" si="7"/>
        <v>2025LSO</v>
      </c>
      <c r="E135" s="84">
        <v>5</v>
      </c>
      <c r="F135" s="133">
        <f>_xlfn.XLOOKUP($D135,'All Data'!$O:$O,'All Data'!$E:$E,"",0)</f>
        <v>2363.3249999999998</v>
      </c>
      <c r="G135" s="133">
        <f>_xlfn.XLOOKUP($D135,'All Data'!$O:$O,'All Data'!$G:$G,"",0)</f>
        <v>58.216999999999999</v>
      </c>
      <c r="H135" s="134">
        <f>_xlfn.XLOOKUP($D135,'All Data'!$O:$O,'All Data'!$H:$H,"",0)</f>
        <v>4.4219999999999997</v>
      </c>
      <c r="I135" s="134">
        <f>_xlfn.XLOOKUP($D135,'All Data'!$O:$O,'All Data'!$I:$I,"",0)</f>
        <v>1.2255189418792725</v>
      </c>
      <c r="J135" s="135">
        <f>_xlfn.XLOOKUP($D135,'All Data'!$O:$O,'All Data'!$P:$P,"",0)</f>
        <v>38.229976593771624</v>
      </c>
      <c r="K135" s="134">
        <f>_xlfn.XLOOKUP($D135,'All Data'!$O:$O,'All Data'!$R:$R,"",0)</f>
        <v>1.48</v>
      </c>
      <c r="L135" s="136">
        <f>_xlfn.LET(_xlpm.result,_xlfn.XLOOKUP($D135,'All Data'!$O:$O,'All Data'!$T:$T,"",0),IF(_xlpm.result=0,"",_xlpm.result))</f>
        <v>2640.29</v>
      </c>
    </row>
    <row r="136" spans="1:12" ht="14.4">
      <c r="A136" s="54">
        <f t="shared" si="6"/>
        <v>127</v>
      </c>
      <c r="B136" t="s">
        <v>130</v>
      </c>
      <c r="C136" t="s">
        <v>298</v>
      </c>
      <c r="D136" s="55" t="str">
        <f t="shared" si="7"/>
        <v>2025SGP</v>
      </c>
      <c r="E136" s="84">
        <v>8</v>
      </c>
      <c r="F136" s="133">
        <f>_xlfn.XLOOKUP($D136,'All Data'!$O:$O,'All Data'!$E:$E,"",0)</f>
        <v>5870.75</v>
      </c>
      <c r="G136" s="133">
        <f>_xlfn.XLOOKUP($D136,'All Data'!$O:$O,'All Data'!$G:$G,"",0)</f>
        <v>83.998000000000005</v>
      </c>
      <c r="H136" s="134">
        <f>_xlfn.XLOOKUP($D136,'All Data'!$O:$O,'All Data'!$H:$H,"",0)</f>
        <v>6.6249999999999982</v>
      </c>
      <c r="I136" s="134">
        <f>_xlfn.XLOOKUP($D136,'All Data'!$O:$O,'All Data'!$I:$I,"",0)</f>
        <v>9.2736434936523438</v>
      </c>
      <c r="J136" s="135">
        <f>_xlfn.XLOOKUP($D136,'All Data'!$O:$O,'All Data'!$P:$P,"",0)</f>
        <v>38.22964298071382</v>
      </c>
      <c r="K136" s="134">
        <f>_xlfn.XLOOKUP($D136,'All Data'!$O:$O,'All Data'!$R:$R,"",0)</f>
        <v>1.48</v>
      </c>
      <c r="L136" s="136">
        <f>_xlfn.LET(_xlpm.result,_xlfn.XLOOKUP($D136,'All Data'!$O:$O,'All Data'!$T:$T,"",0),IF(_xlpm.result=0,"",_xlpm.result))</f>
        <v>132569.53</v>
      </c>
    </row>
    <row r="137" spans="1:12" ht="14.4">
      <c r="A137" s="54">
        <f t="shared" si="6"/>
        <v>128</v>
      </c>
      <c r="B137" t="s">
        <v>63</v>
      </c>
      <c r="C137" t="s">
        <v>231</v>
      </c>
      <c r="D137" s="55" t="str">
        <f t="shared" si="7"/>
        <v>2025GIN</v>
      </c>
      <c r="E137" s="84">
        <v>5</v>
      </c>
      <c r="F137" s="133">
        <f>_xlfn.XLOOKUP($D137,'All Data'!$O:$O,'All Data'!$E:$E,"",0)</f>
        <v>15099.727000000001</v>
      </c>
      <c r="G137" s="133">
        <f>_xlfn.XLOOKUP($D137,'All Data'!$O:$O,'All Data'!$G:$G,"",0)</f>
        <v>61.064</v>
      </c>
      <c r="H137" s="134">
        <f>_xlfn.XLOOKUP($D137,'All Data'!$O:$O,'All Data'!$H:$H,"",0)</f>
        <v>4.3574929618835441</v>
      </c>
      <c r="I137" s="134">
        <f>_xlfn.XLOOKUP($D137,'All Data'!$O:$O,'All Data'!$I:$I,"",0)</f>
        <v>1.75</v>
      </c>
      <c r="J137" s="135">
        <f>_xlfn.XLOOKUP($D137,'All Data'!$O:$O,'All Data'!$P:$P,"",0)</f>
        <v>37.690464279617942</v>
      </c>
      <c r="K137" s="134">
        <f>_xlfn.XLOOKUP($D137,'All Data'!$O:$O,'All Data'!$R:$R,"",0)</f>
        <v>1.48</v>
      </c>
      <c r="L137" s="136">
        <f>_xlfn.LET(_xlpm.result,_xlfn.XLOOKUP($D137,'All Data'!$O:$O,'All Data'!$T:$T,"",0),IF(_xlpm.result=0,"",_xlpm.result))</f>
        <v>4016.34</v>
      </c>
    </row>
    <row r="138" spans="1:12" ht="14.4">
      <c r="A138" s="54">
        <f t="shared" ref="A138:A164" si="8">IFERROR(RANK(J138,$J$10:$J$164),"")</f>
        <v>129</v>
      </c>
      <c r="B138" t="s">
        <v>90</v>
      </c>
      <c r="C138" t="s">
        <v>258</v>
      </c>
      <c r="D138" s="55" t="str">
        <f t="shared" ref="D138:D164" si="9">$C$5&amp;C138</f>
        <v>2025LUX</v>
      </c>
      <c r="E138" s="84">
        <v>3</v>
      </c>
      <c r="F138" s="133">
        <f>_xlfn.XLOOKUP($D138,'All Data'!$O:$O,'All Data'!$E:$E,"",0)</f>
        <v>680.45299999999997</v>
      </c>
      <c r="G138" s="133">
        <f>_xlfn.XLOOKUP($D138,'All Data'!$O:$O,'All Data'!$G:$G,"",0)</f>
        <v>82.494</v>
      </c>
      <c r="H138" s="134">
        <f>_xlfn.XLOOKUP($D138,'All Data'!$O:$O,'All Data'!$H:$H,"",0)</f>
        <v>7.1099348373413083</v>
      </c>
      <c r="I138" s="134">
        <f>_xlfn.XLOOKUP($D138,'All Data'!$O:$O,'All Data'!$I:$I,"",0)</f>
        <v>10.119999885559082</v>
      </c>
      <c r="J138" s="135">
        <f>_xlfn.XLOOKUP($D138,'All Data'!$O:$O,'All Data'!$P:$P,"",0)</f>
        <v>37.41662686214358</v>
      </c>
      <c r="K138" s="134">
        <f>_xlfn.XLOOKUP($D138,'All Data'!$O:$O,'All Data'!$R:$R,"",0)</f>
        <v>1.48</v>
      </c>
      <c r="L138" s="136">
        <f>_xlfn.LET(_xlpm.result,_xlfn.XLOOKUP($D138,'All Data'!$O:$O,'All Data'!$T:$T,"",0),IF(_xlpm.result=0,"",_xlpm.result))</f>
        <v>128475.28</v>
      </c>
    </row>
    <row r="139" spans="1:12" ht="14.4">
      <c r="A139" s="54">
        <f t="shared" si="8"/>
        <v>130</v>
      </c>
      <c r="B139" t="s">
        <v>26</v>
      </c>
      <c r="C139" t="s">
        <v>194</v>
      </c>
      <c r="D139" s="55" t="str">
        <f t="shared" si="9"/>
        <v>2025BWA</v>
      </c>
      <c r="E139" s="84">
        <v>5</v>
      </c>
      <c r="F139" s="133">
        <f>_xlfn.XLOOKUP($D139,'All Data'!$O:$O,'All Data'!$E:$E,"",0)</f>
        <v>2562.1219999999998</v>
      </c>
      <c r="G139" s="133">
        <f>_xlfn.XLOOKUP($D139,'All Data'!$O:$O,'All Data'!$G:$G,"",0)</f>
        <v>69.429000000000002</v>
      </c>
      <c r="H139" s="134">
        <f>_xlfn.XLOOKUP($D139,'All Data'!$O:$O,'All Data'!$H:$H,"",0)</f>
        <v>3.5132750778198236</v>
      </c>
      <c r="I139" s="134">
        <f>_xlfn.XLOOKUP($D139,'All Data'!$O:$O,'All Data'!$I:$I,"",0)</f>
        <v>2.1500000953674316</v>
      </c>
      <c r="J139" s="135">
        <f>_xlfn.XLOOKUP($D139,'All Data'!$O:$O,'All Data'!$P:$P,"",0)</f>
        <v>36.980890008881858</v>
      </c>
      <c r="K139" s="134">
        <f>_xlfn.XLOOKUP($D139,'All Data'!$O:$O,'All Data'!$R:$R,"",0)</f>
        <v>1.48</v>
      </c>
      <c r="L139" s="136">
        <f>_xlfn.LET(_xlpm.result,_xlfn.XLOOKUP($D139,'All Data'!$O:$O,'All Data'!$T:$T,"",0),IF(_xlpm.result=0,"",_xlpm.result))</f>
        <v>18068.509999999998</v>
      </c>
    </row>
    <row r="140" spans="1:12" ht="14.4">
      <c r="A140" s="54">
        <f t="shared" si="8"/>
        <v>131</v>
      </c>
      <c r="B140" t="s">
        <v>35</v>
      </c>
      <c r="C140" t="s">
        <v>203</v>
      </c>
      <c r="D140" s="55" t="str">
        <f t="shared" si="9"/>
        <v>2025TCD</v>
      </c>
      <c r="E140" s="84">
        <v>5</v>
      </c>
      <c r="F140" s="133">
        <f>_xlfn.XLOOKUP($D140,'All Data'!$O:$O,'All Data'!$E:$E,"",0)</f>
        <v>21003.705000000002</v>
      </c>
      <c r="G140" s="133">
        <f>_xlfn.XLOOKUP($D140,'All Data'!$O:$O,'All Data'!$G:$G,"",0)</f>
        <v>55.429000000000002</v>
      </c>
      <c r="H140" s="134">
        <f>_xlfn.XLOOKUP($D140,'All Data'!$O:$O,'All Data'!$H:$H,"",0)</f>
        <v>4.3996460227966292</v>
      </c>
      <c r="I140" s="134">
        <f>_xlfn.XLOOKUP($D140,'All Data'!$O:$O,'All Data'!$I:$I,"",0)</f>
        <v>1.1699999570846558</v>
      </c>
      <c r="J140" s="135">
        <f>_xlfn.XLOOKUP($D140,'All Data'!$O:$O,'All Data'!$P:$P,"",0)</f>
        <v>36.184493714540075</v>
      </c>
      <c r="K140" s="134">
        <f>_xlfn.XLOOKUP($D140,'All Data'!$O:$O,'All Data'!$R:$R,"",0)</f>
        <v>1.48</v>
      </c>
      <c r="L140" s="136">
        <f>_xlfn.LET(_xlpm.result,_xlfn.XLOOKUP($D140,'All Data'!$O:$O,'All Data'!$T:$T,"",0),IF(_xlpm.result=0,"",_xlpm.result))</f>
        <v>2412.87</v>
      </c>
    </row>
    <row r="141" spans="1:12" ht="14.4">
      <c r="A141" s="54">
        <f t="shared" si="8"/>
        <v>132</v>
      </c>
      <c r="B141" t="s">
        <v>129</v>
      </c>
      <c r="C141" t="s">
        <v>297</v>
      </c>
      <c r="D141" s="55" t="str">
        <f t="shared" si="9"/>
        <v>2025SLE</v>
      </c>
      <c r="E141" s="84">
        <v>5</v>
      </c>
      <c r="F141" s="133">
        <f>_xlfn.XLOOKUP($D141,'All Data'!$O:$O,'All Data'!$E:$E,"",0)</f>
        <v>8819.7939999999999</v>
      </c>
      <c r="G141" s="133">
        <f>_xlfn.XLOOKUP($D141,'All Data'!$O:$O,'All Data'!$G:$G,"",0)</f>
        <v>62.15</v>
      </c>
      <c r="H141" s="134">
        <f>_xlfn.XLOOKUP($D141,'All Data'!$O:$O,'All Data'!$H:$H,"",0)</f>
        <v>3.3194295730590824</v>
      </c>
      <c r="I141" s="134">
        <f>_xlfn.XLOOKUP($D141,'All Data'!$O:$O,'All Data'!$I:$I,"",0)</f>
        <v>0.97000002861022949</v>
      </c>
      <c r="J141" s="135">
        <f>_xlfn.XLOOKUP($D141,'All Data'!$O:$O,'All Data'!$P:$P,"",0)</f>
        <v>36.057825704861123</v>
      </c>
      <c r="K141" s="134">
        <f>_xlfn.XLOOKUP($D141,'All Data'!$O:$O,'All Data'!$R:$R,"",0)</f>
        <v>1.48</v>
      </c>
      <c r="L141" s="136">
        <f>_xlfn.LET(_xlpm.result,_xlfn.XLOOKUP($D141,'All Data'!$O:$O,'All Data'!$T:$T,"",0),IF(_xlpm.result=0,"",_xlpm.result))</f>
        <v>3098.76</v>
      </c>
    </row>
    <row r="142" spans="1:12" ht="14.4">
      <c r="A142" s="54">
        <f t="shared" si="8"/>
        <v>133</v>
      </c>
      <c r="B142" t="s">
        <v>161</v>
      </c>
      <c r="C142" t="s">
        <v>329</v>
      </c>
      <c r="D142" s="55" t="str">
        <f t="shared" si="9"/>
        <v>2025ZWE</v>
      </c>
      <c r="E142" s="84">
        <v>5</v>
      </c>
      <c r="F142" s="133">
        <f>_xlfn.XLOOKUP($D142,'All Data'!$O:$O,'All Data'!$E:$E,"",0)</f>
        <v>16950.794999999998</v>
      </c>
      <c r="G142" s="133">
        <f>_xlfn.XLOOKUP($D142,'All Data'!$O:$O,'All Data'!$G:$G,"",0)</f>
        <v>63.345999999999997</v>
      </c>
      <c r="H142" s="134">
        <f>_xlfn.XLOOKUP($D142,'All Data'!$O:$O,'All Data'!$H:$H,"",0)</f>
        <v>3.1462195873260512</v>
      </c>
      <c r="I142" s="134">
        <f>_xlfn.XLOOKUP($D142,'All Data'!$O:$O,'All Data'!$I:$I,"",0)</f>
        <v>1.2400000095367432</v>
      </c>
      <c r="J142" s="135">
        <f>_xlfn.XLOOKUP($D142,'All Data'!$O:$O,'All Data'!$P:$P,"",0)</f>
        <v>34.673926084290088</v>
      </c>
      <c r="K142" s="134">
        <f>_xlfn.XLOOKUP($D142,'All Data'!$O:$O,'All Data'!$R:$R,"",0)</f>
        <v>1.48</v>
      </c>
      <c r="L142" s="136">
        <f>_xlfn.LET(_xlpm.result,_xlfn.XLOOKUP($D142,'All Data'!$O:$O,'All Data'!$T:$T,"",0),IF(_xlpm.result=0,"",_xlpm.result))</f>
        <v>5215.25</v>
      </c>
    </row>
    <row r="143" spans="1:12" ht="14.4">
      <c r="A143" s="54">
        <f t="shared" si="8"/>
        <v>134</v>
      </c>
      <c r="B143" t="s">
        <v>100</v>
      </c>
      <c r="C143" t="s">
        <v>268</v>
      </c>
      <c r="D143" s="55" t="str">
        <f t="shared" si="9"/>
        <v>2025MNG</v>
      </c>
      <c r="E143" s="84">
        <v>8</v>
      </c>
      <c r="F143" s="133">
        <f>_xlfn.XLOOKUP($D143,'All Data'!$O:$O,'All Data'!$E:$E,"",0)</f>
        <v>3517.1</v>
      </c>
      <c r="G143" s="133">
        <f>_xlfn.XLOOKUP($D143,'All Data'!$O:$O,'All Data'!$G:$G,"",0)</f>
        <v>72.238</v>
      </c>
      <c r="H143" s="134">
        <f>_xlfn.XLOOKUP($D143,'All Data'!$O:$O,'All Data'!$H:$H,"",0)</f>
        <v>6.0968303527832006</v>
      </c>
      <c r="I143" s="134">
        <f>_xlfn.XLOOKUP($D143,'All Data'!$O:$O,'All Data'!$I:$I,"",0)</f>
        <v>7.5300002098083496</v>
      </c>
      <c r="J143" s="135">
        <f>_xlfn.XLOOKUP($D143,'All Data'!$O:$O,'All Data'!$P:$P,"",0)</f>
        <v>34.239237396015277</v>
      </c>
      <c r="K143" s="134">
        <f>_xlfn.XLOOKUP($D143,'All Data'!$O:$O,'All Data'!$R:$R,"",0)</f>
        <v>1.48</v>
      </c>
      <c r="L143" s="136">
        <f>_xlfn.LET(_xlpm.result,_xlfn.XLOOKUP($D143,'All Data'!$O:$O,'All Data'!$T:$T,"",0),IF(_xlpm.result=0,"",_xlpm.result))</f>
        <v>16842.650000000001</v>
      </c>
    </row>
    <row r="144" spans="1:12" ht="14.4">
      <c r="A144" s="54" t="str">
        <f t="shared" si="8"/>
        <v/>
      </c>
      <c r="B144" t="s">
        <v>74</v>
      </c>
      <c r="C144" t="s">
        <v>242</v>
      </c>
      <c r="D144" s="55" t="str">
        <f t="shared" si="9"/>
        <v>2025ISR</v>
      </c>
      <c r="E144" s="84">
        <v>4</v>
      </c>
      <c r="F144" s="133" t="str">
        <f>_xlfn.XLOOKUP($D144,'All Data'!$O:$O,'All Data'!$E:$E,"",0)</f>
        <v/>
      </c>
      <c r="G144" s="133" t="str">
        <f>_xlfn.XLOOKUP($D144,'All Data'!$O:$O,'All Data'!$G:$G,"",0)</f>
        <v/>
      </c>
      <c r="H144" s="134" t="str">
        <f>_xlfn.XLOOKUP($D144,'All Data'!$O:$O,'All Data'!$H:$H,"",0)</f>
        <v/>
      </c>
      <c r="I144" s="134" t="str">
        <f>_xlfn.XLOOKUP($D144,'All Data'!$O:$O,'All Data'!$I:$I,"",0)</f>
        <v/>
      </c>
      <c r="J144" s="135" t="str">
        <f>_xlfn.XLOOKUP($D144,'All Data'!$O:$O,'All Data'!$P:$P,"",0)</f>
        <v/>
      </c>
      <c r="K144" s="134" t="str">
        <f>_xlfn.XLOOKUP($D144,'All Data'!$O:$O,'All Data'!$R:$R,"",0)</f>
        <v/>
      </c>
      <c r="L144" s="136" t="str">
        <f>_xlfn.LET(_xlpm.result,_xlfn.XLOOKUP($D144,'All Data'!$O:$O,'All Data'!$T:$T,"",0),IF(_xlpm.result=0,"",_xlpm.result))</f>
        <v/>
      </c>
    </row>
    <row r="145" spans="1:12" ht="14.4">
      <c r="A145" s="54" t="str">
        <f t="shared" si="8"/>
        <v/>
      </c>
      <c r="B145" t="s">
        <v>115</v>
      </c>
      <c r="C145" t="s">
        <v>283</v>
      </c>
      <c r="D145" s="55" t="str">
        <f t="shared" si="9"/>
        <v>2025PSE</v>
      </c>
      <c r="E145" s="84">
        <v>4</v>
      </c>
      <c r="F145" s="133" t="str">
        <f>_xlfn.XLOOKUP($D145,'All Data'!$O:$O,'All Data'!$E:$E,"",0)</f>
        <v/>
      </c>
      <c r="G145" s="133" t="str">
        <f>_xlfn.XLOOKUP($D145,'All Data'!$O:$O,'All Data'!$G:$G,"",0)</f>
        <v/>
      </c>
      <c r="H145" s="134" t="str">
        <f>_xlfn.XLOOKUP($D145,'All Data'!$O:$O,'All Data'!$H:$H,"",0)</f>
        <v/>
      </c>
      <c r="I145" s="134" t="str">
        <f>_xlfn.XLOOKUP($D145,'All Data'!$O:$O,'All Data'!$I:$I,"",0)</f>
        <v/>
      </c>
      <c r="J145" s="135" t="str">
        <f>_xlfn.XLOOKUP($D145,'All Data'!$O:$O,'All Data'!$P:$P,"",0)</f>
        <v/>
      </c>
      <c r="K145" s="134" t="str">
        <f>_xlfn.XLOOKUP($D145,'All Data'!$O:$O,'All Data'!$R:$R,"",0)</f>
        <v/>
      </c>
      <c r="L145" s="136" t="str">
        <f>_xlfn.LET(_xlpm.result,_xlfn.XLOOKUP($D145,'All Data'!$O:$O,'All Data'!$T:$T,"",0),IF(_xlpm.result=0,"",_xlpm.result))</f>
        <v/>
      </c>
    </row>
    <row r="146" spans="1:12" ht="14.4">
      <c r="A146" s="54" t="str">
        <f t="shared" si="8"/>
        <v/>
      </c>
      <c r="B146" t="s">
        <v>159</v>
      </c>
      <c r="C146" t="s">
        <v>327</v>
      </c>
      <c r="D146" s="55" t="str">
        <f t="shared" si="9"/>
        <v>2025YEM</v>
      </c>
      <c r="E146" s="84">
        <v>4</v>
      </c>
      <c r="F146" s="133">
        <f>_xlfn.XLOOKUP($D146,'All Data'!$O:$O,'All Data'!$E:$E,"",0)</f>
        <v>41773.877999999997</v>
      </c>
      <c r="G146" s="133">
        <f>_xlfn.XLOOKUP($D146,'All Data'!$O:$O,'All Data'!$G:$G,"",0)</f>
        <v>69.58</v>
      </c>
      <c r="H146" s="134" t="str">
        <f>_xlfn.XLOOKUP($D146,'All Data'!$O:$O,'All Data'!$H:$H,"",0)</f>
        <v/>
      </c>
      <c r="I146" s="134">
        <f>_xlfn.XLOOKUP($D146,'All Data'!$O:$O,'All Data'!$I:$I,"",0)</f>
        <v>0.50999999046325684</v>
      </c>
      <c r="J146" s="135" t="str">
        <f>_xlfn.XLOOKUP($D146,'All Data'!$O:$O,'All Data'!$P:$P,"",0)</f>
        <v/>
      </c>
      <c r="K146" s="134">
        <f>_xlfn.XLOOKUP($D146,'All Data'!$O:$O,'All Data'!$R:$R,"",0)</f>
        <v>1.48</v>
      </c>
      <c r="L146" s="136" t="str">
        <f>_xlfn.LET(_xlpm.result,_xlfn.XLOOKUP($D146,'All Data'!$O:$O,'All Data'!$T:$T,"",0),IF(_xlpm.result=0,"",_xlpm.result))</f>
        <v/>
      </c>
    </row>
    <row r="147" spans="1:12" ht="14.4">
      <c r="A147" s="54" t="str">
        <f t="shared" si="8"/>
        <v/>
      </c>
      <c r="B147" t="s">
        <v>10</v>
      </c>
      <c r="C147" t="s">
        <v>178</v>
      </c>
      <c r="D147" s="55" t="str">
        <f t="shared" si="9"/>
        <v>2025AFG</v>
      </c>
      <c r="E147" s="84">
        <v>6</v>
      </c>
      <c r="F147" s="133">
        <f>_xlfn.XLOOKUP($D147,'All Data'!$O:$O,'All Data'!$E:$E,"",0)</f>
        <v>43844.110999999997</v>
      </c>
      <c r="G147" s="133">
        <f>_xlfn.XLOOKUP($D147,'All Data'!$O:$O,'All Data'!$G:$G,"",0)</f>
        <v>66.537999999999997</v>
      </c>
      <c r="H147" s="134" t="str">
        <f>_xlfn.XLOOKUP($D147,'All Data'!$O:$O,'All Data'!$H:$H,"",0)</f>
        <v/>
      </c>
      <c r="I147" s="134">
        <f>_xlfn.XLOOKUP($D147,'All Data'!$O:$O,'All Data'!$I:$I,"",0)</f>
        <v>0.76999998092651367</v>
      </c>
      <c r="J147" s="135" t="str">
        <f>_xlfn.XLOOKUP($D147,'All Data'!$O:$O,'All Data'!$P:$P,"",0)</f>
        <v/>
      </c>
      <c r="K147" s="134">
        <f>_xlfn.XLOOKUP($D147,'All Data'!$O:$O,'All Data'!$R:$R,"",0)</f>
        <v>1.48</v>
      </c>
      <c r="L147" s="136" t="str">
        <f>_xlfn.LET(_xlpm.result,_xlfn.XLOOKUP($D147,'All Data'!$O:$O,'All Data'!$T:$T,"",0),IF(_xlpm.result=0,"",_xlpm.result))</f>
        <v/>
      </c>
    </row>
    <row r="148" spans="1:12" ht="14.4">
      <c r="A148" s="54" t="str">
        <f t="shared" si="8"/>
        <v/>
      </c>
      <c r="B148" t="s">
        <v>124</v>
      </c>
      <c r="C148" t="s">
        <v>292</v>
      </c>
      <c r="D148" s="55" t="str">
        <f t="shared" si="9"/>
        <v>2025RUS</v>
      </c>
      <c r="E148" s="84">
        <v>7</v>
      </c>
      <c r="F148" s="133" t="str">
        <f>_xlfn.XLOOKUP($D148,'All Data'!$O:$O,'All Data'!$E:$E,"",0)</f>
        <v/>
      </c>
      <c r="G148" s="133" t="str">
        <f>_xlfn.XLOOKUP($D148,'All Data'!$O:$O,'All Data'!$G:$G,"",0)</f>
        <v/>
      </c>
      <c r="H148" s="134" t="str">
        <f>_xlfn.XLOOKUP($D148,'All Data'!$O:$O,'All Data'!$H:$H,"",0)</f>
        <v/>
      </c>
      <c r="I148" s="134" t="str">
        <f>_xlfn.XLOOKUP($D148,'All Data'!$O:$O,'All Data'!$I:$I,"",0)</f>
        <v/>
      </c>
      <c r="J148" s="135" t="str">
        <f>_xlfn.XLOOKUP($D148,'All Data'!$O:$O,'All Data'!$P:$P,"",0)</f>
        <v/>
      </c>
      <c r="K148" s="134" t="str">
        <f>_xlfn.XLOOKUP($D148,'All Data'!$O:$O,'All Data'!$R:$R,"",0)</f>
        <v/>
      </c>
      <c r="L148" s="136" t="str">
        <f>_xlfn.LET(_xlpm.result,_xlfn.XLOOKUP($D148,'All Data'!$O:$O,'All Data'!$T:$T,"",0),IF(_xlpm.result=0,"",_xlpm.result))</f>
        <v/>
      </c>
    </row>
    <row r="149" spans="1:12" ht="14.4">
      <c r="A149" s="54" t="str">
        <f t="shared" si="8"/>
        <v/>
      </c>
      <c r="B149" t="s">
        <v>150</v>
      </c>
      <c r="C149" t="s">
        <v>318</v>
      </c>
      <c r="D149" s="55" t="str">
        <f t="shared" si="9"/>
        <v>2025UKR</v>
      </c>
      <c r="E149" s="84">
        <v>7</v>
      </c>
      <c r="F149" s="133" t="str">
        <f>_xlfn.XLOOKUP($D149,'All Data'!$O:$O,'All Data'!$E:$E,"",0)</f>
        <v/>
      </c>
      <c r="G149" s="133" t="str">
        <f>_xlfn.XLOOKUP($D149,'All Data'!$O:$O,'All Data'!$G:$G,"",0)</f>
        <v/>
      </c>
      <c r="H149" s="134" t="str">
        <f>_xlfn.XLOOKUP($D149,'All Data'!$O:$O,'All Data'!$H:$H,"",0)</f>
        <v/>
      </c>
      <c r="I149" s="134" t="str">
        <f>_xlfn.XLOOKUP($D149,'All Data'!$O:$O,'All Data'!$I:$I,"",0)</f>
        <v/>
      </c>
      <c r="J149" s="135" t="str">
        <f>_xlfn.XLOOKUP($D149,'All Data'!$O:$O,'All Data'!$P:$P,"",0)</f>
        <v/>
      </c>
      <c r="K149" s="134" t="str">
        <f>_xlfn.XLOOKUP($D149,'All Data'!$O:$O,'All Data'!$R:$R,"",0)</f>
        <v/>
      </c>
      <c r="L149" s="136" t="str">
        <f>_xlfn.LET(_xlpm.result,_xlfn.XLOOKUP($D149,'All Data'!$O:$O,'All Data'!$T:$T,"",0),IF(_xlpm.result=0,"",_xlpm.result))</f>
        <v/>
      </c>
    </row>
    <row r="150" spans="1:12" ht="14.4">
      <c r="A150" s="54" t="str">
        <f t="shared" si="8"/>
        <v/>
      </c>
      <c r="B150" t="s">
        <v>23</v>
      </c>
      <c r="C150" t="s">
        <v>191</v>
      </c>
      <c r="D150" s="55" t="str">
        <f t="shared" si="9"/>
        <v>2025BTN</v>
      </c>
      <c r="E150" s="84">
        <v>6</v>
      </c>
      <c r="F150" s="133">
        <f>_xlfn.XLOOKUP($D150,'All Data'!$O:$O,'All Data'!$E:$E,"",0)</f>
        <v>796.68200000000002</v>
      </c>
      <c r="G150" s="133">
        <f>_xlfn.XLOOKUP($D150,'All Data'!$O:$O,'All Data'!$G:$G,"",0)</f>
        <v>73.528000000000006</v>
      </c>
      <c r="H150" s="134" t="str">
        <f>_xlfn.XLOOKUP($D150,'All Data'!$O:$O,'All Data'!$H:$H,"",0)</f>
        <v/>
      </c>
      <c r="I150" s="134">
        <f>_xlfn.XLOOKUP($D150,'All Data'!$O:$O,'All Data'!$I:$I,"",0)</f>
        <v>4.7699999809265137</v>
      </c>
      <c r="J150" s="135" t="str">
        <f>_xlfn.XLOOKUP($D150,'All Data'!$O:$O,'All Data'!$P:$P,"",0)</f>
        <v/>
      </c>
      <c r="K150" s="134">
        <f>_xlfn.XLOOKUP($D150,'All Data'!$O:$O,'All Data'!$R:$R,"",0)</f>
        <v>1.48</v>
      </c>
      <c r="L150" s="136" t="str">
        <f>_xlfn.LET(_xlpm.result,_xlfn.XLOOKUP($D150,'All Data'!$O:$O,'All Data'!$T:$T,"",0),IF(_xlpm.result=0,"",_xlpm.result))</f>
        <v/>
      </c>
    </row>
    <row r="151" spans="1:12" ht="14.4">
      <c r="A151" s="54" t="str">
        <f t="shared" si="8"/>
        <v/>
      </c>
      <c r="B151" t="s">
        <v>122</v>
      </c>
      <c r="C151" t="s">
        <v>290</v>
      </c>
      <c r="D151" s="55" t="str">
        <f t="shared" si="9"/>
        <v>2025QAT</v>
      </c>
      <c r="E151" s="84">
        <v>4</v>
      </c>
      <c r="F151" s="133">
        <f>_xlfn.XLOOKUP($D151,'All Data'!$O:$O,'All Data'!$E:$E,"",0)</f>
        <v>3115.8890000000001</v>
      </c>
      <c r="G151" s="133">
        <f>_xlfn.XLOOKUP($D151,'All Data'!$O:$O,'All Data'!$G:$G,"",0)</f>
        <v>82.68</v>
      </c>
      <c r="H151" s="134" t="str">
        <f>_xlfn.XLOOKUP($D151,'All Data'!$O:$O,'All Data'!$H:$H,"",0)</f>
        <v/>
      </c>
      <c r="I151" s="134">
        <f>_xlfn.XLOOKUP($D151,'All Data'!$O:$O,'All Data'!$I:$I,"",0)</f>
        <v>11.729999542236328</v>
      </c>
      <c r="J151" s="135" t="str">
        <f>_xlfn.XLOOKUP($D151,'All Data'!$O:$O,'All Data'!$P:$P,"",0)</f>
        <v/>
      </c>
      <c r="K151" s="134">
        <f>_xlfn.XLOOKUP($D151,'All Data'!$O:$O,'All Data'!$R:$R,"",0)</f>
        <v>1.48</v>
      </c>
      <c r="L151" s="136">
        <f>_xlfn.LET(_xlpm.result,_xlfn.XLOOKUP($D151,'All Data'!$O:$O,'All Data'!$T:$T,"",0),IF(_xlpm.result=0,"",_xlpm.result))</f>
        <v>110889.79</v>
      </c>
    </row>
    <row r="152" spans="1:12" ht="14.4">
      <c r="A152" s="54" t="str">
        <f t="shared" si="8"/>
        <v/>
      </c>
      <c r="B152" t="s">
        <v>66</v>
      </c>
      <c r="C152" t="s">
        <v>234</v>
      </c>
      <c r="D152" s="55" t="str">
        <f t="shared" si="9"/>
        <v>2025HKG</v>
      </c>
      <c r="E152" s="84">
        <v>8</v>
      </c>
      <c r="F152" s="133">
        <f>_xlfn.XLOOKUP($D152,'All Data'!$O:$O,'All Data'!$E:$E,"",0)</f>
        <v>7396.076</v>
      </c>
      <c r="G152" s="133">
        <f>_xlfn.XLOOKUP($D152,'All Data'!$O:$O,'All Data'!$G:$G,"",0)</f>
        <v>85.769000000000005</v>
      </c>
      <c r="H152" s="134">
        <f>_xlfn.XLOOKUP($D152,'All Data'!$O:$O,'All Data'!$H:$H,"",0)</f>
        <v>5.7250000000000014</v>
      </c>
      <c r="I152" s="134" t="str">
        <f>_xlfn.XLOOKUP($D152,'All Data'!$O:$O,'All Data'!$I:$I,"",0)</f>
        <v/>
      </c>
      <c r="J152" s="135" t="str">
        <f>_xlfn.XLOOKUP($D152,'All Data'!$O:$O,'All Data'!$P:$P,"",0)</f>
        <v/>
      </c>
      <c r="K152" s="134">
        <f>_xlfn.XLOOKUP($D152,'All Data'!$O:$O,'All Data'!$R:$R,"",0)</f>
        <v>1.48</v>
      </c>
      <c r="L152" s="136">
        <f>_xlfn.LET(_xlpm.result,_xlfn.XLOOKUP($D152,'All Data'!$O:$O,'All Data'!$T:$T,"",0),IF(_xlpm.result=0,"",_xlpm.result))</f>
        <v>66153.97</v>
      </c>
    </row>
    <row r="153" spans="1:12" ht="14.4">
      <c r="A153" s="54" t="str">
        <f t="shared" si="8"/>
        <v/>
      </c>
      <c r="B153" t="s">
        <v>334</v>
      </c>
      <c r="C153" t="s">
        <v>335</v>
      </c>
      <c r="D153" s="55" t="str">
        <f t="shared" si="9"/>
        <v>2025OMN</v>
      </c>
      <c r="E153" s="84">
        <v>4</v>
      </c>
      <c r="F153" s="133">
        <f>_xlfn.XLOOKUP($D153,'All Data'!$O:$O,'All Data'!$E:$E,"",0)</f>
        <v>5494.6909999999998</v>
      </c>
      <c r="G153" s="133">
        <f>_xlfn.XLOOKUP($D153,'All Data'!$O:$O,'All Data'!$G:$G,"",0)</f>
        <v>80.450999999999993</v>
      </c>
      <c r="H153" s="134" t="str">
        <f>_xlfn.XLOOKUP($D153,'All Data'!$O:$O,'All Data'!$H:$H,"",0)</f>
        <v/>
      </c>
      <c r="I153" s="134">
        <f>_xlfn.XLOOKUP($D153,'All Data'!$O:$O,'All Data'!$I:$I,"",0)</f>
        <v>4.940000057220459</v>
      </c>
      <c r="J153" s="135" t="str">
        <f>_xlfn.XLOOKUP($D153,'All Data'!$O:$O,'All Data'!$P:$P,"",0)</f>
        <v/>
      </c>
      <c r="K153" s="134">
        <f>_xlfn.XLOOKUP($D153,'All Data'!$O:$O,'All Data'!$R:$R,"",0)</f>
        <v>1.48</v>
      </c>
      <c r="L153" s="136">
        <f>_xlfn.LET(_xlpm.result,_xlfn.XLOOKUP($D153,'All Data'!$O:$O,'All Data'!$T:$T,"",0),IF(_xlpm.result=0,"",_xlpm.result))</f>
        <v>36721.08</v>
      </c>
    </row>
    <row r="154" spans="1:12" ht="14.4">
      <c r="A154" s="54" t="str">
        <f t="shared" si="8"/>
        <v/>
      </c>
      <c r="B154" t="s">
        <v>20</v>
      </c>
      <c r="C154" t="s">
        <v>188</v>
      </c>
      <c r="D154" s="55" t="str">
        <f t="shared" si="9"/>
        <v>2025BLR</v>
      </c>
      <c r="E154" s="84">
        <v>7</v>
      </c>
      <c r="F154" s="133">
        <f>_xlfn.XLOOKUP($D154,'All Data'!$O:$O,'All Data'!$E:$E,"",0)</f>
        <v>8997.6029999999992</v>
      </c>
      <c r="G154" s="133">
        <f>_xlfn.XLOOKUP($D154,'All Data'!$O:$O,'All Data'!$G:$G,"",0)</f>
        <v>74.793000000000006</v>
      </c>
      <c r="H154" s="134" t="str">
        <f>_xlfn.XLOOKUP($D154,'All Data'!$O:$O,'All Data'!$H:$H,"",0)</f>
        <v/>
      </c>
      <c r="I154" s="134">
        <f>_xlfn.XLOOKUP($D154,'All Data'!$O:$O,'All Data'!$I:$I,"",0)</f>
        <v>4.119999885559082</v>
      </c>
      <c r="J154" s="135" t="str">
        <f>_xlfn.XLOOKUP($D154,'All Data'!$O:$O,'All Data'!$P:$P,"",0)</f>
        <v/>
      </c>
      <c r="K154" s="134">
        <f>_xlfn.XLOOKUP($D154,'All Data'!$O:$O,'All Data'!$R:$R,"",0)</f>
        <v>1.48</v>
      </c>
      <c r="L154" s="136">
        <f>_xlfn.LET(_xlpm.result,_xlfn.XLOOKUP($D154,'All Data'!$O:$O,'All Data'!$T:$T,"",0),IF(_xlpm.result=0,"",_xlpm.result))</f>
        <v>29040.97</v>
      </c>
    </row>
    <row r="155" spans="1:12" ht="14.4">
      <c r="A155" s="54" t="str">
        <f t="shared" si="8"/>
        <v/>
      </c>
      <c r="B155" t="s">
        <v>17</v>
      </c>
      <c r="C155" t="s">
        <v>185</v>
      </c>
      <c r="D155" s="55" t="str">
        <f t="shared" si="9"/>
        <v>2025AZE</v>
      </c>
      <c r="E155" s="84">
        <v>7</v>
      </c>
      <c r="F155" s="133">
        <f>_xlfn.XLOOKUP($D155,'All Data'!$O:$O,'All Data'!$E:$E,"",0)</f>
        <v>10397.713</v>
      </c>
      <c r="G155" s="133">
        <f>_xlfn.XLOOKUP($D155,'All Data'!$O:$O,'All Data'!$G:$G,"",0)</f>
        <v>74.731999999999999</v>
      </c>
      <c r="H155" s="134">
        <f>_xlfn.XLOOKUP($D155,'All Data'!$O:$O,'All Data'!$H:$H,"",0)</f>
        <v>5.2290000000000001</v>
      </c>
      <c r="I155" s="134" t="str">
        <f>_xlfn.XLOOKUP($D155,'All Data'!$O:$O,'All Data'!$I:$I,"",0)</f>
        <v/>
      </c>
      <c r="J155" s="135" t="str">
        <f>_xlfn.XLOOKUP($D155,'All Data'!$O:$O,'All Data'!$P:$P,"",0)</f>
        <v/>
      </c>
      <c r="K155" s="134">
        <f>_xlfn.XLOOKUP($D155,'All Data'!$O:$O,'All Data'!$R:$R,"",0)</f>
        <v>1.48</v>
      </c>
      <c r="L155" s="136">
        <f>_xlfn.LET(_xlpm.result,_xlfn.XLOOKUP($D155,'All Data'!$O:$O,'All Data'!$T:$T,"",0),IF(_xlpm.result=0,"",_xlpm.result))</f>
        <v>22072.15</v>
      </c>
    </row>
    <row r="156" spans="1:12" ht="14.4">
      <c r="A156" s="54" t="str">
        <f t="shared" si="8"/>
        <v/>
      </c>
      <c r="B156" t="s">
        <v>148</v>
      </c>
      <c r="C156" t="s">
        <v>316</v>
      </c>
      <c r="D156" s="55" t="str">
        <f t="shared" si="9"/>
        <v>2025TKM</v>
      </c>
      <c r="E156" s="84">
        <v>7</v>
      </c>
      <c r="F156" s="133">
        <f>_xlfn.XLOOKUP($D156,'All Data'!$O:$O,'All Data'!$E:$E,"",0)</f>
        <v>7618.8469999999998</v>
      </c>
      <c r="G156" s="133">
        <f>_xlfn.XLOOKUP($D156,'All Data'!$O:$O,'All Data'!$G:$G,"",0)</f>
        <v>70.334000000000003</v>
      </c>
      <c r="H156" s="134" t="str">
        <f>_xlfn.XLOOKUP($D156,'All Data'!$O:$O,'All Data'!$H:$H,"",0)</f>
        <v/>
      </c>
      <c r="I156" s="134">
        <f>_xlfn.XLOOKUP($D156,'All Data'!$O:$O,'All Data'!$I:$I,"",0)</f>
        <v>4.2300000190734863</v>
      </c>
      <c r="J156" s="135" t="str">
        <f>_xlfn.XLOOKUP($D156,'All Data'!$O:$O,'All Data'!$P:$P,"",0)</f>
        <v/>
      </c>
      <c r="K156" s="134">
        <f>_xlfn.XLOOKUP($D156,'All Data'!$O:$O,'All Data'!$R:$R,"",0)</f>
        <v>1.48</v>
      </c>
      <c r="L156" s="136">
        <f>_xlfn.LET(_xlpm.result,_xlfn.XLOOKUP($D156,'All Data'!$O:$O,'All Data'!$T:$T,"",0),IF(_xlpm.result=0,"",_xlpm.result))</f>
        <v>18662.3</v>
      </c>
    </row>
    <row r="157" spans="1:12" ht="14.4">
      <c r="A157" s="54" t="str">
        <f t="shared" si="8"/>
        <v/>
      </c>
      <c r="B157" t="s">
        <v>338</v>
      </c>
      <c r="C157" t="s">
        <v>339</v>
      </c>
      <c r="D157" s="55" t="str">
        <f t="shared" si="9"/>
        <v>2025XKX</v>
      </c>
      <c r="E157" s="84">
        <v>7</v>
      </c>
      <c r="F157" s="133">
        <f>_xlfn.XLOOKUP($D157,'All Data'!$O:$O,'All Data'!$E:$E,"",0)</f>
        <v>1674.125</v>
      </c>
      <c r="G157" s="133">
        <f>_xlfn.XLOOKUP($D157,'All Data'!$O:$O,'All Data'!$G:$G,"",0)</f>
        <v>78.421999999999997</v>
      </c>
      <c r="H157" s="134">
        <f>_xlfn.XLOOKUP($D157,'All Data'!$O:$O,'All Data'!$H:$H,"",0)</f>
        <v>6.9128534584045411</v>
      </c>
      <c r="I157" s="134" t="str">
        <f>_xlfn.XLOOKUP($D157,'All Data'!$O:$O,'All Data'!$I:$I,"",0)</f>
        <v/>
      </c>
      <c r="J157" s="135" t="str">
        <f>_xlfn.XLOOKUP($D157,'All Data'!$O:$O,'All Data'!$P:$P,"",0)</f>
        <v/>
      </c>
      <c r="K157" s="134">
        <f>_xlfn.XLOOKUP($D157,'All Data'!$O:$O,'All Data'!$R:$R,"",0)</f>
        <v>1.48</v>
      </c>
      <c r="L157" s="136">
        <f>_xlfn.LET(_xlpm.result,_xlfn.XLOOKUP($D157,'All Data'!$O:$O,'All Data'!$T:$T,"",0),IF(_xlpm.result=0,"",_xlpm.result))</f>
        <v>15716.29</v>
      </c>
    </row>
    <row r="158" spans="1:12" ht="14.4">
      <c r="A158" s="54" t="str">
        <f t="shared" si="8"/>
        <v/>
      </c>
      <c r="B158" t="s">
        <v>331</v>
      </c>
      <c r="C158" t="s">
        <v>332</v>
      </c>
      <c r="D158" s="55" t="str">
        <f t="shared" si="9"/>
        <v>2025BLZ</v>
      </c>
      <c r="E158" s="84">
        <v>1</v>
      </c>
      <c r="F158" s="133">
        <f>_xlfn.XLOOKUP($D158,'All Data'!$O:$O,'All Data'!$E:$E,"",0)</f>
        <v>422.92399999999998</v>
      </c>
      <c r="G158" s="133">
        <f>_xlfn.XLOOKUP($D158,'All Data'!$O:$O,'All Data'!$G:$G,"",0)</f>
        <v>73.903000000000006</v>
      </c>
      <c r="H158" s="134" t="str">
        <f>_xlfn.XLOOKUP($D158,'All Data'!$O:$O,'All Data'!$H:$H,"",0)</f>
        <v/>
      </c>
      <c r="I158" s="134">
        <f>_xlfn.XLOOKUP($D158,'All Data'!$O:$O,'All Data'!$I:$I,"",0)</f>
        <v>1.9799066781997681</v>
      </c>
      <c r="J158" s="135" t="str">
        <f>_xlfn.XLOOKUP($D158,'All Data'!$O:$O,'All Data'!$P:$P,"",0)</f>
        <v/>
      </c>
      <c r="K158" s="134">
        <f>_xlfn.XLOOKUP($D158,'All Data'!$O:$O,'All Data'!$R:$R,"",0)</f>
        <v>1.48</v>
      </c>
      <c r="L158" s="136">
        <f>_xlfn.LET(_xlpm.result,_xlfn.XLOOKUP($D158,'All Data'!$O:$O,'All Data'!$T:$T,"",0),IF(_xlpm.result=0,"",_xlpm.result))</f>
        <v>12621.41</v>
      </c>
    </row>
    <row r="159" spans="1:12" ht="14.4">
      <c r="A159" s="54" t="str">
        <f t="shared" si="8"/>
        <v/>
      </c>
      <c r="B159" t="s">
        <v>125</v>
      </c>
      <c r="C159" t="s">
        <v>293</v>
      </c>
      <c r="D159" s="55" t="str">
        <f t="shared" si="9"/>
        <v>2025RWA</v>
      </c>
      <c r="E159" s="84">
        <v>5</v>
      </c>
      <c r="F159" s="133">
        <f>_xlfn.XLOOKUP($D159,'All Data'!$O:$O,'All Data'!$E:$E,"",0)</f>
        <v>14569.341</v>
      </c>
      <c r="G159" s="133">
        <f>_xlfn.XLOOKUP($D159,'All Data'!$O:$O,'All Data'!$G:$G,"",0)</f>
        <v>68.242000000000004</v>
      </c>
      <c r="H159" s="134" t="str">
        <f>_xlfn.XLOOKUP($D159,'All Data'!$O:$O,'All Data'!$H:$H,"",0)</f>
        <v/>
      </c>
      <c r="I159" s="134">
        <f>_xlfn.XLOOKUP($D159,'All Data'!$O:$O,'All Data'!$I:$I,"",0)</f>
        <v>0.81000000238418579</v>
      </c>
      <c r="J159" s="135" t="str">
        <f>_xlfn.XLOOKUP($D159,'All Data'!$O:$O,'All Data'!$P:$P,"",0)</f>
        <v/>
      </c>
      <c r="K159" s="134">
        <f>_xlfn.XLOOKUP($D159,'All Data'!$O:$O,'All Data'!$R:$R,"",0)</f>
        <v>1.48</v>
      </c>
      <c r="L159" s="136">
        <f>_xlfn.LET(_xlpm.result,_xlfn.XLOOKUP($D159,'All Data'!$O:$O,'All Data'!$T:$T,"",0),IF(_xlpm.result=0,"",_xlpm.result))</f>
        <v>3264.64</v>
      </c>
    </row>
    <row r="160" spans="1:12" ht="14.4">
      <c r="A160" s="54" t="str">
        <f t="shared" si="8"/>
        <v/>
      </c>
      <c r="B160" t="s">
        <v>156</v>
      </c>
      <c r="C160" t="s">
        <v>324</v>
      </c>
      <c r="D160" s="55" t="str">
        <f t="shared" si="9"/>
        <v>2025VUT</v>
      </c>
      <c r="E160" s="84">
        <v>8</v>
      </c>
      <c r="F160" s="133">
        <f>_xlfn.XLOOKUP($D160,'All Data'!$O:$O,'All Data'!$E:$E,"",0)</f>
        <v>335.16899999999998</v>
      </c>
      <c r="G160" s="133">
        <f>_xlfn.XLOOKUP($D160,'All Data'!$O:$O,'All Data'!$G:$G,"",0)</f>
        <v>71.843000000000004</v>
      </c>
      <c r="H160" s="134" t="str">
        <f>_xlfn.XLOOKUP($D160,'All Data'!$O:$O,'All Data'!$H:$H,"",0)</f>
        <v/>
      </c>
      <c r="I160" s="134" t="str">
        <f>_xlfn.XLOOKUP($D160,'All Data'!$O:$O,'All Data'!$I:$I,"",0)</f>
        <v/>
      </c>
      <c r="J160" s="135" t="str">
        <f>_xlfn.XLOOKUP($D160,'All Data'!$O:$O,'All Data'!$P:$P,"",0)</f>
        <v/>
      </c>
      <c r="K160" s="134">
        <f>_xlfn.XLOOKUP($D160,'All Data'!$O:$O,'All Data'!$R:$R,"",0)</f>
        <v>1.48</v>
      </c>
      <c r="L160" s="136">
        <f>_xlfn.LET(_xlpm.result,_xlfn.XLOOKUP($D160,'All Data'!$O:$O,'All Data'!$T:$T,"",0),IF(_xlpm.result=0,"",_xlpm.result))</f>
        <v>3172.05</v>
      </c>
    </row>
    <row r="161" spans="1:12" ht="14.4">
      <c r="A161" s="54" t="str">
        <f t="shared" si="8"/>
        <v/>
      </c>
      <c r="B161" t="s">
        <v>64</v>
      </c>
      <c r="C161" t="s">
        <v>232</v>
      </c>
      <c r="D161" s="55" t="str">
        <f t="shared" si="9"/>
        <v>2025HTI</v>
      </c>
      <c r="E161" s="84">
        <v>1</v>
      </c>
      <c r="F161" s="133">
        <f>_xlfn.XLOOKUP($D161,'All Data'!$O:$O,'All Data'!$E:$E,"",0)</f>
        <v>11906.094999999999</v>
      </c>
      <c r="G161" s="133">
        <f>_xlfn.XLOOKUP($D161,'All Data'!$O:$O,'All Data'!$G:$G,"",0)</f>
        <v>65.298000000000002</v>
      </c>
      <c r="H161" s="134" t="str">
        <f>_xlfn.XLOOKUP($D161,'All Data'!$O:$O,'All Data'!$H:$H,"",0)</f>
        <v/>
      </c>
      <c r="I161" s="134">
        <f>_xlfn.XLOOKUP($D161,'All Data'!$O:$O,'All Data'!$I:$I,"",0)</f>
        <v>0.62000000476837158</v>
      </c>
      <c r="J161" s="135" t="str">
        <f>_xlfn.XLOOKUP($D161,'All Data'!$O:$O,'All Data'!$P:$P,"",0)</f>
        <v/>
      </c>
      <c r="K161" s="134">
        <f>_xlfn.XLOOKUP($D161,'All Data'!$O:$O,'All Data'!$R:$R,"",0)</f>
        <v>1.48</v>
      </c>
      <c r="L161" s="136">
        <f>_xlfn.LET(_xlpm.result,_xlfn.XLOOKUP($D161,'All Data'!$O:$O,'All Data'!$T:$T,"",0),IF(_xlpm.result=0,"",_xlpm.result))</f>
        <v>2809.65</v>
      </c>
    </row>
    <row r="162" spans="1:12" ht="14.4">
      <c r="A162" s="54" t="str">
        <f t="shared" si="8"/>
        <v/>
      </c>
      <c r="B162" t="s">
        <v>137</v>
      </c>
      <c r="C162" t="s">
        <v>305</v>
      </c>
      <c r="D162" s="55" t="str">
        <f t="shared" si="9"/>
        <v>2025SDN</v>
      </c>
      <c r="E162" s="84">
        <v>5</v>
      </c>
      <c r="F162" s="133">
        <f>_xlfn.XLOOKUP($D162,'All Data'!$O:$O,'All Data'!$E:$E,"",0)</f>
        <v>51662.146999999997</v>
      </c>
      <c r="G162" s="133">
        <f>_xlfn.XLOOKUP($D162,'All Data'!$O:$O,'All Data'!$G:$G,"",0)</f>
        <v>66.703999999999994</v>
      </c>
      <c r="H162" s="134" t="str">
        <f>_xlfn.XLOOKUP($D162,'All Data'!$O:$O,'All Data'!$H:$H,"",0)</f>
        <v/>
      </c>
      <c r="I162" s="134">
        <f>_xlfn.XLOOKUP($D162,'All Data'!$O:$O,'All Data'!$I:$I,"",0)</f>
        <v>1.3742344379425049</v>
      </c>
      <c r="J162" s="135" t="str">
        <f>_xlfn.XLOOKUP($D162,'All Data'!$O:$O,'All Data'!$P:$P,"",0)</f>
        <v/>
      </c>
      <c r="K162" s="134">
        <f>_xlfn.XLOOKUP($D162,'All Data'!$O:$O,'All Data'!$R:$R,"",0)</f>
        <v>1.48</v>
      </c>
      <c r="L162" s="136">
        <f>_xlfn.LET(_xlpm.result,_xlfn.XLOOKUP($D162,'All Data'!$O:$O,'All Data'!$T:$T,"",0),IF(_xlpm.result=0,"",_xlpm.result))</f>
        <v>1861.4</v>
      </c>
    </row>
    <row r="163" spans="1:12" ht="14.4">
      <c r="A163" s="54" t="str">
        <f t="shared" si="8"/>
        <v/>
      </c>
      <c r="B163" t="s">
        <v>34</v>
      </c>
      <c r="C163" t="s">
        <v>202</v>
      </c>
      <c r="D163" s="55" t="str">
        <f t="shared" si="9"/>
        <v>2025CAF</v>
      </c>
      <c r="E163" s="84">
        <v>5</v>
      </c>
      <c r="F163" s="133">
        <f>_xlfn.XLOOKUP($D163,'All Data'!$O:$O,'All Data'!$E:$E,"",0)</f>
        <v>5513.2820000000002</v>
      </c>
      <c r="G163" s="133">
        <f>_xlfn.XLOOKUP($D163,'All Data'!$O:$O,'All Data'!$G:$G,"",0)</f>
        <v>57.902999999999999</v>
      </c>
      <c r="H163" s="134" t="str">
        <f>_xlfn.XLOOKUP($D163,'All Data'!$O:$O,'All Data'!$H:$H,"",0)</f>
        <v/>
      </c>
      <c r="I163" s="134">
        <f>_xlfn.XLOOKUP($D163,'All Data'!$O:$O,'All Data'!$I:$I,"",0)</f>
        <v>1.8899999856948853</v>
      </c>
      <c r="J163" s="135" t="str">
        <f>_xlfn.XLOOKUP($D163,'All Data'!$O:$O,'All Data'!$P:$P,"",0)</f>
        <v/>
      </c>
      <c r="K163" s="134">
        <f>_xlfn.XLOOKUP($D163,'All Data'!$O:$O,'All Data'!$R:$R,"",0)</f>
        <v>1.48</v>
      </c>
      <c r="L163" s="136">
        <f>_xlfn.LET(_xlpm.result,_xlfn.XLOOKUP($D163,'All Data'!$O:$O,'All Data'!$T:$T,"",0),IF(_xlpm.result=0,"",_xlpm.result))</f>
        <v>1111.22</v>
      </c>
    </row>
    <row r="164" spans="1:12" ht="14.4">
      <c r="A164" s="56" t="str">
        <f t="shared" si="8"/>
        <v/>
      </c>
      <c r="B164" s="70" t="s">
        <v>30</v>
      </c>
      <c r="C164" s="70" t="s">
        <v>198</v>
      </c>
      <c r="D164" s="57" t="str">
        <f t="shared" si="9"/>
        <v>2025BDI</v>
      </c>
      <c r="E164" s="137">
        <v>5</v>
      </c>
      <c r="F164" s="138">
        <f>_xlfn.XLOOKUP($D164,'All Data'!$O:$O,'All Data'!$E:$E,"",0)</f>
        <v>14390.003000000001</v>
      </c>
      <c r="G164" s="138">
        <f>_xlfn.XLOOKUP($D164,'All Data'!$O:$O,'All Data'!$G:$G,"",0)</f>
        <v>63.972999999999999</v>
      </c>
      <c r="H164" s="139" t="str">
        <f>_xlfn.XLOOKUP($D164,'All Data'!$O:$O,'All Data'!$H:$H,"",0)</f>
        <v/>
      </c>
      <c r="I164" s="139">
        <f>_xlfn.XLOOKUP($D164,'All Data'!$O:$O,'All Data'!$I:$I,"",0)</f>
        <v>0.62000000476837158</v>
      </c>
      <c r="J164" s="140" t="str">
        <f>_xlfn.XLOOKUP($D164,'All Data'!$O:$O,'All Data'!$P:$P,"",0)</f>
        <v/>
      </c>
      <c r="K164" s="139">
        <f>_xlfn.XLOOKUP($D164,'All Data'!$O:$O,'All Data'!$R:$R,"",0)</f>
        <v>1.48</v>
      </c>
      <c r="L164" s="141">
        <f>_xlfn.LET(_xlpm.result,_xlfn.XLOOKUP($D164,'All Data'!$O:$O,'All Data'!$T:$T,"",0),IF(_xlpm.result=0,"",_xlpm.result))</f>
        <v>1051.26</v>
      </c>
    </row>
  </sheetData>
  <protectedRanges>
    <protectedRange algorithmName="SHA-512" hashValue="Hejg5hNjzEbhl+5+23YmeYnStmAbFkTWBZxUeowEn8IqIhTeSBHAd0bp2o05bmCrrwQMhKWkVoEOxHwHFOPL0w==" saltValue="Qc4kDakfk8tk+IRLlEwyeg==" spinCount="100000" sqref="A9:L9" name="Range2"/>
    <protectedRange algorithmName="SHA-512" hashValue="hvX7YCgDPKJh10UKDNXbzax8TEQ9Ykmy8pxTxw85/EVMobMiywaskhhZoKbetcfyGguIZHmqOnNisD4N19jnWA==" saltValue="bQV9EsEEI50QFz57J6Btlg==" spinCount="100000" sqref="C5" name="Range1"/>
  </protectedRanges>
  <autoFilter ref="A9:L164" xr:uid="{306DA80B-41B7-40D0-AB90-0D348B7CD9F1}">
    <sortState xmlns:xlrd2="http://schemas.microsoft.com/office/spreadsheetml/2017/richdata2" ref="A10:L164">
      <sortCondition ref="A9:A164"/>
    </sortState>
  </autoFilter>
  <mergeCells count="1">
    <mergeCell ref="A2:L3"/>
  </mergeCells>
  <conditionalFormatting sqref="G10:G164">
    <cfRule type="containsBlanks" dxfId="39" priority="2">
      <formula>LEN(TRIM(G10))=0</formula>
    </cfRule>
    <cfRule type="cellIs" dxfId="38" priority="5" operator="between">
      <formula>65</formula>
      <formula>75</formula>
    </cfRule>
    <cfRule type="cellIs" dxfId="37" priority="6" operator="lessThan">
      <formula>65</formula>
    </cfRule>
    <cfRule type="cellIs" dxfId="36" priority="7" operator="greaterThan">
      <formula>75</formula>
    </cfRule>
  </conditionalFormatting>
  <conditionalFormatting sqref="H10:H164">
    <cfRule type="containsBlanks" dxfId="35" priority="3">
      <formula>LEN(TRIM(H10))=0</formula>
    </cfRule>
    <cfRule type="cellIs" dxfId="34" priority="4" operator="between">
      <formula>5</formula>
      <formula>6</formula>
    </cfRule>
    <cfRule type="cellIs" dxfId="33" priority="8" operator="lessThan">
      <formula>5</formula>
    </cfRule>
    <cfRule type="cellIs" dxfId="32" priority="9" operator="greaterThanOrEqual">
      <formula>6</formula>
    </cfRule>
  </conditionalFormatting>
  <conditionalFormatting sqref="I10:I164">
    <cfRule type="containsBlanks" dxfId="31" priority="1" stopIfTrue="1">
      <formula>LEN(TRIM(I10))=0</formula>
    </cfRule>
    <cfRule type="cellIs" dxfId="30" priority="10" operator="between">
      <formula>K10</formula>
      <formula>2*K10</formula>
    </cfRule>
    <cfRule type="cellIs" dxfId="29" priority="11" operator="greaterThan">
      <formula>2*K10</formula>
    </cfRule>
    <cfRule type="cellIs" dxfId="28" priority="12" operator="lessThan">
      <formula>K10</formula>
    </cfRule>
  </conditionalFormatting>
  <dataValidations count="1">
    <dataValidation type="list" allowBlank="1" showInputMessage="1" showErrorMessage="1" sqref="C5" xr:uid="{AEC3B12C-FF0D-4E43-8A11-667F66E64665}">
      <formula1>years</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4E55-722A-4270-9F17-0ABAACB13C24}">
  <dimension ref="A1:AE44"/>
  <sheetViews>
    <sheetView topLeftCell="A3" zoomScale="70" zoomScaleNormal="70" workbookViewId="0">
      <selection activeCell="AG25" sqref="AG25"/>
    </sheetView>
  </sheetViews>
  <sheetFormatPr defaultColWidth="8.77734375" defaultRowHeight="14.4"/>
  <cols>
    <col min="1" max="1" width="8.44140625" customWidth="1"/>
    <col min="2" max="2" width="11.5546875" customWidth="1"/>
    <col min="3" max="5" width="13.21875" customWidth="1"/>
    <col min="6" max="6" width="9.44140625" bestFit="1" customWidth="1"/>
    <col min="7" max="8" width="9.44140625" customWidth="1"/>
    <col min="9" max="9" width="8.88671875" customWidth="1"/>
    <col min="10" max="10" width="9" hidden="1" customWidth="1"/>
    <col min="11" max="11" width="1.5546875" hidden="1" customWidth="1"/>
    <col min="12" max="12" width="1.77734375" customWidth="1"/>
    <col min="13" max="13" width="11.5546875" customWidth="1"/>
    <col min="14" max="14" width="11.77734375" customWidth="1"/>
    <col min="15" max="15" width="10" customWidth="1"/>
    <col min="16" max="16" width="9.6640625" customWidth="1"/>
    <col min="17" max="17" width="9.44140625" customWidth="1"/>
    <col min="18" max="18" width="8.6640625" customWidth="1"/>
    <col min="19" max="19" width="8.21875" customWidth="1"/>
    <col min="21" max="21" width="6.33203125" customWidth="1"/>
    <col min="22" max="22" width="2.5546875" customWidth="1"/>
    <col min="26" max="26" width="10.88671875" customWidth="1"/>
    <col min="30" max="30" width="9.33203125" customWidth="1"/>
    <col min="31" max="31" width="10.77734375" customWidth="1"/>
    <col min="32" max="32" width="9.21875" customWidth="1"/>
  </cols>
  <sheetData>
    <row r="1" spans="2:31" s="79" customFormat="1" ht="25.8">
      <c r="B1" s="80" t="s">
        <v>385</v>
      </c>
    </row>
    <row r="2" spans="2:31" ht="18">
      <c r="B2" s="165" t="s">
        <v>373</v>
      </c>
    </row>
    <row r="3" spans="2:31" ht="15" thickBot="1">
      <c r="L3" s="172"/>
      <c r="M3" s="180" t="s">
        <v>3574</v>
      </c>
      <c r="N3" s="173"/>
      <c r="O3" s="173"/>
      <c r="P3" s="173"/>
      <c r="Q3" s="173"/>
      <c r="R3" s="173"/>
      <c r="S3" s="173"/>
      <c r="T3" s="173"/>
      <c r="U3" s="173"/>
      <c r="V3" s="172"/>
      <c r="W3" s="180" t="s">
        <v>3571</v>
      </c>
      <c r="X3" s="173"/>
      <c r="Y3" s="173"/>
      <c r="Z3" s="173"/>
      <c r="AA3" s="173"/>
      <c r="AB3" s="173"/>
      <c r="AC3" s="173"/>
      <c r="AD3" s="173"/>
      <c r="AE3" s="174"/>
    </row>
    <row r="4" spans="2:31">
      <c r="B4" s="81" t="s">
        <v>173</v>
      </c>
      <c r="C4" s="82"/>
      <c r="D4" s="83"/>
      <c r="E4" s="109" t="s">
        <v>174</v>
      </c>
      <c r="L4" s="169"/>
      <c r="M4" s="200"/>
      <c r="N4" s="111"/>
      <c r="O4" s="111"/>
      <c r="P4" s="111"/>
      <c r="Q4" s="111"/>
      <c r="R4" s="111"/>
      <c r="S4" s="111"/>
      <c r="T4" s="111"/>
      <c r="U4" s="111"/>
      <c r="V4" s="169"/>
      <c r="W4" s="111"/>
      <c r="X4" s="111"/>
      <c r="Y4" s="111"/>
      <c r="Z4" s="111"/>
      <c r="AA4" s="111"/>
      <c r="AB4" s="111"/>
      <c r="AC4" s="111"/>
      <c r="AD4" s="111"/>
      <c r="AE4" s="179"/>
    </row>
    <row r="5" spans="2:31" ht="15" thickBot="1">
      <c r="B5" s="188" t="s">
        <v>132</v>
      </c>
      <c r="C5" s="189"/>
      <c r="D5" s="190"/>
      <c r="E5" s="109" t="str">
        <f>VLOOKUP(B5,'country codes'!$A$3:$B$292,2,0)</f>
        <v>SVN</v>
      </c>
      <c r="J5" s="4"/>
      <c r="K5" s="4"/>
      <c r="L5" s="170"/>
      <c r="M5" s="200"/>
      <c r="N5" s="111"/>
      <c r="O5" s="111"/>
      <c r="P5" s="111"/>
      <c r="Q5" s="111"/>
      <c r="R5" s="111"/>
      <c r="S5" s="111"/>
      <c r="T5" s="111"/>
      <c r="U5" s="111"/>
      <c r="V5" s="169"/>
      <c r="W5" s="111"/>
      <c r="X5" s="111"/>
      <c r="Y5" s="111"/>
      <c r="Z5" s="111"/>
      <c r="AA5" s="111"/>
      <c r="AB5" s="111"/>
      <c r="AC5" s="111"/>
      <c r="AD5" s="111"/>
      <c r="AE5" s="179"/>
    </row>
    <row r="6" spans="2:31">
      <c r="J6" t="s">
        <v>366</v>
      </c>
      <c r="L6" s="169"/>
      <c r="M6" s="200"/>
      <c r="N6" s="111"/>
      <c r="O6" s="111"/>
      <c r="P6" s="111"/>
      <c r="Q6" s="111"/>
      <c r="R6" s="111"/>
      <c r="S6" s="111"/>
      <c r="T6" s="111"/>
      <c r="U6" s="111"/>
      <c r="V6" s="169"/>
      <c r="W6" s="111"/>
      <c r="X6" s="111"/>
      <c r="Y6" s="111"/>
      <c r="Z6" s="111"/>
      <c r="AA6" s="111"/>
      <c r="AB6" s="111"/>
      <c r="AC6" s="111"/>
      <c r="AD6" s="111"/>
      <c r="AE6" s="179"/>
    </row>
    <row r="7" spans="2:31" ht="43.2">
      <c r="B7" s="85" t="s">
        <v>7</v>
      </c>
      <c r="C7" s="90" t="s">
        <v>3544</v>
      </c>
      <c r="D7" s="91" t="s">
        <v>3563</v>
      </c>
      <c r="E7" s="91" t="s">
        <v>2847</v>
      </c>
      <c r="F7" s="90" t="s">
        <v>9</v>
      </c>
      <c r="G7" s="105" t="s">
        <v>2</v>
      </c>
      <c r="H7" s="108" t="s">
        <v>3545</v>
      </c>
      <c r="I7" s="14"/>
      <c r="J7" s="14" t="s">
        <v>365</v>
      </c>
      <c r="K7" s="14" t="s">
        <v>9</v>
      </c>
      <c r="L7" s="204"/>
      <c r="M7" s="200"/>
      <c r="N7" s="181"/>
      <c r="O7" s="181"/>
      <c r="P7" s="181"/>
      <c r="Q7" s="181"/>
      <c r="R7" s="111"/>
      <c r="S7" s="111"/>
      <c r="T7" s="111"/>
      <c r="U7" s="111"/>
      <c r="V7" s="169"/>
      <c r="W7" s="111"/>
      <c r="X7" s="111"/>
      <c r="Y7" s="111"/>
      <c r="Z7" s="111"/>
      <c r="AA7" s="111"/>
      <c r="AB7" s="111"/>
      <c r="AC7" s="111"/>
      <c r="AD7" s="111"/>
      <c r="AE7" s="179"/>
    </row>
    <row r="8" spans="2:31">
      <c r="B8" s="86">
        <v>2006</v>
      </c>
      <c r="C8" s="146">
        <f>_xlfn.LET(_xlpm.result,_xlfn.XLOOKUP($B8&amp;$E$5,'All Data'!$O:$O,'All Data'!G:G),IF(ISNUMBER(_xlpm.result),_xlpm.result,NA()))</f>
        <v>77.819999999999993</v>
      </c>
      <c r="D8" s="93">
        <f>_xlfn.LET(_xlpm.result,_xlfn.XLOOKUP($B8&amp;$E$5,'All Data'!$O:$O,'All Data'!H:H),IF(ISNUMBER(_xlpm.result),_xlpm.result,NA()))</f>
        <v>5.8112645149230957</v>
      </c>
      <c r="E8" s="93">
        <f>_xlfn.LET(_xlpm.result,_xlfn.XLOOKUP($B8&amp;$E$5,'All Data'!$O:$O,'All Data'!I:I),IF(ISNUMBER(_xlpm.result),_xlpm.result,NA()))</f>
        <v>5.5100002288818359</v>
      </c>
      <c r="F8" s="94">
        <f>_xlfn.LET(_xlpm.result,_xlfn.XLOOKUP($B8&amp;$E$5,'All Data'!$O:$O,'All Data'!P:P),IF(ISNUMBER(_xlpm.result),_xlpm.result,NA()))</f>
        <v>42.964010378000467</v>
      </c>
      <c r="G8" s="96">
        <f>_xlfn.LET(_xlpm.result,_xlfn.XLOOKUP($B8&amp;$E$5,'All Data'!$O:$O,'All Data'!A:A),IF(ISNUMBER(_xlpm.result),_xlpm.result,NA()))</f>
        <v>46</v>
      </c>
      <c r="H8" s="106">
        <f>_xlfn.XLOOKUP(B8,Lookups!$A$2:$A$23,Lookups!$B$2:$B$23,"",0)</f>
        <v>1.71</v>
      </c>
      <c r="I8" s="4"/>
      <c r="J8" s="4">
        <f>IFERROR(D8,"")</f>
        <v>5.8112645149230957</v>
      </c>
      <c r="K8" s="4">
        <f>IFERROR(F8,"")</f>
        <v>42.964010378000467</v>
      </c>
      <c r="L8" s="170"/>
      <c r="M8" s="201"/>
      <c r="N8" s="183"/>
      <c r="O8" s="183"/>
      <c r="P8" s="183"/>
      <c r="Q8" s="183"/>
      <c r="R8" s="111"/>
      <c r="S8" s="111"/>
      <c r="T8" s="111"/>
      <c r="U8" s="111"/>
      <c r="V8" s="169"/>
      <c r="W8" s="111"/>
      <c r="X8" s="111"/>
      <c r="Y8" s="111"/>
      <c r="Z8" s="111"/>
      <c r="AA8" s="111"/>
      <c r="AB8" s="111"/>
      <c r="AC8" s="111"/>
      <c r="AD8" s="111"/>
      <c r="AE8" s="179"/>
    </row>
    <row r="9" spans="2:31">
      <c r="B9" s="86">
        <v>2007</v>
      </c>
      <c r="C9" s="146">
        <f>_xlfn.LET(_xlpm.result,_xlfn.XLOOKUP($B9&amp;$E$5,'All Data'!$O:$O,'All Data'!G:G),IF(ISNUMBER(_xlpm.result),_xlpm.result,NA()))</f>
        <v>78.284999999999997</v>
      </c>
      <c r="D9" s="93">
        <f>_xlfn.LET(_xlpm.result,_xlfn.XLOOKUP($B9&amp;$E$5,'All Data'!$O:$O,'All Data'!H:H),IF(ISNUMBER(_xlpm.result),_xlpm.result,NA()))</f>
        <v>5.8175632158915205</v>
      </c>
      <c r="E9" s="93">
        <f>_xlfn.LET(_xlpm.result,_xlfn.XLOOKUP($B9&amp;$E$5,'All Data'!$O:$O,'All Data'!I:I),IF(ISNUMBER(_xlpm.result),_xlpm.result,NA()))</f>
        <v>6.0500001907348633</v>
      </c>
      <c r="F9" s="95">
        <f>_xlfn.LET(_xlpm.result,_xlfn.XLOOKUP($B9&amp;$E$5,'All Data'!$O:$O,'All Data'!P:P),IF(ISNUMBER(_xlpm.result),_xlpm.result,NA()))</f>
        <v>41.399036233902592</v>
      </c>
      <c r="G9" s="96">
        <f>_xlfn.LET(_xlpm.result,_xlfn.XLOOKUP($B9&amp;$E$5,'All Data'!$O:$O,'All Data'!A:A),IF(ISNUMBER(_xlpm.result),_xlpm.result,NA()))</f>
        <v>83</v>
      </c>
      <c r="H9" s="106">
        <f>_xlfn.XLOOKUP(B9,Lookups!$A$2:$A$23,Lookups!$B$2:$B$23,"",0)</f>
        <v>1.69</v>
      </c>
      <c r="I9" s="4"/>
      <c r="J9" s="4">
        <f t="shared" ref="J9:J27" si="0">IFERROR(D9,"")</f>
        <v>5.8175632158915205</v>
      </c>
      <c r="K9" s="4">
        <f>IFERROR(F9,"")</f>
        <v>41.399036233902592</v>
      </c>
      <c r="L9" s="170"/>
      <c r="M9" s="201"/>
      <c r="N9" s="183"/>
      <c r="O9" s="183"/>
      <c r="P9" s="183"/>
      <c r="Q9" s="183"/>
      <c r="R9" s="111"/>
      <c r="S9" s="111"/>
      <c r="T9" s="111"/>
      <c r="U9" s="111"/>
      <c r="V9" s="169"/>
      <c r="W9" s="111"/>
      <c r="X9" s="111"/>
      <c r="Y9" s="111"/>
      <c r="Z9" s="111"/>
      <c r="AA9" s="111"/>
      <c r="AB9" s="111"/>
      <c r="AC9" s="111"/>
      <c r="AD9" s="111"/>
      <c r="AE9" s="179"/>
    </row>
    <row r="10" spans="2:31">
      <c r="B10" s="86">
        <v>2008</v>
      </c>
      <c r="C10" s="146">
        <f>_xlfn.LET(_xlpm.result,_xlfn.XLOOKUP($B10&amp;$E$5,'All Data'!$O:$O,'All Data'!G:G),IF(ISNUMBER(_xlpm.result),_xlpm.result,NA()))</f>
        <v>78.594999999999999</v>
      </c>
      <c r="D10" s="93">
        <f>_xlfn.LET(_xlpm.result,_xlfn.XLOOKUP($B10&amp;$E$5,'All Data'!$O:$O,'All Data'!H:H),IF(ISNUMBER(_xlpm.result),_xlpm.result,NA()))</f>
        <v>5.8238619168599444</v>
      </c>
      <c r="E10" s="93">
        <f>_xlfn.LET(_xlpm.result,_xlfn.XLOOKUP($B10&amp;$E$5,'All Data'!$O:$O,'All Data'!I:I),IF(ISNUMBER(_xlpm.result),_xlpm.result,NA()))</f>
        <v>6.1399998664855957</v>
      </c>
      <c r="F10" s="95">
        <f>_xlfn.LET(_xlpm.result,_xlfn.XLOOKUP($B10&amp;$E$5,'All Data'!$O:$O,'All Data'!P:P),IF(ISNUMBER(_xlpm.result),_xlpm.result,NA()))</f>
        <v>41.326683832262269</v>
      </c>
      <c r="G10" s="96">
        <f>_xlfn.LET(_xlpm.result,_xlfn.XLOOKUP($B10&amp;$E$5,'All Data'!$O:$O,'All Data'!A:A),IF(ISNUMBER(_xlpm.result),_xlpm.result,NA()))</f>
        <v>81</v>
      </c>
      <c r="H10" s="106">
        <f>_xlfn.XLOOKUP(B10,Lookups!$A$2:$A$23,Lookups!$B$2:$B$23,"",0)</f>
        <v>1.69</v>
      </c>
      <c r="I10" s="4"/>
      <c r="J10" s="4">
        <f t="shared" si="0"/>
        <v>5.8238619168599444</v>
      </c>
      <c r="K10" s="4">
        <f t="shared" ref="K10:K27" si="1">IFERROR(F10,"")</f>
        <v>41.326683832262269</v>
      </c>
      <c r="L10" s="170"/>
      <c r="M10" s="201"/>
      <c r="N10" s="183"/>
      <c r="O10" s="183"/>
      <c r="P10" s="183"/>
      <c r="Q10" s="183"/>
      <c r="R10" s="111"/>
      <c r="S10" s="111"/>
      <c r="T10" s="111"/>
      <c r="U10" s="111"/>
      <c r="V10" s="169"/>
      <c r="W10" s="111"/>
      <c r="X10" s="111"/>
      <c r="Y10" s="111"/>
      <c r="Z10" s="111"/>
      <c r="AA10" s="111"/>
      <c r="AB10" s="111"/>
      <c r="AC10" s="111"/>
      <c r="AD10" s="111"/>
      <c r="AE10" s="179"/>
    </row>
    <row r="11" spans="2:31">
      <c r="B11" s="86">
        <v>2009</v>
      </c>
      <c r="C11" s="146">
        <f>_xlfn.LET(_xlpm.result,_xlfn.XLOOKUP($B11&amp;$E$5,'All Data'!$O:$O,'All Data'!G:G),IF(ISNUMBER(_xlpm.result),_xlpm.result,NA()))</f>
        <v>79.027000000000001</v>
      </c>
      <c r="D11" s="93">
        <f>_xlfn.LET(_xlpm.result,_xlfn.XLOOKUP($B11&amp;$E$5,'All Data'!$O:$O,'All Data'!H:H),IF(ISNUMBER(_xlpm.result),_xlpm.result,NA()))</f>
        <v>5.8301606178283691</v>
      </c>
      <c r="E11" s="93">
        <f>_xlfn.LET(_xlpm.result,_xlfn.XLOOKUP($B11&amp;$E$5,'All Data'!$O:$O,'All Data'!I:I),IF(ISNUMBER(_xlpm.result),_xlpm.result,NA()))</f>
        <v>5.1999998092651367</v>
      </c>
      <c r="F11" s="95">
        <f>_xlfn.LET(_xlpm.result,_xlfn.XLOOKUP($B11&amp;$E$5,'All Data'!$O:$O,'All Data'!P:P),IF(ISNUMBER(_xlpm.result),_xlpm.result,NA()))</f>
        <v>44.703723663055214</v>
      </c>
      <c r="G11" s="96">
        <f>_xlfn.LET(_xlpm.result,_xlfn.XLOOKUP($B11&amp;$E$5,'All Data'!$O:$O,'All Data'!A:A),IF(ISNUMBER(_xlpm.result),_xlpm.result,NA()))</f>
        <v>69</v>
      </c>
      <c r="H11" s="106">
        <f>_xlfn.XLOOKUP(B11,Lookups!$A$2:$A$23,Lookups!$B$2:$B$23,"",0)</f>
        <v>1.67</v>
      </c>
      <c r="I11" s="4"/>
      <c r="J11" s="4">
        <f t="shared" si="0"/>
        <v>5.8301606178283691</v>
      </c>
      <c r="K11" s="4">
        <f t="shared" si="1"/>
        <v>44.703723663055214</v>
      </c>
      <c r="L11" s="170"/>
      <c r="M11" s="201"/>
      <c r="N11" s="183"/>
      <c r="O11" s="183"/>
      <c r="P11" s="183"/>
      <c r="Q11" s="183"/>
      <c r="R11" s="111"/>
      <c r="S11" s="111"/>
      <c r="T11" s="111"/>
      <c r="U11" s="111"/>
      <c r="V11" s="169"/>
      <c r="W11" s="111"/>
      <c r="X11" s="111"/>
      <c r="Y11" s="111"/>
      <c r="Z11" s="111"/>
      <c r="AA11" s="111"/>
      <c r="AB11" s="111"/>
      <c r="AC11" s="111"/>
      <c r="AD11" s="111"/>
      <c r="AE11" s="179"/>
    </row>
    <row r="12" spans="2:31">
      <c r="B12" s="86">
        <v>2010</v>
      </c>
      <c r="C12" s="146">
        <f>_xlfn.LET(_xlpm.result,_xlfn.XLOOKUP($B12&amp;$E$5,'All Data'!$O:$O,'All Data'!G:G),IF(ISNUMBER(_xlpm.result),_xlpm.result,NA()))</f>
        <v>79.301000000000002</v>
      </c>
      <c r="D12" s="93">
        <f>_xlfn.LET(_xlpm.result,_xlfn.XLOOKUP($B12&amp;$E$5,'All Data'!$O:$O,'All Data'!H:H),IF(ISNUMBER(_xlpm.result),_xlpm.result,NA()))</f>
        <v>6.0825552940368652</v>
      </c>
      <c r="E12" s="93">
        <f>_xlfn.LET(_xlpm.result,_xlfn.XLOOKUP($B12&amp;$E$5,'All Data'!$O:$O,'All Data'!I:I),IF(ISNUMBER(_xlpm.result),_xlpm.result,NA()))</f>
        <v>5.4499998092651367</v>
      </c>
      <c r="F12" s="95">
        <f>_xlfn.LET(_xlpm.result,_xlfn.XLOOKUP($B12&amp;$E$5,'All Data'!$O:$O,'All Data'!P:P),IF(ISNUMBER(_xlpm.result),_xlpm.result,NA()))</f>
        <v>45.128337278975408</v>
      </c>
      <c r="G12" s="96">
        <f>_xlfn.LET(_xlpm.result,_xlfn.XLOOKUP($B12&amp;$E$5,'All Data'!$O:$O,'All Data'!A:A),IF(ISNUMBER(_xlpm.result),_xlpm.result,NA()))</f>
        <v>65</v>
      </c>
      <c r="H12" s="106">
        <f>_xlfn.XLOOKUP(B12,Lookups!$A$2:$A$23,Lookups!$B$2:$B$23,"",0)</f>
        <v>1.65</v>
      </c>
      <c r="I12" s="4"/>
      <c r="J12" s="4">
        <f t="shared" si="0"/>
        <v>6.0825552940368652</v>
      </c>
      <c r="K12" s="4">
        <f t="shared" si="1"/>
        <v>45.128337278975408</v>
      </c>
      <c r="L12" s="170"/>
      <c r="M12" s="201"/>
      <c r="N12" s="183"/>
      <c r="O12" s="183"/>
      <c r="P12" s="183"/>
      <c r="Q12" s="183"/>
      <c r="R12" s="111"/>
      <c r="S12" s="111"/>
      <c r="T12" s="111"/>
      <c r="U12" s="111"/>
      <c r="V12" s="169"/>
      <c r="W12" s="111"/>
      <c r="X12" s="111"/>
      <c r="Y12" s="111"/>
      <c r="Z12" s="111"/>
      <c r="AA12" s="111"/>
      <c r="AB12" s="111"/>
      <c r="AC12" s="111"/>
      <c r="AD12" s="111"/>
      <c r="AE12" s="179"/>
    </row>
    <row r="13" spans="2:31">
      <c r="B13" s="86">
        <v>2011</v>
      </c>
      <c r="C13" s="146">
        <f>_xlfn.LET(_xlpm.result,_xlfn.XLOOKUP($B13&amp;$E$5,'All Data'!$O:$O,'All Data'!G:G),IF(ISNUMBER(_xlpm.result),_xlpm.result,NA()))</f>
        <v>79.587999999999994</v>
      </c>
      <c r="D13" s="93">
        <f>_xlfn.LET(_xlpm.result,_xlfn.XLOOKUP($B13&amp;$E$5,'All Data'!$O:$O,'All Data'!H:H),IF(ISNUMBER(_xlpm.result),_xlpm.result,NA()))</f>
        <v>6.0359640121459961</v>
      </c>
      <c r="E13" s="93">
        <f>_xlfn.LET(_xlpm.result,_xlfn.XLOOKUP($B13&amp;$E$5,'All Data'!$O:$O,'All Data'!I:I),IF(ISNUMBER(_xlpm.result),_xlpm.result,NA()))</f>
        <v>5.5199999809265137</v>
      </c>
      <c r="F13" s="95">
        <f>_xlfn.LET(_xlpm.result,_xlfn.XLOOKUP($B13&amp;$E$5,'All Data'!$O:$O,'All Data'!P:P),IF(ISNUMBER(_xlpm.result),_xlpm.result,NA()))</f>
        <v>44.825728165395837</v>
      </c>
      <c r="G13" s="96">
        <f>_xlfn.LET(_xlpm.result,_xlfn.XLOOKUP($B13&amp;$E$5,'All Data'!$O:$O,'All Data'!A:A),IF(ISNUMBER(_xlpm.result),_xlpm.result,NA()))</f>
        <v>72</v>
      </c>
      <c r="H13" s="106">
        <f>_xlfn.XLOOKUP(B13,Lookups!$A$2:$A$23,Lookups!$B$2:$B$23,"",0)</f>
        <v>1.65</v>
      </c>
      <c r="I13" s="4"/>
      <c r="J13" s="4">
        <f t="shared" si="0"/>
        <v>6.0359640121459961</v>
      </c>
      <c r="K13" s="4">
        <f t="shared" si="1"/>
        <v>44.825728165395837</v>
      </c>
      <c r="L13" s="170"/>
      <c r="M13" s="201"/>
      <c r="N13" s="183"/>
      <c r="O13" s="183"/>
      <c r="P13" s="183"/>
      <c r="Q13" s="183"/>
      <c r="R13" s="111"/>
      <c r="S13" s="111"/>
      <c r="T13" s="111"/>
      <c r="U13" s="111"/>
      <c r="V13" s="169"/>
      <c r="W13" s="111"/>
      <c r="X13" s="111"/>
      <c r="Y13" s="111"/>
      <c r="Z13" s="111"/>
      <c r="AA13" s="111"/>
      <c r="AB13" s="111"/>
      <c r="AC13" s="111"/>
      <c r="AD13" s="111"/>
      <c r="AE13" s="179"/>
    </row>
    <row r="14" spans="2:31">
      <c r="B14" s="86">
        <v>2012</v>
      </c>
      <c r="C14" s="146">
        <f>_xlfn.LET(_xlpm.result,_xlfn.XLOOKUP($B14&amp;$E$5,'All Data'!$O:$O,'All Data'!G:G),IF(ISNUMBER(_xlpm.result),_xlpm.result,NA()))</f>
        <v>79.765000000000001</v>
      </c>
      <c r="D14" s="93">
        <f>_xlfn.LET(_xlpm.result,_xlfn.XLOOKUP($B14&amp;$E$5,'All Data'!$O:$O,'All Data'!H:H),IF(ISNUMBER(_xlpm.result),_xlpm.result,NA()))</f>
        <v>6.0628910064697266</v>
      </c>
      <c r="E14" s="93">
        <f>_xlfn.LET(_xlpm.result,_xlfn.XLOOKUP($B14&amp;$E$5,'All Data'!$O:$O,'All Data'!I:I),IF(ISNUMBER(_xlpm.result),_xlpm.result,NA()))</f>
        <v>5.1100001335144043</v>
      </c>
      <c r="F14" s="95">
        <f>_xlfn.LET(_xlpm.result,_xlfn.XLOOKUP($B14&amp;$E$5,'All Data'!$O:$O,'All Data'!P:P),IF(ISNUMBER(_xlpm.result),_xlpm.result,NA()))</f>
        <v>46.430699749091112</v>
      </c>
      <c r="G14" s="96">
        <f>_xlfn.LET(_xlpm.result,_xlfn.XLOOKUP($B14&amp;$E$5,'All Data'!$O:$O,'All Data'!A:A),IF(ISNUMBER(_xlpm.result),_xlpm.result,NA()))</f>
        <v>62</v>
      </c>
      <c r="H14" s="106">
        <f>_xlfn.XLOOKUP(B14,Lookups!$A$2:$A$23,Lookups!$B$2:$B$23,"",0)</f>
        <v>1.62</v>
      </c>
      <c r="I14" s="4"/>
      <c r="J14" s="4">
        <f t="shared" si="0"/>
        <v>6.0628910064697266</v>
      </c>
      <c r="K14" s="4">
        <f t="shared" si="1"/>
        <v>46.430699749091112</v>
      </c>
      <c r="L14" s="170"/>
      <c r="M14" s="201"/>
      <c r="N14" s="183"/>
      <c r="O14" s="183"/>
      <c r="P14" s="183"/>
      <c r="Q14" s="183"/>
      <c r="R14" s="111"/>
      <c r="S14" s="111"/>
      <c r="T14" s="111"/>
      <c r="U14" s="111"/>
      <c r="V14" s="169"/>
      <c r="W14" s="111"/>
      <c r="X14" s="111"/>
      <c r="Y14" s="111"/>
      <c r="Z14" s="111"/>
      <c r="AA14" s="111"/>
      <c r="AB14" s="111"/>
      <c r="AC14" s="111"/>
      <c r="AD14" s="111"/>
      <c r="AE14" s="179"/>
    </row>
    <row r="15" spans="2:31">
      <c r="B15" s="86">
        <v>2013</v>
      </c>
      <c r="C15" s="146">
        <f>_xlfn.LET(_xlpm.result,_xlfn.XLOOKUP($B15&amp;$E$5,'All Data'!$O:$O,'All Data'!G:G),IF(ISNUMBER(_xlpm.result),_xlpm.result,NA()))</f>
        <v>80.087999999999994</v>
      </c>
      <c r="D15" s="93">
        <f>_xlfn.LET(_xlpm.result,_xlfn.XLOOKUP($B15&amp;$E$5,'All Data'!$O:$O,'All Data'!H:H),IF(ISNUMBER(_xlpm.result),_xlpm.result,NA()))</f>
        <v>5.974888801574707</v>
      </c>
      <c r="E15" s="93">
        <f>_xlfn.LET(_xlpm.result,_xlfn.XLOOKUP($B15&amp;$E$5,'All Data'!$O:$O,'All Data'!I:I),IF(ISNUMBER(_xlpm.result),_xlpm.result,NA()))</f>
        <v>4.880000114440918</v>
      </c>
      <c r="F15" s="95">
        <f>_xlfn.LET(_xlpm.result,_xlfn.XLOOKUP($B15&amp;$E$5,'All Data'!$O:$O,'All Data'!P:P),IF(ISNUMBER(_xlpm.result),_xlpm.result,NA()))</f>
        <v>47.078808480491226</v>
      </c>
      <c r="G15" s="96">
        <f>_xlfn.LET(_xlpm.result,_xlfn.XLOOKUP($B15&amp;$E$5,'All Data'!$O:$O,'All Data'!A:A),IF(ISNUMBER(_xlpm.result),_xlpm.result,NA()))</f>
        <v>62</v>
      </c>
      <c r="H15" s="106">
        <f>_xlfn.XLOOKUP(B15,Lookups!$A$2:$A$23,Lookups!$B$2:$B$23,"",0)</f>
        <v>1.62</v>
      </c>
      <c r="I15" s="4"/>
      <c r="J15" s="4">
        <f t="shared" si="0"/>
        <v>5.974888801574707</v>
      </c>
      <c r="K15" s="4">
        <f t="shared" si="1"/>
        <v>47.078808480491226</v>
      </c>
      <c r="L15" s="170"/>
      <c r="M15" s="201"/>
      <c r="N15" s="183"/>
      <c r="O15" s="183"/>
      <c r="P15" s="183"/>
      <c r="Q15" s="183"/>
      <c r="R15" s="111"/>
      <c r="S15" s="111"/>
      <c r="T15" s="111"/>
      <c r="U15" s="111"/>
      <c r="V15" s="169"/>
      <c r="W15" s="111"/>
      <c r="X15" s="111"/>
      <c r="Y15" s="111"/>
      <c r="Z15" s="111"/>
      <c r="AA15" s="111"/>
      <c r="AB15" s="111"/>
      <c r="AC15" s="111"/>
      <c r="AD15" s="111"/>
      <c r="AE15" s="179"/>
    </row>
    <row r="16" spans="2:31">
      <c r="B16" s="86">
        <v>2014</v>
      </c>
      <c r="C16" s="146">
        <f>_xlfn.LET(_xlpm.result,_xlfn.XLOOKUP($B16&amp;$E$5,'All Data'!$O:$O,'All Data'!G:G),IF(ISNUMBER(_xlpm.result),_xlpm.result,NA()))</f>
        <v>80.251999999999995</v>
      </c>
      <c r="D16" s="93">
        <f>_xlfn.LET(_xlpm.result,_xlfn.XLOOKUP($B16&amp;$E$5,'All Data'!$O:$O,'All Data'!H:H),IF(ISNUMBER(_xlpm.result),_xlpm.result,NA()))</f>
        <v>5.6783952713012695</v>
      </c>
      <c r="E16" s="93">
        <f>_xlfn.LET(_xlpm.result,_xlfn.XLOOKUP($B16&amp;$E$5,'All Data'!$O:$O,'All Data'!I:I),IF(ISNUMBER(_xlpm.result),_xlpm.result,NA()))</f>
        <v>4.8299999237060547</v>
      </c>
      <c r="F16" s="95">
        <f>_xlfn.LET(_xlpm.result,_xlfn.XLOOKUP($B16&amp;$E$5,'All Data'!$O:$O,'All Data'!P:P),IF(ISNUMBER(_xlpm.result),_xlpm.result,NA()))</f>
        <v>45.770197245871003</v>
      </c>
      <c r="G16" s="96">
        <f>_xlfn.LET(_xlpm.result,_xlfn.XLOOKUP($B16&amp;$E$5,'All Data'!$O:$O,'All Data'!A:A),IF(ISNUMBER(_xlpm.result),_xlpm.result,NA()))</f>
        <v>73</v>
      </c>
      <c r="H16" s="106">
        <f>_xlfn.XLOOKUP(B16,Lookups!$A$2:$A$23,Lookups!$B$2:$B$23,"",0)</f>
        <v>1.61</v>
      </c>
      <c r="I16" s="4"/>
      <c r="J16" s="4">
        <f t="shared" si="0"/>
        <v>5.6783952713012695</v>
      </c>
      <c r="K16" s="4">
        <f t="shared" si="1"/>
        <v>45.770197245871003</v>
      </c>
      <c r="L16" s="170"/>
      <c r="M16" s="201"/>
      <c r="N16" s="183"/>
      <c r="O16" s="183"/>
      <c r="P16" s="183"/>
      <c r="Q16" s="183"/>
      <c r="R16" s="111"/>
      <c r="S16" s="111"/>
      <c r="T16" s="111"/>
      <c r="U16" s="111"/>
      <c r="V16" s="169"/>
      <c r="W16" s="111"/>
      <c r="X16" s="111"/>
      <c r="Y16" s="111"/>
      <c r="Z16" s="111"/>
      <c r="AA16" s="111"/>
      <c r="AB16" s="111"/>
      <c r="AC16" s="111"/>
      <c r="AD16" s="111"/>
      <c r="AE16" s="179"/>
    </row>
    <row r="17" spans="1:31">
      <c r="B17" s="86">
        <v>2015</v>
      </c>
      <c r="C17" s="146">
        <f>_xlfn.LET(_xlpm.result,_xlfn.XLOOKUP($B17&amp;$E$5,'All Data'!$O:$O,'All Data'!G:G),IF(ISNUMBER(_xlpm.result),_xlpm.result,NA()))</f>
        <v>80.498999999999995</v>
      </c>
      <c r="D17" s="93">
        <f>_xlfn.LET(_xlpm.result,_xlfn.XLOOKUP($B17&amp;$E$5,'All Data'!$O:$O,'All Data'!H:H),IF(ISNUMBER(_xlpm.result),_xlpm.result,NA()))</f>
        <v>5.7406420707702637</v>
      </c>
      <c r="E17" s="93">
        <f>_xlfn.LET(_xlpm.result,_xlfn.XLOOKUP($B17&amp;$E$5,'All Data'!$O:$O,'All Data'!I:I),IF(ISNUMBER(_xlpm.result),_xlpm.result,NA()))</f>
        <v>5.059999942779541</v>
      </c>
      <c r="F17" s="95">
        <f>_xlfn.LET(_xlpm.result,_xlfn.XLOOKUP($B17&amp;$E$5,'All Data'!$O:$O,'All Data'!P:P),IF(ISNUMBER(_xlpm.result),_xlpm.result,NA()))</f>
        <v>45.270189788252672</v>
      </c>
      <c r="G17" s="96">
        <f>_xlfn.LET(_xlpm.result,_xlfn.XLOOKUP($B17&amp;$E$5,'All Data'!$O:$O,'All Data'!A:A),IF(ISNUMBER(_xlpm.result),_xlpm.result,NA()))</f>
        <v>80</v>
      </c>
      <c r="H17" s="106">
        <f>_xlfn.XLOOKUP(B17,Lookups!$A$2:$A$23,Lookups!$B$2:$B$23,"",0)</f>
        <v>1.59</v>
      </c>
      <c r="I17" s="4"/>
      <c r="J17" s="4">
        <f t="shared" si="0"/>
        <v>5.7406420707702637</v>
      </c>
      <c r="K17" s="4">
        <f t="shared" si="1"/>
        <v>45.270189788252672</v>
      </c>
      <c r="L17" s="170"/>
      <c r="M17" s="201"/>
      <c r="N17" s="183"/>
      <c r="O17" s="183"/>
      <c r="P17" s="183"/>
      <c r="Q17" s="183"/>
      <c r="R17" s="111"/>
      <c r="S17" s="111"/>
      <c r="T17" s="111"/>
      <c r="U17" s="111"/>
      <c r="V17" s="169"/>
      <c r="W17" s="111"/>
      <c r="X17" s="111"/>
      <c r="Y17" s="111"/>
      <c r="Z17" s="111"/>
      <c r="AA17" s="111"/>
      <c r="AB17" s="111"/>
      <c r="AC17" s="111"/>
      <c r="AD17" s="111"/>
      <c r="AE17" s="179"/>
    </row>
    <row r="18" spans="1:31">
      <c r="B18" s="86">
        <v>2016</v>
      </c>
      <c r="C18" s="146">
        <f>_xlfn.LET(_xlpm.result,_xlfn.XLOOKUP($B18&amp;$E$5,'All Data'!$O:$O,'All Data'!G:G),IF(ISNUMBER(_xlpm.result),_xlpm.result,NA()))</f>
        <v>80.512</v>
      </c>
      <c r="D18" s="93">
        <f>_xlfn.LET(_xlpm.result,_xlfn.XLOOKUP($B18&amp;$E$5,'All Data'!$O:$O,'All Data'!H:H),IF(ISNUMBER(_xlpm.result),_xlpm.result,NA()))</f>
        <v>5.936821460723877</v>
      </c>
      <c r="E18" s="93">
        <f>_xlfn.LET(_xlpm.result,_xlfn.XLOOKUP($B18&amp;$E$5,'All Data'!$O:$O,'All Data'!I:I),IF(ISNUMBER(_xlpm.result),_xlpm.result,NA()))</f>
        <v>5</v>
      </c>
      <c r="F18" s="95">
        <f>_xlfn.LET(_xlpm.result,_xlfn.XLOOKUP($B18&amp;$E$5,'All Data'!$O:$O,'All Data'!P:P),IF(ISNUMBER(_xlpm.result),_xlpm.result,NA()))</f>
        <v>46.468351124640243</v>
      </c>
      <c r="G18" s="96">
        <f>_xlfn.LET(_xlpm.result,_xlfn.XLOOKUP($B18&amp;$E$5,'All Data'!$O:$O,'All Data'!A:A),IF(ISNUMBER(_xlpm.result),_xlpm.result,NA()))</f>
        <v>70</v>
      </c>
      <c r="H18" s="106">
        <f>_xlfn.XLOOKUP(B18,Lookups!$A$2:$A$23,Lookups!$B$2:$B$23,"",0)</f>
        <v>1.58</v>
      </c>
      <c r="I18" s="4"/>
      <c r="J18" s="4">
        <f t="shared" si="0"/>
        <v>5.936821460723877</v>
      </c>
      <c r="K18" s="4">
        <f t="shared" si="1"/>
        <v>46.468351124640243</v>
      </c>
      <c r="L18" s="170"/>
      <c r="M18" s="201"/>
      <c r="N18" s="183"/>
      <c r="O18" s="183"/>
      <c r="P18" s="183"/>
      <c r="Q18" s="183"/>
      <c r="R18" s="111"/>
      <c r="S18" s="111"/>
      <c r="T18" s="111"/>
      <c r="U18" s="111"/>
      <c r="V18" s="169"/>
      <c r="W18" s="111"/>
      <c r="X18" s="111"/>
      <c r="Y18" s="111"/>
      <c r="Z18" s="111"/>
      <c r="AA18" s="111"/>
      <c r="AB18" s="111"/>
      <c r="AC18" s="111"/>
      <c r="AD18" s="111"/>
      <c r="AE18" s="179"/>
    </row>
    <row r="19" spans="1:31">
      <c r="B19" s="86">
        <v>2017</v>
      </c>
      <c r="C19" s="146">
        <f>_xlfn.LET(_xlpm.result,_xlfn.XLOOKUP($B19&amp;$E$5,'All Data'!$O:$O,'All Data'!G:G),IF(ISNUMBER(_xlpm.result),_xlpm.result,NA()))</f>
        <v>80.616</v>
      </c>
      <c r="D19" s="93">
        <f>_xlfn.LET(_xlpm.result,_xlfn.XLOOKUP($B19&amp;$E$5,'All Data'!$O:$O,'All Data'!H:H),IF(ISNUMBER(_xlpm.result),_xlpm.result,NA()))</f>
        <v>6.1668376922607422</v>
      </c>
      <c r="E19" s="93">
        <f>_xlfn.LET(_xlpm.result,_xlfn.XLOOKUP($B19&amp;$E$5,'All Data'!$O:$O,'All Data'!I:I),IF(ISNUMBER(_xlpm.result),_xlpm.result,NA()))</f>
        <v>5.3299999237060547</v>
      </c>
      <c r="F19" s="95">
        <f>_xlfn.LET(_xlpm.result,_xlfn.XLOOKUP($B19&amp;$E$5,'All Data'!$O:$O,'All Data'!P:P),IF(ISNUMBER(_xlpm.result),_xlpm.result,NA()))</f>
        <v>46.454619520791752</v>
      </c>
      <c r="G19" s="96">
        <f>_xlfn.LET(_xlpm.result,_xlfn.XLOOKUP($B19&amp;$E$5,'All Data'!$O:$O,'All Data'!A:A),IF(ISNUMBER(_xlpm.result),_xlpm.result,NA()))</f>
        <v>66</v>
      </c>
      <c r="H19" s="106">
        <f>_xlfn.XLOOKUP(B19,Lookups!$A$2:$A$23,Lookups!$B$2:$B$23,"",0)</f>
        <v>1.58</v>
      </c>
      <c r="I19" s="4"/>
      <c r="J19" s="4">
        <f t="shared" si="0"/>
        <v>6.1668376922607422</v>
      </c>
      <c r="K19" s="4">
        <f t="shared" si="1"/>
        <v>46.454619520791752</v>
      </c>
      <c r="L19" s="170"/>
      <c r="M19" s="201"/>
      <c r="N19" s="183"/>
      <c r="O19" s="183"/>
      <c r="P19" s="183"/>
      <c r="Q19" s="183"/>
      <c r="R19" s="111"/>
      <c r="S19" s="111"/>
      <c r="T19" s="111"/>
      <c r="U19" s="111"/>
      <c r="V19" s="169"/>
      <c r="W19" s="111"/>
      <c r="X19" s="111"/>
      <c r="Y19" s="111"/>
      <c r="Z19" s="111"/>
      <c r="AA19" s="111"/>
      <c r="AB19" s="111"/>
      <c r="AC19" s="111"/>
      <c r="AD19" s="111"/>
      <c r="AE19" s="179"/>
    </row>
    <row r="20" spans="1:31">
      <c r="B20" s="86">
        <v>2018</v>
      </c>
      <c r="C20" s="146">
        <f>_xlfn.LET(_xlpm.result,_xlfn.XLOOKUP($B20&amp;$E$5,'All Data'!$O:$O,'All Data'!G:G),IF(ISNUMBER(_xlpm.result),_xlpm.result,NA()))</f>
        <v>80.861000000000004</v>
      </c>
      <c r="D20" s="93">
        <f>_xlfn.LET(_xlpm.result,_xlfn.XLOOKUP($B20&amp;$E$5,'All Data'!$O:$O,'All Data'!H:H),IF(ISNUMBER(_xlpm.result),_xlpm.result,NA()))</f>
        <v>6.2494192123413086</v>
      </c>
      <c r="E20" s="93">
        <f>_xlfn.LET(_xlpm.result,_xlfn.XLOOKUP($B20&amp;$E$5,'All Data'!$O:$O,'All Data'!I:I),IF(ISNUMBER(_xlpm.result),_xlpm.result,NA()))</f>
        <v>5.4000000953674316</v>
      </c>
      <c r="F20" s="95">
        <f>_xlfn.LET(_xlpm.result,_xlfn.XLOOKUP($B20&amp;$E$5,'All Data'!$O:$O,'All Data'!P:P),IF(ISNUMBER(_xlpm.result),_xlpm.result,NA()))</f>
        <v>46.655580822153183</v>
      </c>
      <c r="G20" s="96">
        <f>_xlfn.LET(_xlpm.result,_xlfn.XLOOKUP($B20&amp;$E$5,'All Data'!$O:$O,'All Data'!A:A),IF(ISNUMBER(_xlpm.result),_xlpm.result,NA()))</f>
        <v>74</v>
      </c>
      <c r="H20" s="106">
        <f>_xlfn.XLOOKUP(B20,Lookups!$A$2:$A$23,Lookups!$B$2:$B$23,"",0)</f>
        <v>1.56</v>
      </c>
      <c r="I20" s="4"/>
      <c r="J20" s="4">
        <f t="shared" si="0"/>
        <v>6.2494192123413086</v>
      </c>
      <c r="K20" s="4">
        <f t="shared" si="1"/>
        <v>46.655580822153183</v>
      </c>
      <c r="L20" s="170"/>
      <c r="M20" s="201"/>
      <c r="N20" s="183"/>
      <c r="O20" s="183"/>
      <c r="P20" s="183"/>
      <c r="Q20" s="183"/>
      <c r="R20" s="111"/>
      <c r="S20" s="111"/>
      <c r="T20" s="111"/>
      <c r="U20" s="111"/>
      <c r="V20" s="169"/>
      <c r="W20" s="111"/>
      <c r="X20" s="111"/>
      <c r="Y20" s="111"/>
      <c r="Z20" s="111"/>
      <c r="AA20" s="111"/>
      <c r="AB20" s="111"/>
      <c r="AC20" s="111"/>
      <c r="AD20" s="111"/>
      <c r="AE20" s="179"/>
    </row>
    <row r="21" spans="1:31">
      <c r="B21" s="86">
        <v>2019</v>
      </c>
      <c r="C21" s="146">
        <f>_xlfn.LET(_xlpm.result,_xlfn.XLOOKUP($B21&amp;$E$5,'All Data'!$O:$O,'All Data'!G:G),IF(ISNUMBER(_xlpm.result),_xlpm.result,NA()))</f>
        <v>81.007000000000005</v>
      </c>
      <c r="D21" s="93">
        <f>_xlfn.LET(_xlpm.result,_xlfn.XLOOKUP($B21&amp;$E$5,'All Data'!$O:$O,'All Data'!H:H),IF(ISNUMBER(_xlpm.result),_xlpm.result,NA()))</f>
        <v>6.6652736663818359</v>
      </c>
      <c r="E21" s="93">
        <f>_xlfn.LET(_xlpm.result,_xlfn.XLOOKUP($B21&amp;$E$5,'All Data'!$O:$O,'All Data'!I:I),IF(ISNUMBER(_xlpm.result),_xlpm.result,NA()))</f>
        <v>5.4099998474121094</v>
      </c>
      <c r="F21" s="95">
        <f>_xlfn.LET(_xlpm.result,_xlfn.XLOOKUP($B21&amp;$E$5,'All Data'!$O:$O,'All Data'!P:P),IF(ISNUMBER(_xlpm.result),_xlpm.result,NA()))</f>
        <v>48.746879748088872</v>
      </c>
      <c r="G21" s="96">
        <f>_xlfn.LET(_xlpm.result,_xlfn.XLOOKUP($B21&amp;$E$5,'All Data'!$O:$O,'All Data'!A:A),IF(ISNUMBER(_xlpm.result),_xlpm.result,NA()))</f>
        <v>59</v>
      </c>
      <c r="H21" s="106">
        <f>_xlfn.XLOOKUP(B21,Lookups!$A$2:$A$23,Lookups!$B$2:$B$23,"",0)</f>
        <v>1.55</v>
      </c>
      <c r="I21" s="4"/>
      <c r="J21" s="4">
        <f t="shared" si="0"/>
        <v>6.6652736663818359</v>
      </c>
      <c r="K21" s="4">
        <f t="shared" si="1"/>
        <v>48.746879748088872</v>
      </c>
      <c r="L21" s="170"/>
      <c r="M21" s="201"/>
      <c r="N21" s="183"/>
      <c r="O21" s="183"/>
      <c r="P21" s="183"/>
      <c r="Q21" s="183"/>
      <c r="R21" s="111"/>
      <c r="S21" s="111"/>
      <c r="T21" s="111"/>
      <c r="U21" s="111"/>
      <c r="V21" s="169"/>
      <c r="W21" s="111"/>
      <c r="X21" s="111"/>
      <c r="Y21" s="111"/>
      <c r="Z21" s="111"/>
      <c r="AA21" s="111"/>
      <c r="AB21" s="111"/>
      <c r="AC21" s="111"/>
      <c r="AD21" s="111"/>
      <c r="AE21" s="179"/>
    </row>
    <row r="22" spans="1:31">
      <c r="B22" s="86">
        <v>2020</v>
      </c>
      <c r="C22" s="146">
        <f>_xlfn.LET(_xlpm.result,_xlfn.XLOOKUP($B22&amp;$E$5,'All Data'!$O:$O,'All Data'!G:G),IF(ISNUMBER(_xlpm.result),_xlpm.result,NA()))</f>
        <v>80.364000000000004</v>
      </c>
      <c r="D22" s="93">
        <f>_xlfn.LET(_xlpm.result,_xlfn.XLOOKUP($B22&amp;$E$5,'All Data'!$O:$O,'All Data'!H:H),IF(ISNUMBER(_xlpm.result),_xlpm.result,NA()))</f>
        <v>6.4620761871337891</v>
      </c>
      <c r="E22" s="93">
        <f>_xlfn.LET(_xlpm.result,_xlfn.XLOOKUP($B22&amp;$E$5,'All Data'!$O:$O,'All Data'!I:I),IF(ISNUMBER(_xlpm.result),_xlpm.result,NA()))</f>
        <v>4.8400001525878906</v>
      </c>
      <c r="F22" s="95">
        <f>_xlfn.LET(_xlpm.result,_xlfn.XLOOKUP($B22&amp;$E$5,'All Data'!$O:$O,'All Data'!P:P),IF(ISNUMBER(_xlpm.result),_xlpm.result,NA()))</f>
        <v>49.464566479532095</v>
      </c>
      <c r="G22" s="96">
        <f>_xlfn.LET(_xlpm.result,_xlfn.XLOOKUP($B22&amp;$E$5,'All Data'!$O:$O,'All Data'!A:A),IF(ISNUMBER(_xlpm.result),_xlpm.result,NA()))</f>
        <v>51</v>
      </c>
      <c r="H22" s="106">
        <f>_xlfn.XLOOKUP(B22,Lookups!$A$2:$A$23,Lookups!$B$2:$B$23,"",0)</f>
        <v>1.53</v>
      </c>
      <c r="I22" s="4"/>
      <c r="J22" s="4">
        <f t="shared" si="0"/>
        <v>6.4620761871337891</v>
      </c>
      <c r="K22" s="4">
        <f t="shared" si="1"/>
        <v>49.464566479532095</v>
      </c>
      <c r="L22" s="170"/>
      <c r="M22" s="201"/>
      <c r="N22" s="183"/>
      <c r="O22" s="183"/>
      <c r="P22" s="183"/>
      <c r="Q22" s="183"/>
      <c r="R22" s="111"/>
      <c r="S22" s="111"/>
      <c r="T22" s="111"/>
      <c r="U22" s="111"/>
      <c r="V22" s="169"/>
      <c r="W22" s="111"/>
      <c r="X22" s="111"/>
      <c r="Y22" s="111"/>
      <c r="Z22" s="111"/>
      <c r="AA22" s="111"/>
      <c r="AB22" s="111"/>
      <c r="AC22" s="111"/>
      <c r="AD22" s="111"/>
      <c r="AE22" s="179"/>
    </row>
    <row r="23" spans="1:31">
      <c r="B23" s="86">
        <v>2021</v>
      </c>
      <c r="C23" s="146">
        <f>_xlfn.LET(_xlpm.result,_xlfn.XLOOKUP($B23&amp;$E$5,'All Data'!$O:$O,'All Data'!G:G),IF(ISNUMBER(_xlpm.result),_xlpm.result,NA()))</f>
        <v>80.433999999999997</v>
      </c>
      <c r="D23" s="93">
        <f>_xlfn.LET(_xlpm.result,_xlfn.XLOOKUP($B23&amp;$E$5,'All Data'!$O:$O,'All Data'!H:H),IF(ISNUMBER(_xlpm.result),_xlpm.result,NA()))</f>
        <v>6.7612209320068359</v>
      </c>
      <c r="E23" s="93">
        <f>_xlfn.LET(_xlpm.result,_xlfn.XLOOKUP($B23&amp;$E$5,'All Data'!$O:$O,'All Data'!I:I),IF(ISNUMBER(_xlpm.result),_xlpm.result,NA()))</f>
        <v>4.7399997711181641</v>
      </c>
      <c r="F23" s="95">
        <f>_xlfn.LET(_xlpm.result,_xlfn.XLOOKUP($B23&amp;$E$5,'All Data'!$O:$O,'All Data'!P:P),IF(ISNUMBER(_xlpm.result),_xlpm.result,NA()))</f>
        <v>51.446815323916766</v>
      </c>
      <c r="G23" s="96">
        <f>_xlfn.LET(_xlpm.result,_xlfn.XLOOKUP($B23&amp;$E$5,'All Data'!$O:$O,'All Data'!A:A),IF(ISNUMBER(_xlpm.result),_xlpm.result,NA()))</f>
        <v>31</v>
      </c>
      <c r="H23" s="106">
        <f>_xlfn.XLOOKUP(B23,Lookups!$A$2:$A$23,Lookups!$B$2:$B$23,"",0)</f>
        <v>1.52</v>
      </c>
      <c r="I23" s="4"/>
      <c r="J23" s="4"/>
      <c r="K23" s="4"/>
      <c r="L23" s="170"/>
      <c r="M23" s="201"/>
      <c r="N23" s="183"/>
      <c r="O23" s="183"/>
      <c r="P23" s="183"/>
      <c r="Q23" s="183"/>
      <c r="R23" s="111"/>
      <c r="S23" s="111"/>
      <c r="T23" s="111"/>
      <c r="U23" s="111"/>
      <c r="V23" s="169"/>
      <c r="W23" s="111"/>
      <c r="X23" s="111"/>
      <c r="Y23" s="111"/>
      <c r="Z23" s="111"/>
      <c r="AA23" s="111"/>
      <c r="AB23" s="111"/>
      <c r="AC23" s="111"/>
      <c r="AD23" s="111"/>
      <c r="AE23" s="179"/>
    </row>
    <row r="24" spans="1:31">
      <c r="B24" s="86">
        <v>2022</v>
      </c>
      <c r="C24" s="146">
        <f>_xlfn.LET(_xlpm.result,_xlfn.XLOOKUP($B24&amp;$E$5,'All Data'!$O:$O,'All Data'!G:G),IF(ISNUMBER(_xlpm.result),_xlpm.result,NA()))</f>
        <v>80.793000000000006</v>
      </c>
      <c r="D24" s="93">
        <f>_xlfn.LET(_xlpm.result,_xlfn.XLOOKUP($B24&amp;$E$5,'All Data'!$O:$O,'All Data'!H:H),IF(ISNUMBER(_xlpm.result),_xlpm.result,NA()))</f>
        <v>6.7233977317810059</v>
      </c>
      <c r="E24" s="93">
        <f>_xlfn.LET(_xlpm.result,_xlfn.XLOOKUP($B24&amp;$E$5,'All Data'!$O:$O,'All Data'!I:I),IF(ISNUMBER(_xlpm.result),_xlpm.result,NA()))</f>
        <v>5.0100002288818359</v>
      </c>
      <c r="F24" s="95">
        <f>_xlfn.LET(_xlpm.result,_xlfn.XLOOKUP($B24&amp;$E$5,'All Data'!$O:$O,'All Data'!P:P),IF(ISNUMBER(_xlpm.result),_xlpm.result,NA()))</f>
        <v>50.285632941372974</v>
      </c>
      <c r="G24" s="96">
        <f>_xlfn.LET(_xlpm.result,_xlfn.XLOOKUP($B24&amp;$E$5,'All Data'!$O:$O,'All Data'!A:A),IF(ISNUMBER(_xlpm.result),_xlpm.result,NA()))</f>
        <v>48</v>
      </c>
      <c r="H24" s="106">
        <f>_xlfn.XLOOKUP(B24,Lookups!$A$2:$A$23,Lookups!$B$2:$B$23,"",0)</f>
        <v>1.51</v>
      </c>
      <c r="I24" s="4"/>
      <c r="J24" s="4"/>
      <c r="K24" s="4"/>
      <c r="L24" s="170"/>
      <c r="M24" s="201"/>
      <c r="N24" s="183"/>
      <c r="O24" s="183"/>
      <c r="P24" s="183"/>
      <c r="Q24" s="183"/>
      <c r="R24" s="111"/>
      <c r="S24" s="111"/>
      <c r="T24" s="111"/>
      <c r="U24" s="111"/>
      <c r="V24" s="169"/>
      <c r="W24" s="111"/>
      <c r="X24" s="111"/>
      <c r="Y24" s="111"/>
      <c r="Z24" s="111"/>
      <c r="AA24" s="111"/>
      <c r="AB24" s="111"/>
      <c r="AC24" s="111"/>
      <c r="AD24" s="111"/>
      <c r="AE24" s="179"/>
    </row>
    <row r="25" spans="1:31">
      <c r="B25" s="86">
        <v>2023</v>
      </c>
      <c r="C25" s="146">
        <f>_xlfn.LET(_xlpm.result,_xlfn.XLOOKUP($B25&amp;$E$5,'All Data'!$O:$O,'All Data'!G:G),IF(ISNUMBER(_xlpm.result),_xlpm.result,NA()))</f>
        <v>81.602999999999994</v>
      </c>
      <c r="D25" s="93">
        <f>_xlfn.LET(_xlpm.result,_xlfn.XLOOKUP($B25&amp;$E$5,'All Data'!$O:$O,'All Data'!H:H),IF(ISNUMBER(_xlpm.result),_xlpm.result,NA()))</f>
        <v>6.7443813362121574</v>
      </c>
      <c r="E25" s="93">
        <f>_xlfn.LET(_xlpm.result,_xlfn.XLOOKUP($B25&amp;$E$5,'All Data'!$O:$O,'All Data'!I:I),IF(ISNUMBER(_xlpm.result),_xlpm.result,NA()))</f>
        <v>5.190000057220459</v>
      </c>
      <c r="F25" s="95">
        <f>_xlfn.LET(_xlpm.result,_xlfn.XLOOKUP($B25&amp;$E$5,'All Data'!$O:$O,'All Data'!P:P),IF(ISNUMBER(_xlpm.result),_xlpm.result,NA()))</f>
        <v>50.13931493878421</v>
      </c>
      <c r="G25" s="96">
        <f>_xlfn.LET(_xlpm.result,_xlfn.XLOOKUP($B25&amp;$E$5,'All Data'!$O:$O,'All Data'!A:A),IF(ISNUMBER(_xlpm.result),_xlpm.result,NA()))</f>
        <v>55</v>
      </c>
      <c r="H25" s="107">
        <f>_xlfn.XLOOKUP(B25,Lookups!$A$2:$A$23,Lookups!$B$2:$B$23,"",0)</f>
        <v>1.5</v>
      </c>
      <c r="I25" s="4"/>
      <c r="J25" s="4"/>
      <c r="K25" s="4"/>
      <c r="L25" s="170"/>
      <c r="M25" s="201"/>
      <c r="N25" s="183"/>
      <c r="O25" s="183"/>
      <c r="P25" s="183"/>
      <c r="Q25" s="183"/>
      <c r="R25" s="111"/>
      <c r="S25" s="111"/>
      <c r="T25" s="111"/>
      <c r="U25" s="111"/>
      <c r="V25" s="169"/>
      <c r="W25" s="111"/>
      <c r="X25" s="111"/>
      <c r="Y25" s="111"/>
      <c r="Z25" s="111"/>
      <c r="AA25" s="111"/>
      <c r="AB25" s="111"/>
      <c r="AC25" s="111"/>
      <c r="AD25" s="111"/>
      <c r="AE25" s="179"/>
    </row>
    <row r="26" spans="1:31">
      <c r="B26" s="86">
        <v>2024</v>
      </c>
      <c r="C26" s="146">
        <f>_xlfn.LET(_xlpm.result,_xlfn.XLOOKUP($B26&amp;$E$5,'All Data'!$O:$O,'All Data'!G:G),IF(ISNUMBER(_xlpm.result),_xlpm.result,NA()))</f>
        <v>81.777000000000001</v>
      </c>
      <c r="D26" s="93">
        <f>_xlfn.LET(_xlpm.result,_xlfn.XLOOKUP($B26&amp;$E$5,'All Data'!$O:$O,'All Data'!H:H),IF(ISNUMBER(_xlpm.result),_xlpm.result,NA()))</f>
        <v>6.9082209320068344</v>
      </c>
      <c r="E26" s="93">
        <f>_xlfn.LET(_xlpm.result,_xlfn.XLOOKUP($B26&amp;$E$5,'All Data'!$O:$O,'All Data'!I:I),IF(ISNUMBER(_xlpm.result),_xlpm.result,NA()))</f>
        <v>5.4000000953674316</v>
      </c>
      <c r="F26" s="95">
        <f>_xlfn.LET(_xlpm.result,_xlfn.XLOOKUP($B26&amp;$E$5,'All Data'!$O:$O,'All Data'!P:P),IF(ISNUMBER(_xlpm.result),_xlpm.result,NA()))</f>
        <v>50.175921105234501</v>
      </c>
      <c r="G26" s="96">
        <f>_xlfn.LET(_xlpm.result,_xlfn.XLOOKUP($B26&amp;$E$5,'All Data'!$O:$O,'All Data'!A:A),IF(ISNUMBER(_xlpm.result),_xlpm.result,NA()))</f>
        <v>61</v>
      </c>
      <c r="H26" s="106">
        <f>_xlfn.XLOOKUP(B26,Lookups!$A$2:$A$23,Lookups!$B$2:$B$23,"",0)</f>
        <v>1.49</v>
      </c>
      <c r="I26" s="4"/>
      <c r="J26" s="4"/>
      <c r="K26" s="4"/>
      <c r="L26" s="170"/>
      <c r="M26" s="201"/>
      <c r="N26" s="183"/>
      <c r="O26" s="183"/>
      <c r="P26" s="183"/>
      <c r="Q26" s="183"/>
      <c r="R26" s="111"/>
      <c r="S26" s="111"/>
      <c r="T26" s="111"/>
      <c r="U26" s="111"/>
      <c r="V26" s="169"/>
      <c r="W26" s="111"/>
      <c r="X26" s="111"/>
      <c r="Y26" s="111"/>
      <c r="Z26" s="111"/>
      <c r="AA26" s="111"/>
      <c r="AB26" s="111"/>
      <c r="AC26" s="111"/>
      <c r="AD26" s="111"/>
      <c r="AE26" s="179"/>
    </row>
    <row r="27" spans="1:31">
      <c r="B27" s="86">
        <v>2025</v>
      </c>
      <c r="C27" s="146">
        <f>_xlfn.LET(_xlpm.result,_xlfn.XLOOKUP($B27&amp;$E$5,'All Data'!$O:$O,'All Data'!G:G),IF(ISNUMBER(_xlpm.result),_xlpm.result,NA()))</f>
        <v>81.936000000000007</v>
      </c>
      <c r="D27" s="93">
        <f>_xlfn.LET(_xlpm.result,_xlfn.XLOOKUP($B27&amp;$E$5,'All Data'!$O:$O,'All Data'!H:H),IF(ISNUMBER(_xlpm.result),_xlpm.result,NA()))</f>
        <v>6.9513977317810074</v>
      </c>
      <c r="E27" s="93">
        <f>_xlfn.LET(_xlpm.result,_xlfn.XLOOKUP($B27&amp;$E$5,'All Data'!$O:$O,'All Data'!I:I),IF(ISNUMBER(_xlpm.result),_xlpm.result,NA()))</f>
        <v>5.3899998664855957</v>
      </c>
      <c r="F27" s="95">
        <f>_xlfn.LET(_xlpm.result,_xlfn.XLOOKUP($B27&amp;$E$5,'All Data'!$O:$O,'All Data'!P:P),IF(ISNUMBER(_xlpm.result),_xlpm.result,NA()))</f>
        <v>50.482248116676374</v>
      </c>
      <c r="G27" s="96">
        <f>_xlfn.LET(_xlpm.result,_xlfn.XLOOKUP($B27&amp;$E$5,'All Data'!$O:$O,'All Data'!A:A),IF(ISNUMBER(_xlpm.result),_xlpm.result,NA()))</f>
        <v>60</v>
      </c>
      <c r="H27" s="106">
        <f>_xlfn.XLOOKUP(B27,Lookups!$A$2:$A$23,Lookups!$B$2:$B$23,"",0)</f>
        <v>1.48</v>
      </c>
      <c r="I27" s="4"/>
      <c r="J27" s="4">
        <f t="shared" si="0"/>
        <v>6.9513977317810074</v>
      </c>
      <c r="K27" s="4">
        <f t="shared" si="1"/>
        <v>50.482248116676374</v>
      </c>
      <c r="L27" s="170"/>
      <c r="M27" s="201"/>
      <c r="N27" s="183"/>
      <c r="O27" s="183"/>
      <c r="P27" s="183"/>
      <c r="Q27" s="183"/>
      <c r="R27" s="111"/>
      <c r="S27" s="111"/>
      <c r="T27" s="111"/>
      <c r="U27" s="111"/>
      <c r="V27" s="169"/>
      <c r="W27" s="111"/>
      <c r="X27" s="111"/>
      <c r="Y27" s="111"/>
      <c r="Z27" s="111"/>
      <c r="AA27" s="111"/>
      <c r="AB27" s="111"/>
      <c r="AC27" s="111"/>
      <c r="AD27" s="111"/>
      <c r="AE27" s="179"/>
    </row>
    <row r="28" spans="1:31">
      <c r="A28" t="s">
        <v>386</v>
      </c>
      <c r="B28" s="85">
        <v>2030</v>
      </c>
      <c r="C28" s="164">
        <f>MAX(_xlfn.AGGREGATE(4,6,C21:C27),75.00001)</f>
        <v>81.936000000000007</v>
      </c>
      <c r="D28" s="97">
        <f>MAX(AVERAGE(J18:J27),6.00001)</f>
        <v>6.40530432510376</v>
      </c>
      <c r="E28" s="97">
        <f>H28-0.00001</f>
        <v>1.4216972618266159</v>
      </c>
      <c r="F28" s="110">
        <f>Alpha*(C28*(D28+Beta)-Gamma)*(_xlfn.XLOOKUP(B28,Lookups!$A$2:$A$23,Lookups!$B$2:$B$23,"",0)+Epsilon)/(E28+Epsilon)</f>
        <v>69.647721925952396</v>
      </c>
      <c r="G28" s="115"/>
      <c r="H28" s="114">
        <f>_xlfn.XLOOKUP(B28,Lookups!$A$2:$A$23,Lookups!$B$2:$B$23,"",0)</f>
        <v>1.421707261826616</v>
      </c>
      <c r="I28" s="17"/>
      <c r="L28" s="169"/>
      <c r="M28" s="202"/>
      <c r="N28" s="111"/>
      <c r="O28" s="111"/>
      <c r="P28" s="111"/>
      <c r="Q28" s="111"/>
      <c r="R28" s="111"/>
      <c r="S28" s="111"/>
      <c r="T28" s="111"/>
      <c r="U28" s="111"/>
      <c r="V28" s="169"/>
      <c r="W28" s="111"/>
      <c r="X28" s="111"/>
      <c r="Y28" s="111"/>
      <c r="Z28" s="111"/>
      <c r="AA28" s="111"/>
      <c r="AB28" s="111"/>
      <c r="AC28" s="111"/>
      <c r="AD28" s="111"/>
      <c r="AE28" s="179"/>
    </row>
    <row r="29" spans="1:31">
      <c r="B29" s="87"/>
      <c r="C29" s="98"/>
      <c r="D29" s="98"/>
      <c r="E29" s="98"/>
      <c r="F29" s="99"/>
      <c r="G29" s="99"/>
      <c r="H29" s="99"/>
      <c r="L29" s="169"/>
      <c r="M29" s="200"/>
      <c r="N29" s="111"/>
      <c r="O29" s="111"/>
      <c r="P29" s="111"/>
      <c r="Q29" s="111"/>
      <c r="R29" s="111"/>
      <c r="S29" s="111"/>
      <c r="T29" s="111"/>
      <c r="U29" s="111"/>
      <c r="V29" s="169"/>
      <c r="W29" s="111"/>
      <c r="X29" s="111"/>
      <c r="Y29" s="111"/>
      <c r="Z29" s="111"/>
      <c r="AA29" s="111"/>
      <c r="AB29" s="111"/>
      <c r="AC29" s="111"/>
      <c r="AD29" s="111"/>
      <c r="AE29" s="179"/>
    </row>
    <row r="30" spans="1:31">
      <c r="A30" t="s">
        <v>3552</v>
      </c>
      <c r="B30" s="87"/>
      <c r="C30" s="87"/>
      <c r="D30" s="87"/>
      <c r="E30" s="87"/>
      <c r="F30" s="100"/>
      <c r="G30" s="100"/>
      <c r="H30" s="100"/>
      <c r="L30" s="169"/>
      <c r="M30" s="200"/>
      <c r="N30" s="111"/>
      <c r="O30" s="111"/>
      <c r="P30" s="111"/>
      <c r="Q30" s="111"/>
      <c r="R30" s="111"/>
      <c r="S30" s="111"/>
      <c r="T30" s="111"/>
      <c r="U30" s="111"/>
      <c r="V30" s="169"/>
      <c r="W30" s="111"/>
      <c r="X30" s="111"/>
      <c r="Y30" s="111"/>
      <c r="Z30" s="111"/>
      <c r="AA30" s="111"/>
      <c r="AB30" s="111"/>
      <c r="AC30" s="111"/>
      <c r="AD30" s="111"/>
      <c r="AE30" s="179"/>
    </row>
    <row r="31" spans="1:31" hidden="1">
      <c r="B31" s="87">
        <v>2022</v>
      </c>
      <c r="C31" s="92">
        <f t="shared" ref="C31:E34" si="2">IFERROR(C24,"")</f>
        <v>80.793000000000006</v>
      </c>
      <c r="D31" s="92">
        <f t="shared" si="2"/>
        <v>6.7233977317810059</v>
      </c>
      <c r="E31" s="92">
        <f t="shared" si="2"/>
        <v>5.0100002288818359</v>
      </c>
      <c r="F31" s="100"/>
      <c r="G31" s="100"/>
      <c r="H31" s="100"/>
      <c r="L31" s="169"/>
      <c r="M31" s="200"/>
      <c r="N31" s="111"/>
      <c r="O31" s="111"/>
      <c r="P31" s="111"/>
      <c r="Q31" s="111"/>
      <c r="R31" s="111"/>
      <c r="S31" s="111"/>
      <c r="T31" s="111"/>
      <c r="U31" s="111"/>
      <c r="V31" s="169"/>
      <c r="W31" s="111"/>
      <c r="X31" s="111"/>
      <c r="Y31" s="111"/>
      <c r="Z31" s="111"/>
      <c r="AA31" s="111"/>
      <c r="AB31" s="111"/>
      <c r="AC31" s="111"/>
      <c r="AD31" s="111"/>
      <c r="AE31" s="179"/>
    </row>
    <row r="32" spans="1:31" hidden="1">
      <c r="B32" s="87">
        <v>2023</v>
      </c>
      <c r="C32" s="92">
        <f t="shared" si="2"/>
        <v>81.602999999999994</v>
      </c>
      <c r="D32" s="92">
        <f t="shared" si="2"/>
        <v>6.7443813362121574</v>
      </c>
      <c r="E32" s="92">
        <f t="shared" si="2"/>
        <v>5.190000057220459</v>
      </c>
      <c r="F32" s="100"/>
      <c r="G32" s="100"/>
      <c r="H32" s="100"/>
      <c r="L32" s="169"/>
      <c r="M32" s="200"/>
      <c r="N32" s="111"/>
      <c r="O32" s="111"/>
      <c r="P32" s="111"/>
      <c r="Q32" s="111"/>
      <c r="R32" s="111"/>
      <c r="S32" s="111"/>
      <c r="T32" s="111"/>
      <c r="U32" s="111"/>
      <c r="V32" s="169"/>
      <c r="W32" s="111"/>
      <c r="X32" s="111"/>
      <c r="Y32" s="111"/>
      <c r="Z32" s="111"/>
      <c r="AA32" s="111"/>
      <c r="AB32" s="111"/>
      <c r="AC32" s="111"/>
      <c r="AD32" s="111"/>
      <c r="AE32" s="179"/>
    </row>
    <row r="33" spans="2:31" hidden="1">
      <c r="B33" s="87">
        <v>2024</v>
      </c>
      <c r="C33" s="92">
        <f t="shared" si="2"/>
        <v>81.777000000000001</v>
      </c>
      <c r="D33" s="92">
        <f t="shared" si="2"/>
        <v>6.9082209320068344</v>
      </c>
      <c r="E33" s="92">
        <f t="shared" si="2"/>
        <v>5.4000000953674316</v>
      </c>
      <c r="F33" s="100"/>
      <c r="G33" s="100"/>
      <c r="H33" s="100"/>
      <c r="L33" s="169"/>
      <c r="M33" s="200"/>
      <c r="N33" s="111"/>
      <c r="O33" s="111"/>
      <c r="P33" s="111"/>
      <c r="Q33" s="111"/>
      <c r="R33" s="111"/>
      <c r="S33" s="111"/>
      <c r="T33" s="111"/>
      <c r="U33" s="111"/>
      <c r="V33" s="169"/>
      <c r="W33" s="111"/>
      <c r="X33" s="111"/>
      <c r="Y33" s="111"/>
      <c r="Z33" s="111"/>
      <c r="AA33" s="111"/>
      <c r="AB33" s="111"/>
      <c r="AC33" s="111"/>
      <c r="AD33" s="111"/>
      <c r="AE33" s="179"/>
    </row>
    <row r="34" spans="2:31">
      <c r="B34" s="88">
        <v>2025</v>
      </c>
      <c r="C34" s="152">
        <f t="shared" si="2"/>
        <v>81.936000000000007</v>
      </c>
      <c r="D34" s="101">
        <f t="shared" si="2"/>
        <v>6.9513977317810074</v>
      </c>
      <c r="E34" s="101">
        <f t="shared" si="2"/>
        <v>5.3899998664855957</v>
      </c>
      <c r="F34" s="102">
        <f>IFERROR(F27,"")</f>
        <v>50.482248116676374</v>
      </c>
      <c r="G34" s="92"/>
      <c r="H34" s="112">
        <f>H27</f>
        <v>1.48</v>
      </c>
      <c r="I34" s="4"/>
      <c r="L34" s="169"/>
      <c r="M34" s="201"/>
      <c r="N34" s="111"/>
      <c r="O34" s="111"/>
      <c r="P34" s="111"/>
      <c r="Q34" s="111"/>
      <c r="R34" s="111"/>
      <c r="S34" s="111"/>
      <c r="T34" s="111"/>
      <c r="U34" s="111"/>
      <c r="V34" s="169"/>
      <c r="W34" s="111"/>
      <c r="X34" s="111"/>
      <c r="Y34" s="111"/>
      <c r="Z34" s="111"/>
      <c r="AA34" s="111"/>
      <c r="AB34" s="111"/>
      <c r="AC34" s="111"/>
      <c r="AD34" s="111"/>
      <c r="AE34" s="179"/>
    </row>
    <row r="35" spans="2:31">
      <c r="B35" s="89">
        <v>2030</v>
      </c>
      <c r="C35" s="150">
        <f>IFERROR(_xlfn.FORECAST.LINEAR($B35,C31:C34,$B$31:$B$34),NA())</f>
        <v>83.869199999999978</v>
      </c>
      <c r="D35" s="103">
        <f>IFERROR(_xlfn.FORECAST.LINEAR($B35,D31:D34,$B$31:$B$34),NA())</f>
        <v>7.3829451702117979</v>
      </c>
      <c r="E35" s="103">
        <f>IFERROR(_xlfn.FORECAST.LINEAR($B35,E31:E34,$B$31:$B$34),NA())</f>
        <v>6.1249993801117171</v>
      </c>
      <c r="F35" s="104">
        <f>Alpha*(C35*(D35+Beta)-Gamma)*(_xlfn.XLOOKUP(B35,Lookups!$A$2:$A$23,Lookups!$B$2:$B$23,"",0)+Epsilon)/(E35+Epsilon)</f>
        <v>50.649798515989751</v>
      </c>
      <c r="G35" s="99"/>
      <c r="H35" s="113">
        <f>H28</f>
        <v>1.421707261826616</v>
      </c>
      <c r="I35" s="17"/>
      <c r="K35" s="10"/>
      <c r="L35" s="182"/>
      <c r="M35" s="203"/>
      <c r="N35" s="111"/>
      <c r="O35" s="111"/>
      <c r="P35" s="111"/>
      <c r="Q35" s="200"/>
      <c r="R35" s="111"/>
      <c r="S35" s="111"/>
      <c r="T35" s="171"/>
      <c r="U35" s="178"/>
      <c r="V35" s="86"/>
      <c r="W35" s="111"/>
      <c r="X35" s="111"/>
      <c r="Y35" s="111"/>
      <c r="Z35" s="111"/>
      <c r="AA35" s="111"/>
      <c r="AB35" s="111"/>
      <c r="AC35" s="111"/>
      <c r="AD35" s="111"/>
      <c r="AE35" s="179"/>
    </row>
    <row r="36" spans="2:31">
      <c r="C36" s="4"/>
      <c r="K36" s="10"/>
      <c r="L36" s="182"/>
      <c r="M36" s="203"/>
      <c r="N36" s="184"/>
      <c r="O36" s="111"/>
      <c r="P36" s="172"/>
      <c r="Q36" s="173" t="s">
        <v>3573</v>
      </c>
      <c r="R36" s="174"/>
      <c r="S36" s="111"/>
      <c r="T36" s="111"/>
      <c r="U36" s="185"/>
      <c r="V36" s="170"/>
      <c r="W36" s="111"/>
      <c r="X36" s="111"/>
      <c r="Y36" s="111"/>
      <c r="Z36" s="172"/>
      <c r="AA36" s="173" t="s">
        <v>3573</v>
      </c>
      <c r="AB36" s="174"/>
      <c r="AC36" s="111"/>
      <c r="AD36" s="111"/>
      <c r="AE36" s="179"/>
    </row>
    <row r="37" spans="2:31">
      <c r="L37" s="169"/>
      <c r="M37" s="200"/>
      <c r="N37" s="184"/>
      <c r="O37" s="111"/>
      <c r="P37" s="175"/>
      <c r="Q37" s="176" t="s">
        <v>3572</v>
      </c>
      <c r="R37" s="177"/>
      <c r="S37" s="111"/>
      <c r="T37" s="111"/>
      <c r="U37" s="185"/>
      <c r="V37" s="170"/>
      <c r="W37" s="111"/>
      <c r="X37" s="111"/>
      <c r="Y37" s="111"/>
      <c r="Z37" s="169"/>
      <c r="AA37" s="111" t="s">
        <v>3575</v>
      </c>
      <c r="AB37" s="179"/>
      <c r="AC37" s="111"/>
      <c r="AD37" s="111"/>
      <c r="AE37" s="179"/>
    </row>
    <row r="38" spans="2:31">
      <c r="C38" s="4"/>
      <c r="D38" s="4"/>
      <c r="E38" s="4"/>
      <c r="F38" s="4"/>
      <c r="G38" s="4"/>
      <c r="H38" s="4"/>
      <c r="I38" s="4"/>
      <c r="L38" s="169"/>
      <c r="M38" s="200"/>
      <c r="N38" s="184"/>
      <c r="O38" s="111"/>
      <c r="P38" s="184"/>
      <c r="Q38" s="203"/>
      <c r="R38" s="111"/>
      <c r="S38" s="111"/>
      <c r="T38" s="111"/>
      <c r="U38" s="111"/>
      <c r="V38" s="169"/>
      <c r="W38" s="111"/>
      <c r="X38" s="111"/>
      <c r="Y38" s="111"/>
      <c r="Z38" s="175"/>
      <c r="AA38" s="176" t="s">
        <v>3576</v>
      </c>
      <c r="AB38" s="177"/>
      <c r="AC38" s="111"/>
      <c r="AD38" s="111"/>
      <c r="AE38" s="179"/>
    </row>
    <row r="39" spans="2:31">
      <c r="C39" s="4"/>
      <c r="D39" s="4"/>
      <c r="E39" s="4"/>
      <c r="F39" s="4"/>
      <c r="G39" s="4"/>
      <c r="H39" s="4"/>
      <c r="I39" s="4"/>
      <c r="L39" s="169"/>
      <c r="M39" s="200"/>
      <c r="N39" s="184"/>
      <c r="O39" s="111"/>
      <c r="P39" s="184"/>
      <c r="Q39" s="203"/>
      <c r="R39" s="111"/>
      <c r="S39" s="111"/>
      <c r="T39" s="111"/>
      <c r="U39" s="111"/>
      <c r="V39" s="169"/>
      <c r="W39" s="111"/>
      <c r="X39" s="111"/>
      <c r="Y39" s="111"/>
      <c r="Z39" s="111"/>
      <c r="AA39" s="111"/>
      <c r="AB39" s="111"/>
      <c r="AC39" s="111"/>
      <c r="AD39" s="111"/>
      <c r="AE39" s="179"/>
    </row>
    <row r="40" spans="2:31">
      <c r="L40" s="169"/>
      <c r="M40" s="200"/>
      <c r="N40" s="111"/>
      <c r="O40" s="111"/>
      <c r="P40" s="111"/>
      <c r="Q40" s="111"/>
      <c r="R40" s="111"/>
      <c r="S40" s="111"/>
      <c r="T40" s="111"/>
      <c r="U40" s="111"/>
      <c r="V40" s="169"/>
      <c r="W40" s="111"/>
      <c r="X40" s="111"/>
      <c r="Y40" s="111"/>
      <c r="Z40" s="111"/>
      <c r="AA40" s="111"/>
      <c r="AB40" s="111"/>
      <c r="AC40" s="111"/>
      <c r="AD40" s="111"/>
      <c r="AE40" s="179"/>
    </row>
    <row r="41" spans="2:31">
      <c r="L41" s="169"/>
      <c r="M41" s="200"/>
      <c r="N41" s="111"/>
      <c r="O41" s="111"/>
      <c r="P41" s="111"/>
      <c r="Q41" s="111"/>
      <c r="R41" s="111"/>
      <c r="S41" s="111"/>
      <c r="T41" s="111"/>
      <c r="U41" s="111"/>
      <c r="V41" s="169"/>
      <c r="W41" s="111"/>
      <c r="X41" s="111"/>
      <c r="Y41" s="111"/>
      <c r="Z41" s="111"/>
      <c r="AA41" s="111"/>
      <c r="AB41" s="111"/>
      <c r="AC41" s="111"/>
      <c r="AD41" s="111"/>
      <c r="AE41" s="179"/>
    </row>
    <row r="42" spans="2:31">
      <c r="L42" s="169"/>
      <c r="M42" s="200"/>
      <c r="N42" s="111"/>
      <c r="O42" s="111"/>
      <c r="P42" s="111"/>
      <c r="Q42" s="111"/>
      <c r="R42" s="111"/>
      <c r="S42" s="111"/>
      <c r="T42" s="111"/>
      <c r="U42" s="111"/>
      <c r="V42" s="169"/>
      <c r="W42" s="111"/>
      <c r="X42" s="186"/>
      <c r="Y42" s="111"/>
      <c r="Z42" s="111"/>
      <c r="AA42" s="111"/>
      <c r="AB42" s="111"/>
      <c r="AC42" s="111"/>
      <c r="AD42" s="111"/>
      <c r="AE42" s="179"/>
    </row>
    <row r="43" spans="2:31">
      <c r="L43" s="169"/>
      <c r="M43" s="200"/>
      <c r="N43" s="111"/>
      <c r="O43" s="111"/>
      <c r="P43" s="111"/>
      <c r="Q43" s="111"/>
      <c r="R43" s="111"/>
      <c r="S43" s="111"/>
      <c r="T43" s="111"/>
      <c r="U43" s="111"/>
      <c r="V43" s="169"/>
      <c r="W43" s="111"/>
      <c r="X43" s="186"/>
      <c r="Y43" s="111"/>
      <c r="Z43" s="111"/>
      <c r="AA43" s="111"/>
      <c r="AB43" s="111"/>
      <c r="AC43" s="111"/>
      <c r="AD43" s="111"/>
      <c r="AE43" s="179"/>
    </row>
    <row r="44" spans="2:31">
      <c r="L44" s="175"/>
      <c r="M44" s="176"/>
      <c r="N44" s="176"/>
      <c r="O44" s="176"/>
      <c r="P44" s="176"/>
      <c r="Q44" s="176"/>
      <c r="R44" s="176"/>
      <c r="S44" s="176"/>
      <c r="T44" s="176"/>
      <c r="U44" s="176"/>
      <c r="V44" s="175"/>
      <c r="W44" s="176"/>
      <c r="X44" s="187"/>
      <c r="Y44" s="176"/>
      <c r="Z44" s="176"/>
      <c r="AA44" s="176"/>
      <c r="AB44" s="176"/>
      <c r="AC44" s="176"/>
      <c r="AD44" s="176"/>
      <c r="AE44" s="177"/>
    </row>
  </sheetData>
  <protectedRanges>
    <protectedRange sqref="B5" name="Range1"/>
  </protectedRanges>
  <mergeCells count="1">
    <mergeCell ref="B5:D5"/>
  </mergeCells>
  <conditionalFormatting sqref="C8:C28">
    <cfRule type="containsBlanks" dxfId="27" priority="44">
      <formula>LEN(TRIM(C8))=0</formula>
    </cfRule>
    <cfRule type="cellIs" dxfId="26" priority="45" operator="between">
      <formula>65</formula>
      <formula>75</formula>
    </cfRule>
    <cfRule type="cellIs" dxfId="25" priority="46" operator="lessThan">
      <formula>65</formula>
    </cfRule>
    <cfRule type="cellIs" dxfId="24" priority="47" operator="greaterThan">
      <formula>75</formula>
    </cfRule>
  </conditionalFormatting>
  <conditionalFormatting sqref="C34:C35">
    <cfRule type="containsErrors" dxfId="23" priority="9">
      <formula>ISERROR(C34)</formula>
    </cfRule>
    <cfRule type="containsBlanks" dxfId="22" priority="10">
      <formula>LEN(TRIM(C34))=0</formula>
    </cfRule>
    <cfRule type="cellIs" dxfId="21" priority="11" operator="between">
      <formula>65</formula>
      <formula>75</formula>
    </cfRule>
    <cfRule type="cellIs" dxfId="20" priority="12" operator="lessThan">
      <formula>65</formula>
    </cfRule>
    <cfRule type="cellIs" dxfId="19" priority="13" operator="greaterThan">
      <formula>75</formula>
    </cfRule>
  </conditionalFormatting>
  <conditionalFormatting sqref="C8:G28">
    <cfRule type="containsErrors" dxfId="18" priority="48">
      <formula>ISERROR(C8)</formula>
    </cfRule>
  </conditionalFormatting>
  <conditionalFormatting sqref="D8:D28">
    <cfRule type="containsBlanks" dxfId="17" priority="15">
      <formula>LEN(TRIM(D8))=0</formula>
    </cfRule>
    <cfRule type="cellIs" dxfId="16" priority="16" operator="between">
      <formula>5</formula>
      <formula>6</formula>
    </cfRule>
    <cfRule type="cellIs" dxfId="15" priority="17" operator="lessThan">
      <formula>5</formula>
    </cfRule>
    <cfRule type="cellIs" dxfId="14" priority="18" operator="greaterThanOrEqual">
      <formula>6</formula>
    </cfRule>
  </conditionalFormatting>
  <conditionalFormatting sqref="D34:D35">
    <cfRule type="containsBlanks" dxfId="13" priority="2">
      <formula>LEN(TRIM(D34))=0</formula>
    </cfRule>
    <cfRule type="cellIs" dxfId="12" priority="3" operator="between">
      <formula>5</formula>
      <formula>6</formula>
    </cfRule>
    <cfRule type="cellIs" dxfId="11" priority="4" operator="lessThan">
      <formula>5</formula>
    </cfRule>
    <cfRule type="cellIs" dxfId="10" priority="5" operator="greaterThanOrEqual">
      <formula>6</formula>
    </cfRule>
  </conditionalFormatting>
  <conditionalFormatting sqref="E8:E28">
    <cfRule type="containsBlanks" dxfId="9" priority="14" stopIfTrue="1">
      <formula>LEN(TRIM(E8))=0</formula>
    </cfRule>
    <cfRule type="cellIs" dxfId="8" priority="19" operator="between">
      <formula>H8</formula>
      <formula>2*H8</formula>
    </cfRule>
    <cfRule type="cellIs" dxfId="7" priority="20" operator="greaterThan">
      <formula>2*H8</formula>
    </cfRule>
    <cfRule type="cellIs" dxfId="6" priority="21" operator="lessThan">
      <formula>H8</formula>
    </cfRule>
  </conditionalFormatting>
  <conditionalFormatting sqref="E34:E35">
    <cfRule type="containsBlanks" dxfId="5" priority="1" stopIfTrue="1">
      <formula>LEN(TRIM(E34))=0</formula>
    </cfRule>
    <cfRule type="cellIs" dxfId="4" priority="6" operator="between">
      <formula>H34</formula>
      <formula>2*H34</formula>
    </cfRule>
    <cfRule type="cellIs" dxfId="3" priority="7" operator="greaterThan">
      <formula>2*H34</formula>
    </cfRule>
    <cfRule type="cellIs" dxfId="2" priority="8" operator="lessThan">
      <formula>H34</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86FECB-C2A6-40FE-9E3D-4A4D2CFF50B7}">
          <x14:formula1>
            <xm:f>'country codes'!$A$3:$A$154</xm:f>
          </x14:formula1>
          <xm:sqref>B5:D5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FE4B-A431-4889-A965-90E01F6895E1}">
  <dimension ref="A1:P51"/>
  <sheetViews>
    <sheetView topLeftCell="A18" zoomScale="110" zoomScaleNormal="110" workbookViewId="0">
      <selection activeCell="E9" sqref="E9"/>
    </sheetView>
  </sheetViews>
  <sheetFormatPr defaultRowHeight="14.4"/>
  <cols>
    <col min="1" max="1" width="13.77734375" customWidth="1"/>
    <col min="2" max="2" width="21" customWidth="1"/>
    <col min="3" max="13" width="10.21875" customWidth="1"/>
  </cols>
  <sheetData>
    <row r="1" spans="2:16" s="79" customFormat="1" ht="25.8">
      <c r="B1" s="80" t="s">
        <v>3554</v>
      </c>
    </row>
    <row r="2" spans="2:16" s="116" customFormat="1" ht="11.55" customHeight="1">
      <c r="B2" s="117"/>
    </row>
    <row r="3" spans="2:16">
      <c r="C3" s="88" t="s">
        <v>56</v>
      </c>
      <c r="D3" s="144" t="s">
        <v>59</v>
      </c>
      <c r="E3" s="144" t="s">
        <v>52</v>
      </c>
      <c r="F3" s="144" t="s">
        <v>55</v>
      </c>
      <c r="G3" s="144" t="s">
        <v>61</v>
      </c>
      <c r="H3" s="144" t="s">
        <v>75</v>
      </c>
      <c r="I3" s="144" t="s">
        <v>113</v>
      </c>
      <c r="J3" s="144" t="s">
        <v>3547</v>
      </c>
      <c r="K3" s="144" t="s">
        <v>121</v>
      </c>
      <c r="L3" s="144" t="s">
        <v>132</v>
      </c>
      <c r="M3" s="145" t="s">
        <v>147</v>
      </c>
    </row>
    <row r="4" spans="2:16">
      <c r="C4" s="160"/>
      <c r="D4" s="144"/>
      <c r="E4" s="144"/>
      <c r="F4" s="144"/>
      <c r="G4" s="144"/>
      <c r="H4" s="144"/>
      <c r="I4" s="144"/>
      <c r="J4" s="144"/>
      <c r="K4" s="144"/>
      <c r="L4" s="144"/>
      <c r="M4" s="161"/>
    </row>
    <row r="5" spans="2:16">
      <c r="B5" s="156"/>
      <c r="C5" s="194" t="s">
        <v>3548</v>
      </c>
      <c r="D5" s="195"/>
      <c r="E5" s="195"/>
      <c r="F5" s="195"/>
      <c r="G5" s="195"/>
      <c r="H5" s="195"/>
      <c r="I5" s="195"/>
      <c r="J5" s="195"/>
      <c r="K5" s="195"/>
      <c r="L5" s="195"/>
      <c r="M5" s="196"/>
    </row>
    <row r="6" spans="2:16">
      <c r="B6" s="148" t="s">
        <v>3544</v>
      </c>
      <c r="C6" s="152">
        <v>80.725999999999999</v>
      </c>
      <c r="D6" s="153">
        <v>79.418000000000006</v>
      </c>
      <c r="E6" s="153">
        <v>75.350999999999999</v>
      </c>
      <c r="F6" s="153">
        <v>79.600999999999999</v>
      </c>
      <c r="G6" s="153">
        <v>79.738</v>
      </c>
      <c r="H6" s="153">
        <v>81.938000000000002</v>
      </c>
      <c r="I6" s="153">
        <v>82.114999999999995</v>
      </c>
      <c r="J6" s="153">
        <v>75.313999999999993</v>
      </c>
      <c r="K6" s="153">
        <v>79.893000000000001</v>
      </c>
      <c r="L6" s="153">
        <v>79.325000000000003</v>
      </c>
      <c r="M6" s="102">
        <v>74.94</v>
      </c>
      <c r="P6" s="3"/>
    </row>
    <row r="7" spans="2:16">
      <c r="B7" s="11" t="s">
        <v>3556</v>
      </c>
      <c r="C7" s="146">
        <v>6.6388148148148138</v>
      </c>
      <c r="D7" s="92">
        <v>6.9066666666666672</v>
      </c>
      <c r="E7" s="92">
        <v>6.2943884892086333</v>
      </c>
      <c r="F7" s="92">
        <v>7.7602547770700632</v>
      </c>
      <c r="G7" s="92">
        <v>5.7038759689922482</v>
      </c>
      <c r="H7" s="92">
        <v>6.790676691729324</v>
      </c>
      <c r="I7" s="92">
        <v>7.2766451612903227</v>
      </c>
      <c r="J7" s="92">
        <v>6.9033557046979865</v>
      </c>
      <c r="K7" s="92">
        <v>6.1374045801526709</v>
      </c>
      <c r="L7" s="92">
        <v>6.95</v>
      </c>
      <c r="M7" s="147">
        <v>5.38</v>
      </c>
      <c r="P7" s="3"/>
    </row>
    <row r="8" spans="2:16">
      <c r="B8" s="11" t="s">
        <v>2847</v>
      </c>
      <c r="C8" s="146">
        <v>4.8592946751384654</v>
      </c>
      <c r="D8" s="92">
        <v>4.1775070648264112</v>
      </c>
      <c r="E8" s="92">
        <v>7.1827256029298621</v>
      </c>
      <c r="F8" s="92">
        <v>6.4464336519966352</v>
      </c>
      <c r="G8" s="92">
        <v>3.6834682946775663</v>
      </c>
      <c r="H8" s="92">
        <v>4.2187222680933685</v>
      </c>
      <c r="I8" s="92">
        <v>4.7038519571302535</v>
      </c>
      <c r="J8" s="92">
        <v>4.6539403483761941</v>
      </c>
      <c r="K8" s="92">
        <v>4.3724195250191906</v>
      </c>
      <c r="L8" s="92">
        <v>5.7241548568956881</v>
      </c>
      <c r="M8" s="147">
        <v>3.3285295952039098</v>
      </c>
      <c r="P8" s="3"/>
    </row>
    <row r="9" spans="2:16">
      <c r="B9" s="149" t="s">
        <v>9</v>
      </c>
      <c r="C9" s="150">
        <v>50.258206707642508</v>
      </c>
      <c r="D9" s="151">
        <v>53.818985852858674</v>
      </c>
      <c r="E9" s="151">
        <v>37.568535819104177</v>
      </c>
      <c r="F9" s="151">
        <v>48.732272884996668</v>
      </c>
      <c r="G9" s="151">
        <v>49.695748811504586</v>
      </c>
      <c r="H9" s="151">
        <v>54.843246977100399</v>
      </c>
      <c r="I9" s="151">
        <v>55.304276253046631</v>
      </c>
      <c r="J9" s="151">
        <v>48.67902073580828</v>
      </c>
      <c r="K9" s="151">
        <v>49.1198962489403</v>
      </c>
      <c r="L9" s="151">
        <v>47.43881058907462</v>
      </c>
      <c r="M9" s="104">
        <v>46.168174032239982</v>
      </c>
      <c r="P9" s="3"/>
    </row>
    <row r="10" spans="2:16">
      <c r="B10" s="163"/>
      <c r="C10" s="162"/>
      <c r="D10" s="92"/>
      <c r="E10" s="92"/>
      <c r="F10" s="92"/>
      <c r="G10" s="92"/>
      <c r="H10" s="92"/>
      <c r="I10" s="92"/>
      <c r="J10" s="92"/>
      <c r="K10" s="92"/>
      <c r="L10" s="92"/>
      <c r="M10" s="92"/>
      <c r="P10" s="3"/>
    </row>
    <row r="11" spans="2:16">
      <c r="B11" s="156"/>
      <c r="C11" s="194" t="s">
        <v>3551</v>
      </c>
      <c r="D11" s="195"/>
      <c r="E11" s="195"/>
      <c r="F11" s="195"/>
      <c r="G11" s="195"/>
      <c r="H11" s="195"/>
      <c r="I11" s="195"/>
      <c r="J11" s="195"/>
      <c r="K11" s="195"/>
      <c r="L11" s="195"/>
      <c r="M11" s="196"/>
    </row>
    <row r="12" spans="2:16">
      <c r="B12" s="148" t="s">
        <v>3544</v>
      </c>
      <c r="C12" s="152">
        <v>86.313999999999993</v>
      </c>
      <c r="D12" s="153">
        <v>84.007999999999996</v>
      </c>
      <c r="E12" s="153">
        <v>83.296999999999997</v>
      </c>
      <c r="F12" s="153">
        <v>84.906000000000006</v>
      </c>
      <c r="G12" s="153">
        <v>84.603999999999999</v>
      </c>
      <c r="H12" s="153">
        <v>86.010999999999996</v>
      </c>
      <c r="I12" s="153">
        <v>85.085999999999999</v>
      </c>
      <c r="J12" s="153">
        <v>82.613</v>
      </c>
      <c r="K12" s="153">
        <v>85.367999999999995</v>
      </c>
      <c r="L12" s="153">
        <v>84.578999999999994</v>
      </c>
      <c r="M12" s="102">
        <v>80.819000000000003</v>
      </c>
    </row>
    <row r="13" spans="2:16">
      <c r="B13" s="11" t="s">
        <v>3556</v>
      </c>
      <c r="C13" s="146">
        <v>6.541185185185185</v>
      </c>
      <c r="D13" s="92">
        <v>7.0933333333333319</v>
      </c>
      <c r="E13" s="92">
        <v>6.3856115107913665</v>
      </c>
      <c r="F13" s="92">
        <v>7.859745222929936</v>
      </c>
      <c r="G13" s="92">
        <v>5.616124031007752</v>
      </c>
      <c r="H13" s="92">
        <v>6.6893233082706764</v>
      </c>
      <c r="I13" s="92">
        <v>7.1833548387096773</v>
      </c>
      <c r="J13" s="92">
        <v>6.9966442953020129</v>
      </c>
      <c r="K13" s="92">
        <v>5.8625954198473282</v>
      </c>
      <c r="L13" s="92">
        <v>6.95</v>
      </c>
      <c r="M13" s="147">
        <v>5.38</v>
      </c>
    </row>
    <row r="14" spans="2:16">
      <c r="B14" s="11" t="s">
        <v>2847</v>
      </c>
      <c r="C14" s="146">
        <v>4.0407049433918081</v>
      </c>
      <c r="D14" s="92">
        <v>3.3824928779531298</v>
      </c>
      <c r="E14" s="92">
        <v>6.1572745496580277</v>
      </c>
      <c r="F14" s="92">
        <v>5.5273717755546343</v>
      </c>
      <c r="G14" s="92">
        <v>3.4365315908815162</v>
      </c>
      <c r="H14" s="92">
        <v>3.721277789127091</v>
      </c>
      <c r="I14" s="92">
        <v>4.1161477376939652</v>
      </c>
      <c r="J14" s="92">
        <v>4.0260599567995889</v>
      </c>
      <c r="K14" s="92">
        <v>4.1475809327444813</v>
      </c>
      <c r="L14" s="92">
        <v>5.0558448760755015</v>
      </c>
      <c r="M14" s="147">
        <v>3.031470538310495</v>
      </c>
    </row>
    <row r="15" spans="2:16">
      <c r="B15" s="155" t="s">
        <v>9</v>
      </c>
      <c r="C15" s="150">
        <v>57.497121210479392</v>
      </c>
      <c r="D15" s="151">
        <v>62.756857106515376</v>
      </c>
      <c r="E15" s="151">
        <v>45.673424502383163</v>
      </c>
      <c r="F15" s="151">
        <v>56.612885717965682</v>
      </c>
      <c r="G15" s="151">
        <v>53.77403094041437</v>
      </c>
      <c r="H15" s="151">
        <v>59.885363362010281</v>
      </c>
      <c r="I15" s="151">
        <v>59.973144433365903</v>
      </c>
      <c r="J15" s="151">
        <v>57.480853107836751</v>
      </c>
      <c r="K15" s="151">
        <v>52.297365907259469</v>
      </c>
      <c r="L15" s="151">
        <v>53.701618146126108</v>
      </c>
      <c r="M15" s="104">
        <v>51.720971346887353</v>
      </c>
    </row>
    <row r="16" spans="2:16">
      <c r="C16" s="162"/>
      <c r="D16" s="92"/>
      <c r="E16" s="92"/>
      <c r="F16" s="92"/>
      <c r="G16" s="92"/>
      <c r="H16" s="92"/>
      <c r="I16" s="92"/>
      <c r="J16" s="92"/>
      <c r="K16" s="92"/>
      <c r="L16" s="92"/>
      <c r="M16" s="92"/>
    </row>
    <row r="17" spans="1:13">
      <c r="B17" s="156"/>
      <c r="C17" s="197" t="s">
        <v>3559</v>
      </c>
      <c r="D17" s="198"/>
      <c r="E17" s="198"/>
      <c r="F17" s="198"/>
      <c r="G17" s="198"/>
      <c r="H17" s="198"/>
      <c r="I17" s="198"/>
      <c r="J17" s="198"/>
      <c r="K17" s="198"/>
      <c r="L17" s="198"/>
      <c r="M17" s="199"/>
    </row>
    <row r="18" spans="1:13">
      <c r="A18" s="118"/>
      <c r="B18" s="154" t="s">
        <v>9</v>
      </c>
      <c r="C18" s="157">
        <f t="shared" ref="C18:M18" si="0">(C15-C9)/C9</f>
        <v>0.1440344766964417</v>
      </c>
      <c r="D18" s="158">
        <f t="shared" si="0"/>
        <v>0.16607282935603579</v>
      </c>
      <c r="E18" s="158">
        <f t="shared" si="0"/>
        <v>0.21573608091368646</v>
      </c>
      <c r="F18" s="158">
        <f t="shared" si="0"/>
        <v>0.16171240055981953</v>
      </c>
      <c r="G18" s="158">
        <f t="shared" si="0"/>
        <v>8.2065010115425802E-2</v>
      </c>
      <c r="H18" s="158">
        <f t="shared" si="0"/>
        <v>9.1936868490211737E-2</v>
      </c>
      <c r="I18" s="158">
        <f t="shared" si="0"/>
        <v>8.4421467861846775E-2</v>
      </c>
      <c r="J18" s="158">
        <f t="shared" si="0"/>
        <v>0.18081366960518672</v>
      </c>
      <c r="K18" s="158">
        <f t="shared" si="0"/>
        <v>6.4688036843883162E-2</v>
      </c>
      <c r="L18" s="158">
        <f t="shared" si="0"/>
        <v>0.13201864632107455</v>
      </c>
      <c r="M18" s="159">
        <f t="shared" si="0"/>
        <v>0.12027327116662147</v>
      </c>
    </row>
    <row r="20" spans="1:13">
      <c r="B20" s="111"/>
      <c r="C20" s="111"/>
      <c r="D20" s="111"/>
      <c r="E20" s="111"/>
      <c r="F20" s="111"/>
      <c r="G20" s="111"/>
      <c r="H20" s="111"/>
      <c r="I20" s="111"/>
      <c r="J20" s="111"/>
      <c r="K20" s="111"/>
      <c r="L20" s="111"/>
      <c r="M20" s="111"/>
    </row>
    <row r="21" spans="1:13">
      <c r="B21" s="111"/>
      <c r="C21" s="111"/>
      <c r="D21" s="111"/>
      <c r="E21" s="111"/>
      <c r="F21" s="111"/>
      <c r="G21" s="111"/>
    </row>
    <row r="22" spans="1:13">
      <c r="B22" s="111"/>
      <c r="C22" s="111"/>
      <c r="D22" s="111"/>
      <c r="E22" s="111"/>
      <c r="F22" s="111"/>
      <c r="G22" s="111"/>
    </row>
    <row r="23" spans="1:13">
      <c r="B23" s="111"/>
      <c r="C23" s="111"/>
      <c r="D23" s="111"/>
      <c r="E23" s="111"/>
      <c r="F23" s="111"/>
      <c r="G23" s="111"/>
    </row>
    <row r="24" spans="1:13">
      <c r="B24" s="111"/>
      <c r="C24" s="111"/>
      <c r="D24" s="111"/>
      <c r="E24" s="111"/>
      <c r="F24" s="111"/>
      <c r="G24" s="111"/>
    </row>
    <row r="25" spans="1:13">
      <c r="B25" s="111"/>
      <c r="C25" s="111"/>
      <c r="D25" s="111"/>
      <c r="E25" s="111"/>
      <c r="F25" s="111"/>
      <c r="G25" s="111"/>
    </row>
    <row r="26" spans="1:13">
      <c r="B26" s="111"/>
      <c r="C26" s="111"/>
      <c r="D26" s="111"/>
      <c r="E26" s="111"/>
      <c r="F26" s="111"/>
      <c r="G26" s="111"/>
    </row>
    <row r="27" spans="1:13">
      <c r="B27" s="111"/>
      <c r="C27" s="111"/>
      <c r="D27" s="111"/>
      <c r="E27" s="111"/>
      <c r="F27" s="111"/>
      <c r="G27" s="111"/>
    </row>
    <row r="28" spans="1:13">
      <c r="B28" s="111"/>
      <c r="C28" s="111"/>
      <c r="D28" s="111"/>
      <c r="E28" s="111"/>
      <c r="F28" s="111"/>
      <c r="G28" s="111"/>
    </row>
    <row r="29" spans="1:13">
      <c r="B29" s="111"/>
      <c r="C29" s="111"/>
      <c r="D29" s="111"/>
      <c r="E29" s="111"/>
      <c r="F29" s="111"/>
      <c r="G29" s="111"/>
    </row>
    <row r="30" spans="1:13">
      <c r="B30" s="111"/>
      <c r="C30" s="111"/>
      <c r="D30" s="111"/>
      <c r="E30" s="111"/>
      <c r="F30" s="111"/>
      <c r="G30" s="111"/>
    </row>
    <row r="31" spans="1:13">
      <c r="B31" s="111"/>
      <c r="C31" s="111"/>
      <c r="D31" s="111"/>
      <c r="E31" s="111"/>
      <c r="F31" s="111"/>
      <c r="G31" s="111"/>
    </row>
    <row r="32" spans="1:13">
      <c r="B32" s="111"/>
      <c r="C32" s="111"/>
      <c r="D32" s="111"/>
      <c r="E32" s="111"/>
      <c r="F32" s="111"/>
      <c r="G32" s="111"/>
    </row>
    <row r="33" spans="2:12">
      <c r="B33" s="111"/>
      <c r="C33" s="111"/>
      <c r="D33" s="111"/>
      <c r="E33" s="111"/>
      <c r="F33" s="111"/>
      <c r="G33" s="111"/>
    </row>
    <row r="34" spans="2:12">
      <c r="B34" s="111"/>
      <c r="C34" s="111"/>
      <c r="D34" s="111"/>
      <c r="E34" s="111"/>
      <c r="F34" s="111"/>
      <c r="G34" s="111"/>
    </row>
    <row r="35" spans="2:12">
      <c r="B35" s="111"/>
      <c r="C35" s="111"/>
      <c r="D35" s="111"/>
      <c r="E35" s="111"/>
      <c r="F35" s="111"/>
      <c r="G35" s="111"/>
    </row>
    <row r="36" spans="2:12">
      <c r="B36" s="111"/>
      <c r="C36" s="111"/>
      <c r="D36" s="111"/>
      <c r="E36" s="111"/>
      <c r="F36" s="111"/>
      <c r="G36" s="111"/>
      <c r="H36" s="111"/>
      <c r="I36" s="111"/>
      <c r="J36" s="111"/>
      <c r="K36" s="111"/>
      <c r="L36" s="111"/>
    </row>
    <row r="37" spans="2:12">
      <c r="B37" s="111"/>
      <c r="C37" s="111"/>
      <c r="D37" s="111"/>
      <c r="E37" s="111"/>
      <c r="F37" s="111"/>
      <c r="G37" s="111"/>
      <c r="H37" s="111"/>
      <c r="I37" s="111"/>
      <c r="J37" s="111"/>
      <c r="K37" s="111"/>
      <c r="L37" s="111"/>
    </row>
    <row r="38" spans="2:12">
      <c r="B38" s="111"/>
      <c r="C38" s="111"/>
      <c r="D38" s="111"/>
      <c r="E38" s="111"/>
      <c r="F38" s="111"/>
      <c r="G38" s="111"/>
      <c r="H38" s="111"/>
      <c r="I38" s="111"/>
      <c r="J38" s="111"/>
      <c r="K38" s="111"/>
      <c r="L38" s="111"/>
    </row>
    <row r="39" spans="2:12">
      <c r="B39" s="111"/>
      <c r="C39" s="111"/>
      <c r="D39" s="111"/>
      <c r="E39" s="111"/>
      <c r="F39" s="111"/>
      <c r="G39" s="111"/>
      <c r="H39" s="111"/>
      <c r="I39" s="111"/>
      <c r="J39" s="111"/>
      <c r="K39" s="111"/>
      <c r="L39" s="111"/>
    </row>
    <row r="40" spans="2:12">
      <c r="B40" s="111"/>
      <c r="C40" s="111"/>
      <c r="D40" s="111"/>
      <c r="E40" s="111"/>
      <c r="F40" s="111"/>
      <c r="G40" s="111"/>
      <c r="H40" s="111"/>
      <c r="I40" s="111"/>
      <c r="J40" s="111"/>
      <c r="K40" s="111"/>
      <c r="L40" s="111"/>
    </row>
    <row r="41" spans="2:12">
      <c r="B41" s="111"/>
      <c r="C41" s="111"/>
      <c r="D41" s="111"/>
      <c r="E41" s="111"/>
      <c r="F41" s="111"/>
      <c r="G41" s="111"/>
      <c r="H41" s="111"/>
      <c r="I41" s="111"/>
      <c r="J41" s="111"/>
      <c r="K41" s="111"/>
      <c r="L41" s="111"/>
    </row>
    <row r="42" spans="2:12">
      <c r="B42" s="111"/>
      <c r="C42" s="111"/>
      <c r="D42" s="111"/>
      <c r="E42" s="111"/>
      <c r="F42" s="111"/>
      <c r="G42" s="111"/>
      <c r="H42" s="111"/>
      <c r="I42" s="111"/>
      <c r="J42" s="111"/>
      <c r="K42" s="111"/>
      <c r="L42" s="111"/>
    </row>
    <row r="43" spans="2:12">
      <c r="B43" s="111"/>
      <c r="C43" s="111"/>
      <c r="D43" s="111"/>
      <c r="E43" s="111"/>
      <c r="F43" s="111"/>
      <c r="G43" s="111"/>
      <c r="H43" s="111"/>
      <c r="I43" s="111"/>
      <c r="J43" s="111"/>
      <c r="K43" s="111"/>
      <c r="L43" s="111"/>
    </row>
    <row r="44" spans="2:12">
      <c r="B44" s="111"/>
      <c r="C44" s="111"/>
      <c r="D44" s="111"/>
      <c r="E44" s="111"/>
      <c r="F44" s="111"/>
      <c r="G44" s="111"/>
      <c r="H44" s="111"/>
      <c r="I44" s="111"/>
      <c r="J44" s="111"/>
      <c r="K44" s="111"/>
      <c r="L44" s="111"/>
    </row>
    <row r="45" spans="2:12">
      <c r="B45" s="111"/>
      <c r="C45" s="111"/>
      <c r="D45" s="111"/>
      <c r="E45" s="111"/>
      <c r="F45" s="111"/>
      <c r="G45" s="111"/>
      <c r="H45" s="111"/>
      <c r="I45" s="111"/>
      <c r="J45" s="111"/>
      <c r="K45" s="111"/>
      <c r="L45" s="111"/>
    </row>
    <row r="46" spans="2:12">
      <c r="B46" s="111"/>
      <c r="C46" s="111"/>
      <c r="D46" s="111"/>
      <c r="E46" s="111"/>
      <c r="F46" s="111"/>
      <c r="G46" s="111"/>
      <c r="H46" s="111"/>
      <c r="I46" s="111"/>
      <c r="J46" s="111"/>
      <c r="K46" s="111"/>
      <c r="L46" s="111"/>
    </row>
    <row r="47" spans="2:12">
      <c r="B47" s="111"/>
      <c r="C47" s="111"/>
      <c r="D47" s="111"/>
      <c r="E47" s="111"/>
      <c r="F47" s="111"/>
      <c r="G47" s="111"/>
      <c r="H47" s="111"/>
      <c r="I47" s="111"/>
      <c r="J47" s="111"/>
      <c r="K47" s="111"/>
      <c r="L47" s="111"/>
    </row>
    <row r="48" spans="2:12">
      <c r="B48" s="111"/>
      <c r="C48" s="111"/>
      <c r="D48" s="111"/>
      <c r="E48" s="111"/>
      <c r="F48" s="111"/>
      <c r="G48" s="111"/>
      <c r="H48" s="111"/>
      <c r="I48" s="111"/>
      <c r="J48" s="111"/>
      <c r="K48" s="111"/>
      <c r="L48" s="111"/>
    </row>
    <row r="49" spans="2:13">
      <c r="B49" s="111"/>
      <c r="C49" s="111"/>
      <c r="D49" s="111"/>
      <c r="E49" s="111"/>
      <c r="F49" s="111"/>
      <c r="G49" s="111"/>
    </row>
    <row r="50" spans="2:13">
      <c r="B50" s="111"/>
      <c r="C50" s="111"/>
      <c r="D50" s="111"/>
      <c r="E50" s="111"/>
      <c r="F50" s="111"/>
      <c r="G50" s="111"/>
    </row>
    <row r="51" spans="2:13">
      <c r="B51" s="111"/>
      <c r="C51" s="111"/>
      <c r="D51" s="111"/>
      <c r="E51" s="111"/>
      <c r="F51" s="111"/>
      <c r="G51" s="111"/>
      <c r="H51" s="111"/>
      <c r="I51" s="111"/>
      <c r="J51" s="111"/>
      <c r="K51" s="111"/>
      <c r="L51" s="111"/>
      <c r="M51" s="111"/>
    </row>
  </sheetData>
  <sheetProtection algorithmName="SHA-512" hashValue="G9z+cIBNga5PQryMJl2UP/WTR4BPXwRl73kGXIjJDwL5b7haJDhF846U35HgBX57N2P91I0MaJrqP0x2gH4LwQ==" saltValue="2T0WUFtmibxHpUujJwBF+A==" spinCount="100000" sheet="1" objects="1" scenarios="1"/>
  <mergeCells count="3">
    <mergeCell ref="C11:M11"/>
    <mergeCell ref="C5:M5"/>
    <mergeCell ref="C17:M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38F6-2322-4779-929F-E415DC0B4F6E}">
  <dimension ref="B1:E7"/>
  <sheetViews>
    <sheetView zoomScale="85" zoomScaleNormal="85" workbookViewId="0">
      <selection activeCell="E11" sqref="E11"/>
    </sheetView>
  </sheetViews>
  <sheetFormatPr defaultColWidth="8.88671875" defaultRowHeight="13.8"/>
  <cols>
    <col min="1" max="1" width="8.88671875" style="58"/>
    <col min="2" max="2" width="36.33203125" style="58" customWidth="1"/>
    <col min="3" max="3" width="24.5546875" style="58" customWidth="1"/>
    <col min="4" max="4" width="36.88671875" style="58" customWidth="1"/>
    <col min="5" max="5" width="80.109375" style="58" customWidth="1"/>
    <col min="6" max="16384" width="8.88671875" style="58"/>
  </cols>
  <sheetData>
    <row r="1" spans="2:5" s="79" customFormat="1" ht="25.8">
      <c r="B1" s="80" t="s">
        <v>3555</v>
      </c>
      <c r="C1" s="80"/>
    </row>
    <row r="2" spans="2:5" s="46" customFormat="1" ht="14.4">
      <c r="B2" s="119" t="s">
        <v>393</v>
      </c>
      <c r="C2" s="119" t="s">
        <v>3557</v>
      </c>
      <c r="D2" s="119" t="s">
        <v>392</v>
      </c>
      <c r="E2" s="119" t="s">
        <v>391</v>
      </c>
    </row>
    <row r="3" spans="2:5">
      <c r="B3" s="166" t="s">
        <v>390</v>
      </c>
      <c r="C3" s="167" t="s">
        <v>3549</v>
      </c>
      <c r="D3" s="168" t="s">
        <v>0</v>
      </c>
      <c r="E3" s="168"/>
    </row>
    <row r="4" spans="2:5" ht="27.6">
      <c r="B4" s="166" t="s">
        <v>3564</v>
      </c>
      <c r="C4" s="167" t="s">
        <v>3558</v>
      </c>
      <c r="D4" s="168" t="s">
        <v>3566</v>
      </c>
      <c r="E4" s="168" t="s">
        <v>3567</v>
      </c>
    </row>
    <row r="5" spans="2:5" ht="41.4">
      <c r="B5" s="166" t="s">
        <v>2847</v>
      </c>
      <c r="C5" s="167" t="s">
        <v>3550</v>
      </c>
      <c r="D5" s="168" t="s">
        <v>3568</v>
      </c>
      <c r="E5" s="168" t="s">
        <v>3570</v>
      </c>
    </row>
    <row r="6" spans="2:5">
      <c r="B6" s="166" t="s">
        <v>6</v>
      </c>
      <c r="C6" s="166" t="s">
        <v>3560</v>
      </c>
      <c r="D6" s="168" t="s">
        <v>3569</v>
      </c>
      <c r="E6" s="168"/>
    </row>
    <row r="7" spans="2:5">
      <c r="B7" s="166" t="s">
        <v>340</v>
      </c>
      <c r="C7" s="166" t="s">
        <v>3565</v>
      </c>
      <c r="D7" s="168" t="s">
        <v>389</v>
      </c>
      <c r="E7" s="168"/>
    </row>
  </sheetData>
  <sheetProtection algorithmName="SHA-512" hashValue="5YbwlNljBszMUmhNGn+y9N+UJO80tM/h/YhVbPgeY7NYtsNpUO+1gvEG5ZCY6K9cXmq3V6IqfyOS01Y0ChVR2A==" saltValue="8KtjfC41WSalJ5aj4JUfq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89E5-BAB2-4F57-8DBB-B3F98878489B}">
  <dimension ref="A1:U11"/>
  <sheetViews>
    <sheetView zoomScale="70" zoomScaleNormal="70" workbookViewId="0">
      <pane xSplit="1" ySplit="3" topLeftCell="B4" activePane="bottomRight" state="frozen"/>
      <selection activeCell="K20" sqref="K20"/>
      <selection pane="topRight" activeCell="K20" sqref="K20"/>
      <selection pane="bottomLeft" activeCell="K20" sqref="K20"/>
      <selection pane="bottomRight" activeCell="K20" sqref="K20"/>
    </sheetView>
  </sheetViews>
  <sheetFormatPr defaultColWidth="8.88671875" defaultRowHeight="14.4"/>
  <cols>
    <col min="1" max="1" width="28.109375" customWidth="1"/>
    <col min="2" max="2" width="9.109375" style="11" customWidth="1"/>
    <col min="3" max="16" width="9.109375" customWidth="1"/>
  </cols>
  <sheetData>
    <row r="1" spans="1:21">
      <c r="A1" s="16" t="s">
        <v>387</v>
      </c>
    </row>
    <row r="3" spans="1:21" s="10" customFormat="1" ht="35.25" customHeight="1">
      <c r="A3" s="10" t="s">
        <v>5</v>
      </c>
      <c r="B3" s="12">
        <v>2006</v>
      </c>
      <c r="C3" s="10">
        <v>2007</v>
      </c>
      <c r="D3" s="10">
        <v>2008</v>
      </c>
      <c r="E3" s="10">
        <v>2009</v>
      </c>
      <c r="F3" s="10">
        <v>2010</v>
      </c>
      <c r="G3" s="10">
        <v>2011</v>
      </c>
      <c r="H3" s="10">
        <v>2012</v>
      </c>
      <c r="I3" s="10">
        <v>2013</v>
      </c>
      <c r="J3" s="10">
        <v>2014</v>
      </c>
      <c r="K3" s="10">
        <v>2015</v>
      </c>
      <c r="L3" s="10">
        <v>2016</v>
      </c>
      <c r="M3" s="10">
        <v>2017</v>
      </c>
      <c r="N3" s="10">
        <v>2018</v>
      </c>
      <c r="O3" s="10">
        <v>2019</v>
      </c>
      <c r="P3" s="10">
        <v>2020</v>
      </c>
      <c r="Q3" s="10">
        <v>2021</v>
      </c>
      <c r="R3" s="10">
        <v>2022</v>
      </c>
      <c r="S3" s="10">
        <v>2023</v>
      </c>
      <c r="T3" s="10">
        <v>2024</v>
      </c>
      <c r="U3" s="10">
        <v>2025</v>
      </c>
    </row>
    <row r="4" spans="1:21">
      <c r="A4" s="1" t="s">
        <v>166</v>
      </c>
      <c r="B4" s="13"/>
      <c r="C4" s="3">
        <v>53.454749237548747</v>
      </c>
      <c r="D4" s="3">
        <v>54.407991423327793</v>
      </c>
      <c r="E4" s="3">
        <v>57.86610360156827</v>
      </c>
      <c r="F4" s="3">
        <v>55.96322559748679</v>
      </c>
      <c r="G4" s="3">
        <v>56.518367309777929</v>
      </c>
      <c r="H4" s="3">
        <v>56.173806203206212</v>
      </c>
      <c r="I4" s="3">
        <v>57.531216979691727</v>
      </c>
      <c r="J4" s="3">
        <v>56.774441328384931</v>
      </c>
      <c r="K4" s="3">
        <v>55.375262838848663</v>
      </c>
      <c r="L4" s="3">
        <v>55.567065186836274</v>
      </c>
      <c r="M4" s="3">
        <v>55.009712218105101</v>
      </c>
      <c r="N4" s="3">
        <v>55.135749513605077</v>
      </c>
      <c r="O4" s="3">
        <v>56.122332518772893</v>
      </c>
      <c r="P4" s="3">
        <v>52.642325104722723</v>
      </c>
      <c r="Q4" s="3">
        <v>50.817461003497783</v>
      </c>
      <c r="R4" s="3">
        <v>56.162340438377207</v>
      </c>
      <c r="S4" s="3">
        <v>57.48767255453221</v>
      </c>
      <c r="T4" s="3">
        <v>57.992894115064921</v>
      </c>
      <c r="U4" s="3">
        <v>58.440820161732461</v>
      </c>
    </row>
    <row r="5" spans="1:21">
      <c r="A5" s="1" t="s">
        <v>167</v>
      </c>
      <c r="B5" s="13">
        <v>37.395664800953973</v>
      </c>
      <c r="C5" s="3">
        <v>38.955366232206636</v>
      </c>
      <c r="D5" s="3">
        <v>39.319344919441313</v>
      </c>
      <c r="E5" s="3">
        <v>41.165346313547722</v>
      </c>
      <c r="F5" s="3">
        <v>40.522503497099557</v>
      </c>
      <c r="G5" s="3">
        <v>40.888895159502141</v>
      </c>
      <c r="H5" s="3">
        <v>41.271129778265632</v>
      </c>
      <c r="I5" s="3">
        <v>41.513284287773288</v>
      </c>
      <c r="J5" s="3">
        <v>41.626579092476838</v>
      </c>
      <c r="K5" s="3">
        <v>41.053343385687867</v>
      </c>
      <c r="L5" s="3">
        <v>40.710118707035228</v>
      </c>
      <c r="M5" s="3">
        <v>41.694315485319777</v>
      </c>
      <c r="N5" s="3">
        <v>40.952599583338149</v>
      </c>
      <c r="O5" s="3">
        <v>42.085439866416046</v>
      </c>
      <c r="P5" s="3">
        <v>43.16475988590436</v>
      </c>
      <c r="Q5" s="3">
        <v>41.458733839212442</v>
      </c>
      <c r="R5" s="3">
        <v>40.523053910306608</v>
      </c>
      <c r="S5" s="3">
        <v>41.693534595209812</v>
      </c>
      <c r="T5" s="3">
        <v>43.266196012924496</v>
      </c>
      <c r="U5" s="3">
        <v>43.591976870788166</v>
      </c>
    </row>
    <row r="6" spans="1:21">
      <c r="A6" s="1" t="s">
        <v>168</v>
      </c>
      <c r="B6" s="13"/>
      <c r="C6" s="3">
        <v>47.744156672526259</v>
      </c>
      <c r="D6" s="3">
        <v>49.316555981596572</v>
      </c>
      <c r="E6" s="3">
        <v>49.828580301219489</v>
      </c>
      <c r="F6" s="3">
        <v>49.404801624894276</v>
      </c>
      <c r="G6" s="3">
        <v>50.192065927429333</v>
      </c>
      <c r="H6" s="3">
        <v>50.435365548438959</v>
      </c>
      <c r="I6" s="3">
        <v>50.958266650689247</v>
      </c>
      <c r="J6" s="3">
        <v>51.554009457757729</v>
      </c>
      <c r="K6" s="3">
        <v>51.021509446653852</v>
      </c>
      <c r="L6" s="3">
        <v>52.047341820529006</v>
      </c>
      <c r="M6" s="3">
        <v>52.416665232479708</v>
      </c>
      <c r="N6" s="3">
        <v>53.271566324606283</v>
      </c>
      <c r="O6" s="3">
        <v>53.775716680858793</v>
      </c>
      <c r="P6" s="3">
        <v>55.280945947651858</v>
      </c>
      <c r="Q6" s="3">
        <v>53.800022899747532</v>
      </c>
      <c r="R6" s="3">
        <v>52.965985813076045</v>
      </c>
      <c r="S6" s="3">
        <v>54.584961560814627</v>
      </c>
      <c r="T6" s="3">
        <v>56.138341076240366</v>
      </c>
      <c r="U6" s="3">
        <v>56.146050365741672</v>
      </c>
    </row>
    <row r="7" spans="1:21">
      <c r="A7" s="1" t="s">
        <v>169</v>
      </c>
      <c r="B7" s="13"/>
      <c r="C7" s="3">
        <v>49.284356768501681</v>
      </c>
      <c r="D7" s="3">
        <v>46.651783044019872</v>
      </c>
      <c r="E7" s="3">
        <v>47.816488237462977</v>
      </c>
      <c r="F7" s="3">
        <v>46.398176213069419</v>
      </c>
      <c r="G7" s="3">
        <v>45.335568152659135</v>
      </c>
      <c r="H7" s="3">
        <v>45.006174640017377</v>
      </c>
      <c r="I7" s="3">
        <v>45.251766777446939</v>
      </c>
      <c r="J7" s="3">
        <v>47.252781514339731</v>
      </c>
      <c r="K7" s="3">
        <v>46.601555365262008</v>
      </c>
      <c r="L7" s="3">
        <v>46.510786256561154</v>
      </c>
      <c r="M7" s="3">
        <v>45.492361827625267</v>
      </c>
      <c r="N7" s="3">
        <v>45.017890967942783</v>
      </c>
      <c r="O7" s="3">
        <v>46.436650011922794</v>
      </c>
      <c r="P7" s="3">
        <v>45.698351953383444</v>
      </c>
      <c r="Q7" s="3">
        <v>44.105946472982012</v>
      </c>
      <c r="R7" s="3">
        <v>45.743810125014228</v>
      </c>
      <c r="S7" s="3">
        <v>46.515397802547405</v>
      </c>
      <c r="T7" s="3">
        <v>45.701316516114019</v>
      </c>
      <c r="U7" s="3">
        <v>48.254675384469202</v>
      </c>
    </row>
    <row r="8" spans="1:21">
      <c r="A8" s="1" t="s">
        <v>388</v>
      </c>
      <c r="B8" s="13">
        <v>35.656672170318842</v>
      </c>
      <c r="C8" s="3">
        <v>37.572503733542661</v>
      </c>
      <c r="D8" s="3">
        <v>38.008445406281069</v>
      </c>
      <c r="E8" s="3">
        <v>37.712489884603592</v>
      </c>
      <c r="F8" s="3">
        <v>37.655614906437286</v>
      </c>
      <c r="G8" s="3">
        <v>39.732679477858056</v>
      </c>
      <c r="H8" s="3">
        <v>39.647335251194619</v>
      </c>
      <c r="I8" s="3">
        <v>38.066393147506311</v>
      </c>
      <c r="J8" s="3">
        <v>38.798467482768196</v>
      </c>
      <c r="K8" s="3">
        <v>39.442164646022754</v>
      </c>
      <c r="L8" s="3">
        <v>39.9660143363649</v>
      </c>
      <c r="M8" s="3">
        <v>40.902079506394486</v>
      </c>
      <c r="N8" s="3">
        <v>41.693567961819184</v>
      </c>
      <c r="O8" s="3">
        <v>40.65817307771195</v>
      </c>
      <c r="P8" s="3">
        <v>42.686625688996301</v>
      </c>
      <c r="Q8" s="3">
        <v>39.797254631169451</v>
      </c>
      <c r="R8" s="3">
        <v>40.597472378385959</v>
      </c>
      <c r="S8" s="3">
        <v>42.60293941521676</v>
      </c>
      <c r="T8" s="3">
        <v>41.710749192476861</v>
      </c>
      <c r="U8" s="3">
        <v>42.46117625153618</v>
      </c>
    </row>
    <row r="9" spans="1:21">
      <c r="A9" s="1" t="s">
        <v>170</v>
      </c>
      <c r="B9" s="13">
        <v>53.066003306273657</v>
      </c>
      <c r="C9" s="3">
        <v>51.554781060687446</v>
      </c>
      <c r="D9" s="3">
        <v>51.614031837027909</v>
      </c>
      <c r="E9" s="3">
        <v>49.405210606255444</v>
      </c>
      <c r="F9" s="3">
        <v>51.993116076375294</v>
      </c>
      <c r="G9" s="3">
        <v>50.097364849765171</v>
      </c>
      <c r="H9" s="3">
        <v>50.325146495781524</v>
      </c>
      <c r="I9" s="3">
        <v>49.184436417546102</v>
      </c>
      <c r="J9" s="3">
        <v>49.416811555263536</v>
      </c>
      <c r="K9" s="3">
        <v>48.789246049715153</v>
      </c>
      <c r="L9" s="3">
        <v>48.721061863865664</v>
      </c>
      <c r="M9" s="3">
        <v>47.890622217150124</v>
      </c>
      <c r="N9" s="3">
        <v>46.715008737421115</v>
      </c>
      <c r="O9" s="3">
        <v>43.641325991703788</v>
      </c>
      <c r="P9" s="3">
        <v>48.653204187371003</v>
      </c>
      <c r="Q9" s="3">
        <v>42.357371548118749</v>
      </c>
      <c r="R9" s="3">
        <v>46.436076378259848</v>
      </c>
      <c r="S9" s="3">
        <v>50.775713612101647</v>
      </c>
      <c r="T9" s="3">
        <v>50.297398648017364</v>
      </c>
      <c r="U9" s="3">
        <v>50.318905439317604</v>
      </c>
    </row>
    <row r="10" spans="1:21">
      <c r="A10" s="1" t="s">
        <v>171</v>
      </c>
      <c r="B10" s="13">
        <v>37.64415405866395</v>
      </c>
      <c r="C10" s="3">
        <v>39.675368213360898</v>
      </c>
      <c r="D10" s="3">
        <v>40.437661059297106</v>
      </c>
      <c r="E10" s="3">
        <v>41.24101795691989</v>
      </c>
      <c r="F10" s="3">
        <v>40.687230170095141</v>
      </c>
      <c r="G10" s="3">
        <v>40.714962459544317</v>
      </c>
      <c r="H10" s="3">
        <v>42.205057736259633</v>
      </c>
      <c r="I10" s="3">
        <v>42.132019680078642</v>
      </c>
      <c r="J10" s="3">
        <v>43.551857026720519</v>
      </c>
      <c r="K10" s="3">
        <v>44.43258189120828</v>
      </c>
      <c r="L10" s="3">
        <v>44.337421369136827</v>
      </c>
      <c r="M10" s="3">
        <v>44.433468974928083</v>
      </c>
      <c r="N10" s="3">
        <v>44.333625349729033</v>
      </c>
      <c r="O10" s="3">
        <v>44.762557037746284</v>
      </c>
      <c r="P10" s="3">
        <v>44.730186590603815</v>
      </c>
      <c r="Q10" s="3">
        <v>42.630395011483607</v>
      </c>
      <c r="R10" s="3">
        <v>44.426430319514665</v>
      </c>
      <c r="S10" s="3">
        <v>45.436589396719128</v>
      </c>
      <c r="T10" s="3">
        <v>45.940428862520392</v>
      </c>
      <c r="U10" s="3">
        <v>45.889558150521729</v>
      </c>
    </row>
    <row r="11" spans="1:21">
      <c r="A11" s="1" t="s">
        <v>172</v>
      </c>
      <c r="B11" s="13">
        <v>47.756294795379972</v>
      </c>
      <c r="C11" s="3">
        <v>48.985963561307464</v>
      </c>
      <c r="D11" s="3">
        <v>48.12105928140538</v>
      </c>
      <c r="E11" s="3">
        <v>46.942914051607929</v>
      </c>
      <c r="F11" s="3">
        <v>47.288513547421282</v>
      </c>
      <c r="G11" s="3">
        <v>48.521356902616695</v>
      </c>
      <c r="H11" s="3">
        <v>48.173426579106994</v>
      </c>
      <c r="I11" s="3">
        <v>48.348807719789178</v>
      </c>
      <c r="J11" s="3">
        <v>49.070137112030444</v>
      </c>
      <c r="K11" s="3">
        <v>49.287487631571508</v>
      </c>
      <c r="L11" s="3">
        <v>49.483414766355772</v>
      </c>
      <c r="M11" s="3">
        <v>48.350500790847853</v>
      </c>
      <c r="N11" s="3">
        <v>48.52078980014867</v>
      </c>
      <c r="O11" s="3">
        <v>48.840713986080104</v>
      </c>
      <c r="P11" s="3">
        <v>50.455974573641917</v>
      </c>
      <c r="Q11" s="3">
        <v>50.452000851763735</v>
      </c>
      <c r="R11" s="3">
        <v>51.616565633123336</v>
      </c>
      <c r="S11" s="3">
        <v>51.944794097209837</v>
      </c>
      <c r="T11" s="3">
        <v>50.485594058923333</v>
      </c>
      <c r="U11" s="3">
        <v>52.776796985814684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DA80B-41B7-40D0-AB90-0D348B7CD9F1}">
  <sheetPr>
    <tabColor rgb="FFFF0000"/>
  </sheetPr>
  <dimension ref="A1:W3126"/>
  <sheetViews>
    <sheetView zoomScale="70" zoomScaleNormal="70" workbookViewId="0">
      <pane ySplit="2" topLeftCell="A155" activePane="bottomLeft" state="frozen"/>
      <selection activeCell="K20" sqref="K20"/>
      <selection pane="bottomLeft" activeCell="K20" sqref="K20"/>
    </sheetView>
  </sheetViews>
  <sheetFormatPr defaultColWidth="8.77734375" defaultRowHeight="14.4"/>
  <cols>
    <col min="1" max="1" width="9.6640625" customWidth="1"/>
    <col min="2" max="2" width="21" customWidth="1"/>
    <col min="3" max="3" width="7.6640625" customWidth="1"/>
    <col min="4" max="4" width="7.44140625" customWidth="1"/>
    <col min="5" max="5" width="13.6640625" customWidth="1"/>
    <col min="6" max="6" width="15.44140625" customWidth="1"/>
    <col min="7" max="8" width="19.109375" customWidth="1"/>
    <col min="9" max="9" width="23" customWidth="1"/>
    <col min="10" max="10" width="11.44140625" customWidth="1"/>
    <col min="11" max="15" width="9.109375" customWidth="1"/>
    <col min="16" max="16" width="11" style="1" customWidth="1"/>
    <col min="17" max="17" width="11.44140625" style="1" customWidth="1"/>
    <col min="18" max="18" width="11.109375" customWidth="1"/>
    <col min="19" max="20" width="13.77734375" customWidth="1"/>
    <col min="21" max="21" width="10.109375" customWidth="1"/>
  </cols>
  <sheetData>
    <row r="1" spans="1:20" ht="33" customHeight="1">
      <c r="A1" s="60"/>
      <c r="B1" s="60"/>
      <c r="C1" s="60"/>
      <c r="D1" s="60"/>
      <c r="E1" s="60" t="s">
        <v>343</v>
      </c>
      <c r="F1" s="60"/>
      <c r="G1" s="60" t="s">
        <v>343</v>
      </c>
      <c r="H1" s="61" t="s">
        <v>1</v>
      </c>
      <c r="I1" s="61" t="s">
        <v>2846</v>
      </c>
      <c r="J1" s="60"/>
      <c r="K1" s="60"/>
      <c r="L1" s="60"/>
      <c r="M1" s="60"/>
      <c r="N1" s="60"/>
      <c r="O1" s="60"/>
      <c r="P1" s="62"/>
      <c r="Q1" s="62"/>
      <c r="R1" s="60"/>
      <c r="S1" s="60"/>
      <c r="T1" s="60" t="s">
        <v>341</v>
      </c>
    </row>
    <row r="2" spans="1:20" ht="52.5" customHeight="1">
      <c r="A2" s="63" t="s">
        <v>2</v>
      </c>
      <c r="B2" s="63" t="s">
        <v>3</v>
      </c>
      <c r="C2" s="63" t="s">
        <v>4</v>
      </c>
      <c r="D2" s="63" t="s">
        <v>5</v>
      </c>
      <c r="E2" s="63" t="s">
        <v>6</v>
      </c>
      <c r="F2" s="63" t="s">
        <v>7</v>
      </c>
      <c r="G2" s="63" t="s">
        <v>3544</v>
      </c>
      <c r="H2" s="63" t="s">
        <v>3556</v>
      </c>
      <c r="I2" s="63" t="s">
        <v>2847</v>
      </c>
      <c r="J2" s="2" t="s">
        <v>362</v>
      </c>
      <c r="K2" s="2" t="s">
        <v>8</v>
      </c>
      <c r="L2" s="2" t="s">
        <v>360</v>
      </c>
      <c r="M2" s="2" t="s">
        <v>363</v>
      </c>
      <c r="N2" s="2" t="s">
        <v>361</v>
      </c>
      <c r="O2" s="2"/>
      <c r="P2" s="64" t="s">
        <v>9</v>
      </c>
      <c r="Q2" s="64" t="s">
        <v>342</v>
      </c>
      <c r="R2" s="2" t="s">
        <v>2848</v>
      </c>
      <c r="S2" s="2" t="s">
        <v>340</v>
      </c>
      <c r="T2" s="2" t="s">
        <v>2849</v>
      </c>
    </row>
    <row r="3" spans="1:20">
      <c r="A3">
        <f t="shared" ref="A3:A66" si="0">IF(ISNUMBER(P3),COUNTIFS($F$3:$F$3127,F3,$P$3:$P$3127,"&gt;"&amp;P3)+1,"")</f>
        <v>130</v>
      </c>
      <c r="B3" s="60" t="s">
        <v>34</v>
      </c>
      <c r="C3" s="60" t="s">
        <v>202</v>
      </c>
      <c r="D3" s="60">
        <v>5</v>
      </c>
      <c r="E3" s="65">
        <v>4529.0469999999996</v>
      </c>
      <c r="F3" s="60">
        <v>2009</v>
      </c>
      <c r="G3" s="65">
        <v>14.664999999999999</v>
      </c>
      <c r="H3" s="65">
        <v>3.7653048833211265</v>
      </c>
      <c r="I3" s="66">
        <v>1.2300000190734863</v>
      </c>
      <c r="J3" s="5">
        <v>7.7513995404626055</v>
      </c>
      <c r="K3" s="6">
        <v>9.7502978512945795</v>
      </c>
      <c r="L3" s="5">
        <v>3.1246059673737578</v>
      </c>
      <c r="M3" s="5">
        <v>8.2613946592018905</v>
      </c>
      <c r="N3" s="7">
        <v>0.37821773396256281</v>
      </c>
      <c r="O3" s="7" t="s">
        <v>2222</v>
      </c>
      <c r="P3" s="67">
        <v>3.4517347401220162</v>
      </c>
      <c r="Q3" s="18">
        <f t="shared" ref="Q3:Q66" si="1">IF(I3&lt;R3,1,IF(I3&lt;R3*2,2,3))</f>
        <v>1</v>
      </c>
      <c r="R3" s="68">
        <v>1.67</v>
      </c>
      <c r="S3" s="69">
        <v>1402.68</v>
      </c>
      <c r="T3" s="59">
        <f>IF(S3=0,"",IF(F3=2025,_xlfn.XLOOKUP("2024"&amp;C3,O:O,S:S,"",0),S3))</f>
        <v>1402.68</v>
      </c>
    </row>
    <row r="4" spans="1:20">
      <c r="A4" t="str">
        <f t="shared" si="0"/>
        <v/>
      </c>
      <c r="B4" s="60" t="s">
        <v>34</v>
      </c>
      <c r="C4" s="60" t="s">
        <v>202</v>
      </c>
      <c r="D4" s="60">
        <v>5</v>
      </c>
      <c r="E4" s="65">
        <v>5098.0389999999998</v>
      </c>
      <c r="F4" s="60">
        <v>2022</v>
      </c>
      <c r="G4" s="65">
        <v>18.818000000000001</v>
      </c>
      <c r="H4" s="65" t="s">
        <v>367</v>
      </c>
      <c r="I4" s="66">
        <v>1.690000057220459</v>
      </c>
      <c r="J4" s="5" t="s">
        <v>367</v>
      </c>
      <c r="K4" s="6" t="s">
        <v>367</v>
      </c>
      <c r="L4" s="5" t="s">
        <v>367</v>
      </c>
      <c r="M4" s="5">
        <v>8.7213946973488632</v>
      </c>
      <c r="N4" s="7" t="s">
        <v>367</v>
      </c>
      <c r="O4" s="7" t="s">
        <v>2851</v>
      </c>
      <c r="P4" s="67" t="s">
        <v>367</v>
      </c>
      <c r="Q4" s="18">
        <f t="shared" si="1"/>
        <v>2</v>
      </c>
      <c r="R4" s="68">
        <v>1.51</v>
      </c>
      <c r="S4" s="69">
        <v>1136.8</v>
      </c>
      <c r="T4" s="59">
        <f t="shared" ref="T4:T35" si="2">_xlfn.SINGLE(IF(S4=0,"",IF(F4=2025,_xlfn.XLOOKUP("2024"&amp;C4,O:O,S:S,"",0),S4)))</f>
        <v>1136.8</v>
      </c>
    </row>
    <row r="5" spans="1:20">
      <c r="A5" t="str">
        <f t="shared" si="0"/>
        <v/>
      </c>
      <c r="B5" s="60" t="s">
        <v>34</v>
      </c>
      <c r="C5" s="60" t="s">
        <v>202</v>
      </c>
      <c r="D5" s="60">
        <v>5</v>
      </c>
      <c r="E5" s="65">
        <v>4944.7030000000004</v>
      </c>
      <c r="F5" s="60">
        <v>2019</v>
      </c>
      <c r="G5" s="65">
        <v>31.53</v>
      </c>
      <c r="H5" s="65" t="s">
        <v>367</v>
      </c>
      <c r="I5" s="66">
        <v>1.9099999666213989</v>
      </c>
      <c r="J5" s="5" t="s">
        <v>367</v>
      </c>
      <c r="K5" s="6" t="s">
        <v>367</v>
      </c>
      <c r="L5" s="5" t="s">
        <v>367</v>
      </c>
      <c r="M5" s="5">
        <v>8.9413946067498031</v>
      </c>
      <c r="N5" s="7" t="s">
        <v>367</v>
      </c>
      <c r="O5" s="7" t="s">
        <v>698</v>
      </c>
      <c r="P5" s="67" t="s">
        <v>367</v>
      </c>
      <c r="Q5" s="18">
        <f t="shared" si="1"/>
        <v>2</v>
      </c>
      <c r="R5" s="68">
        <v>1.55</v>
      </c>
      <c r="S5" s="69">
        <v>1145.0999999999999</v>
      </c>
      <c r="T5" s="59">
        <f t="shared" si="2"/>
        <v>1145.0999999999999</v>
      </c>
    </row>
    <row r="6" spans="1:20">
      <c r="A6" t="str">
        <f t="shared" si="0"/>
        <v/>
      </c>
      <c r="B6" s="60" t="s">
        <v>336</v>
      </c>
      <c r="C6" s="60" t="s">
        <v>337</v>
      </c>
      <c r="D6" s="60">
        <v>5</v>
      </c>
      <c r="E6" s="65">
        <v>12348.83</v>
      </c>
      <c r="F6" s="60">
        <v>2011</v>
      </c>
      <c r="G6" s="65">
        <v>32.453000000000003</v>
      </c>
      <c r="H6" s="65" t="s">
        <v>367</v>
      </c>
      <c r="I6" s="66">
        <v>0.98000001907348633</v>
      </c>
      <c r="J6" s="5" t="s">
        <v>367</v>
      </c>
      <c r="K6" s="6" t="s">
        <v>367</v>
      </c>
      <c r="L6" s="5" t="s">
        <v>367</v>
      </c>
      <c r="M6" s="5">
        <v>8.0113946592018905</v>
      </c>
      <c r="N6" s="7" t="s">
        <v>367</v>
      </c>
      <c r="O6" s="7" t="s">
        <v>2852</v>
      </c>
      <c r="P6" s="67" t="s">
        <v>367</v>
      </c>
      <c r="Q6" s="18">
        <f t="shared" si="1"/>
        <v>1</v>
      </c>
      <c r="R6" s="68">
        <v>1.65</v>
      </c>
      <c r="S6" s="69">
        <v>1054.3599999999999</v>
      </c>
      <c r="T6" s="59">
        <f t="shared" si="2"/>
        <v>1054.3599999999999</v>
      </c>
    </row>
    <row r="7" spans="1:20">
      <c r="A7" t="str">
        <f t="shared" si="0"/>
        <v/>
      </c>
      <c r="B7" s="60" t="s">
        <v>34</v>
      </c>
      <c r="C7" s="60" t="s">
        <v>202</v>
      </c>
      <c r="D7" s="60">
        <v>5</v>
      </c>
      <c r="E7" s="65">
        <v>4623.1819999999998</v>
      </c>
      <c r="F7" s="60">
        <v>2014</v>
      </c>
      <c r="G7" s="65">
        <v>40.265000000000001</v>
      </c>
      <c r="H7" s="65" t="s">
        <v>367</v>
      </c>
      <c r="I7" s="66">
        <v>1.690000057220459</v>
      </c>
      <c r="J7" s="5" t="s">
        <v>367</v>
      </c>
      <c r="K7" s="6" t="s">
        <v>367</v>
      </c>
      <c r="L7" s="5" t="s">
        <v>367</v>
      </c>
      <c r="M7" s="5">
        <v>8.7213946973488632</v>
      </c>
      <c r="N7" s="7" t="s">
        <v>367</v>
      </c>
      <c r="O7" s="7" t="s">
        <v>1457</v>
      </c>
      <c r="P7" s="67" t="s">
        <v>367</v>
      </c>
      <c r="Q7" s="18">
        <f t="shared" si="1"/>
        <v>2</v>
      </c>
      <c r="R7" s="68">
        <v>1.61</v>
      </c>
      <c r="S7" s="69">
        <v>1001.86</v>
      </c>
      <c r="T7" s="59">
        <f t="shared" si="2"/>
        <v>1001.86</v>
      </c>
    </row>
    <row r="8" spans="1:20">
      <c r="A8" t="str">
        <f t="shared" si="0"/>
        <v/>
      </c>
      <c r="B8" s="60" t="s">
        <v>34</v>
      </c>
      <c r="C8" s="60" t="s">
        <v>202</v>
      </c>
      <c r="D8" s="60">
        <v>5</v>
      </c>
      <c r="E8" s="65">
        <v>5112.1000000000004</v>
      </c>
      <c r="F8" s="60">
        <v>2021</v>
      </c>
      <c r="G8" s="65">
        <v>40.279000000000003</v>
      </c>
      <c r="H8" s="65" t="s">
        <v>367</v>
      </c>
      <c r="I8" s="66">
        <v>1.7000000476837158</v>
      </c>
      <c r="J8" s="5" t="s">
        <v>367</v>
      </c>
      <c r="K8" s="6" t="s">
        <v>367</v>
      </c>
      <c r="L8" s="5" t="s">
        <v>367</v>
      </c>
      <c r="M8" s="5">
        <v>8.73139468781212</v>
      </c>
      <c r="N8" s="7" t="s">
        <v>367</v>
      </c>
      <c r="O8" s="7" t="s">
        <v>544</v>
      </c>
      <c r="P8" s="67" t="s">
        <v>367</v>
      </c>
      <c r="Q8" s="18">
        <f t="shared" si="1"/>
        <v>2</v>
      </c>
      <c r="R8" s="68">
        <v>1.52</v>
      </c>
      <c r="S8" s="69">
        <v>1128.55</v>
      </c>
      <c r="T8" s="59">
        <f t="shared" si="2"/>
        <v>1128.55</v>
      </c>
    </row>
    <row r="9" spans="1:20">
      <c r="A9" t="str">
        <f t="shared" si="0"/>
        <v/>
      </c>
      <c r="B9" s="60" t="s">
        <v>86</v>
      </c>
      <c r="C9" s="60" t="s">
        <v>254</v>
      </c>
      <c r="D9" s="60">
        <v>5</v>
      </c>
      <c r="E9" s="65">
        <v>1945.0630000000001</v>
      </c>
      <c r="F9" s="60">
        <v>2006</v>
      </c>
      <c r="G9" s="65">
        <v>43.182000000000002</v>
      </c>
      <c r="H9" s="65" t="s">
        <v>367</v>
      </c>
      <c r="I9" s="66">
        <v>1.1960394382476807</v>
      </c>
      <c r="J9" s="5" t="s">
        <v>367</v>
      </c>
      <c r="K9" s="6" t="s">
        <v>367</v>
      </c>
      <c r="L9" s="5" t="s">
        <v>367</v>
      </c>
      <c r="M9" s="5">
        <v>8.2274340783760849</v>
      </c>
      <c r="N9" s="7" t="s">
        <v>367</v>
      </c>
      <c r="O9" s="7" t="s">
        <v>2708</v>
      </c>
      <c r="P9" s="67" t="s">
        <v>367</v>
      </c>
      <c r="Q9" s="18">
        <f t="shared" si="1"/>
        <v>1</v>
      </c>
      <c r="R9" s="68">
        <v>1.71</v>
      </c>
      <c r="S9" s="69">
        <v>2381.02</v>
      </c>
      <c r="T9" s="59">
        <f t="shared" si="2"/>
        <v>2381.02</v>
      </c>
    </row>
    <row r="10" spans="1:20">
      <c r="A10" t="str">
        <f t="shared" si="0"/>
        <v/>
      </c>
      <c r="B10" s="60" t="s">
        <v>86</v>
      </c>
      <c r="C10" s="60" t="s">
        <v>254</v>
      </c>
      <c r="D10" s="60">
        <v>5</v>
      </c>
      <c r="E10" s="65">
        <v>1953.268</v>
      </c>
      <c r="F10" s="60">
        <v>2007</v>
      </c>
      <c r="G10" s="65">
        <v>43.66</v>
      </c>
      <c r="H10" s="65" t="s">
        <v>367</v>
      </c>
      <c r="I10" s="66">
        <v>1.2249584197998047</v>
      </c>
      <c r="J10" s="5" t="s">
        <v>367</v>
      </c>
      <c r="K10" s="6" t="s">
        <v>367</v>
      </c>
      <c r="L10" s="5" t="s">
        <v>367</v>
      </c>
      <c r="M10" s="5">
        <v>8.2563530599282089</v>
      </c>
      <c r="N10" s="7" t="s">
        <v>367</v>
      </c>
      <c r="O10" s="7" t="s">
        <v>2540</v>
      </c>
      <c r="P10" s="67" t="s">
        <v>367</v>
      </c>
      <c r="Q10" s="18">
        <f t="shared" si="1"/>
        <v>1</v>
      </c>
      <c r="R10" s="68">
        <v>1.69</v>
      </c>
      <c r="S10" s="69">
        <v>2470.31</v>
      </c>
      <c r="T10" s="59">
        <f t="shared" si="2"/>
        <v>2470.31</v>
      </c>
    </row>
    <row r="11" spans="1:20">
      <c r="A11" t="str">
        <f t="shared" si="0"/>
        <v/>
      </c>
      <c r="B11" s="60" t="s">
        <v>86</v>
      </c>
      <c r="C11" s="60" t="s">
        <v>254</v>
      </c>
      <c r="D11" s="60">
        <v>5</v>
      </c>
      <c r="E11" s="65">
        <v>1966.5409999999999</v>
      </c>
      <c r="F11" s="60">
        <v>2008</v>
      </c>
      <c r="G11" s="65">
        <v>44.304000000000002</v>
      </c>
      <c r="H11" s="65" t="s">
        <v>367</v>
      </c>
      <c r="I11" s="66">
        <v>1.2183551788330078</v>
      </c>
      <c r="J11" s="5" t="s">
        <v>367</v>
      </c>
      <c r="K11" s="6" t="s">
        <v>367</v>
      </c>
      <c r="L11" s="5" t="s">
        <v>367</v>
      </c>
      <c r="M11" s="5">
        <v>8.249749818961412</v>
      </c>
      <c r="N11" s="7" t="s">
        <v>367</v>
      </c>
      <c r="O11" s="7" t="s">
        <v>2387</v>
      </c>
      <c r="P11" s="67" t="s">
        <v>367</v>
      </c>
      <c r="Q11" s="18">
        <f t="shared" si="1"/>
        <v>1</v>
      </c>
      <c r="R11" s="68">
        <v>1.69</v>
      </c>
      <c r="S11" s="69">
        <v>2589.17</v>
      </c>
      <c r="T11" s="59">
        <f t="shared" si="2"/>
        <v>2589.17</v>
      </c>
    </row>
    <row r="12" spans="1:20">
      <c r="A12" t="str">
        <f t="shared" si="0"/>
        <v/>
      </c>
      <c r="B12" s="60" t="s">
        <v>53</v>
      </c>
      <c r="C12" s="60" t="s">
        <v>221</v>
      </c>
      <c r="D12" s="60">
        <v>5</v>
      </c>
      <c r="E12" s="65">
        <v>1084.4359999999999</v>
      </c>
      <c r="F12" s="60">
        <v>2006</v>
      </c>
      <c r="G12" s="65">
        <v>44.563000000000002</v>
      </c>
      <c r="H12" s="65" t="s">
        <v>367</v>
      </c>
      <c r="I12" s="66">
        <v>2.0699999332427979</v>
      </c>
      <c r="J12" s="5" t="s">
        <v>367</v>
      </c>
      <c r="K12" s="6" t="s">
        <v>367</v>
      </c>
      <c r="L12" s="5" t="s">
        <v>367</v>
      </c>
      <c r="M12" s="5">
        <v>9.1013945733712021</v>
      </c>
      <c r="N12" s="7" t="s">
        <v>367</v>
      </c>
      <c r="O12" s="7" t="s">
        <v>2695</v>
      </c>
      <c r="P12" s="67" t="s">
        <v>367</v>
      </c>
      <c r="Q12" s="18">
        <f t="shared" si="1"/>
        <v>2</v>
      </c>
      <c r="R12" s="68">
        <v>1.71</v>
      </c>
      <c r="S12" s="69">
        <v>7584.72</v>
      </c>
      <c r="T12" s="59">
        <f t="shared" si="2"/>
        <v>7584.72</v>
      </c>
    </row>
    <row r="13" spans="1:20">
      <c r="A13" t="str">
        <f t="shared" si="0"/>
        <v/>
      </c>
      <c r="B13" s="60" t="s">
        <v>86</v>
      </c>
      <c r="C13" s="60" t="s">
        <v>254</v>
      </c>
      <c r="D13" s="60">
        <v>5</v>
      </c>
      <c r="E13" s="65">
        <v>1980.883</v>
      </c>
      <c r="F13" s="60">
        <v>2009</v>
      </c>
      <c r="G13" s="65">
        <v>45.055</v>
      </c>
      <c r="H13" s="65" t="s">
        <v>367</v>
      </c>
      <c r="I13" s="66">
        <v>1.2332699298858643</v>
      </c>
      <c r="J13" s="5" t="s">
        <v>367</v>
      </c>
      <c r="K13" s="6" t="s">
        <v>367</v>
      </c>
      <c r="L13" s="5" t="s">
        <v>367</v>
      </c>
      <c r="M13" s="5">
        <v>8.2646645700142685</v>
      </c>
      <c r="N13" s="7" t="s">
        <v>367</v>
      </c>
      <c r="O13" s="7" t="s">
        <v>2234</v>
      </c>
      <c r="P13" s="67" t="s">
        <v>367</v>
      </c>
      <c r="Q13" s="18">
        <f t="shared" si="1"/>
        <v>1</v>
      </c>
      <c r="R13" s="68">
        <v>1.67</v>
      </c>
      <c r="S13" s="69">
        <v>2538.19</v>
      </c>
      <c r="T13" s="59">
        <f t="shared" si="2"/>
        <v>2538.19</v>
      </c>
    </row>
    <row r="14" spans="1:20">
      <c r="A14" t="str">
        <f t="shared" si="0"/>
        <v/>
      </c>
      <c r="B14" s="60" t="s">
        <v>53</v>
      </c>
      <c r="C14" s="60" t="s">
        <v>221</v>
      </c>
      <c r="D14" s="60">
        <v>5</v>
      </c>
      <c r="E14" s="65">
        <v>1090.7049999999999</v>
      </c>
      <c r="F14" s="60">
        <v>2007</v>
      </c>
      <c r="G14" s="65">
        <v>45.16</v>
      </c>
      <c r="H14" s="65" t="s">
        <v>367</v>
      </c>
      <c r="I14" s="66">
        <v>2.1700000762939453</v>
      </c>
      <c r="J14" s="5" t="s">
        <v>367</v>
      </c>
      <c r="K14" s="6" t="s">
        <v>367</v>
      </c>
      <c r="L14" s="5" t="s">
        <v>367</v>
      </c>
      <c r="M14" s="5">
        <v>9.2013947164223495</v>
      </c>
      <c r="N14" s="7" t="s">
        <v>367</v>
      </c>
      <c r="O14" s="7" t="s">
        <v>2532</v>
      </c>
      <c r="P14" s="67" t="s">
        <v>367</v>
      </c>
      <c r="Q14" s="18">
        <f t="shared" si="1"/>
        <v>2</v>
      </c>
      <c r="R14" s="68">
        <v>1.69</v>
      </c>
      <c r="S14" s="69">
        <v>7866.73</v>
      </c>
      <c r="T14" s="59">
        <f t="shared" si="2"/>
        <v>7866.73</v>
      </c>
    </row>
    <row r="15" spans="1:20">
      <c r="A15">
        <f t="shared" si="0"/>
        <v>145</v>
      </c>
      <c r="B15" s="60" t="s">
        <v>34</v>
      </c>
      <c r="C15" s="60" t="s">
        <v>202</v>
      </c>
      <c r="D15" s="60">
        <v>5</v>
      </c>
      <c r="E15" s="65">
        <v>4793.5110000000004</v>
      </c>
      <c r="F15" s="60">
        <v>2017</v>
      </c>
      <c r="G15" s="65">
        <v>45.231000000000002</v>
      </c>
      <c r="H15" s="65">
        <v>3.4758620262145996</v>
      </c>
      <c r="I15" s="66">
        <v>1.7999999523162842</v>
      </c>
      <c r="J15" s="5">
        <v>7.4619566833560791</v>
      </c>
      <c r="K15" s="6">
        <v>28.9497358701012</v>
      </c>
      <c r="L15" s="5">
        <v>22.324043986180378</v>
      </c>
      <c r="M15" s="5">
        <v>8.8313945924446884</v>
      </c>
      <c r="N15" s="7">
        <v>2.5278050654965334</v>
      </c>
      <c r="O15" s="7" t="s">
        <v>1152</v>
      </c>
      <c r="P15" s="67">
        <v>22.830936781448337</v>
      </c>
      <c r="Q15" s="18">
        <f t="shared" si="1"/>
        <v>2</v>
      </c>
      <c r="R15" s="68">
        <v>1.58</v>
      </c>
      <c r="S15" s="69">
        <v>1103.8699999999999</v>
      </c>
      <c r="T15" s="59">
        <f t="shared" si="2"/>
        <v>1103.8699999999999</v>
      </c>
    </row>
    <row r="16" spans="1:20">
      <c r="A16">
        <f t="shared" si="0"/>
        <v>132</v>
      </c>
      <c r="B16" s="60" t="s">
        <v>64</v>
      </c>
      <c r="C16" s="60" t="s">
        <v>232</v>
      </c>
      <c r="D16" s="60">
        <v>1</v>
      </c>
      <c r="E16" s="65">
        <v>9803.2939999999999</v>
      </c>
      <c r="F16" s="60">
        <v>2010</v>
      </c>
      <c r="G16" s="65">
        <v>45.576999999999998</v>
      </c>
      <c r="H16" s="65">
        <v>3.7659988403320313</v>
      </c>
      <c r="I16" s="66">
        <v>0.72000002861022949</v>
      </c>
      <c r="J16" s="5">
        <v>7.7520934974735107</v>
      </c>
      <c r="K16" s="6">
        <v>30.305428562304275</v>
      </c>
      <c r="L16" s="5">
        <v>23.679736678383453</v>
      </c>
      <c r="M16" s="5">
        <v>7.7513946687386337</v>
      </c>
      <c r="N16" s="7">
        <v>3.0549001425361304</v>
      </c>
      <c r="O16" s="7" t="s">
        <v>2216</v>
      </c>
      <c r="P16" s="67">
        <v>27.815903880511748</v>
      </c>
      <c r="Q16" s="18">
        <f t="shared" si="1"/>
        <v>1</v>
      </c>
      <c r="R16" s="68">
        <v>1.65</v>
      </c>
      <c r="S16" s="69">
        <v>3205.5</v>
      </c>
      <c r="T16" s="59">
        <f t="shared" si="2"/>
        <v>3205.5</v>
      </c>
    </row>
    <row r="17" spans="1:20">
      <c r="A17" t="str">
        <f t="shared" si="0"/>
        <v/>
      </c>
      <c r="B17" s="60" t="s">
        <v>53</v>
      </c>
      <c r="C17" s="60" t="s">
        <v>221</v>
      </c>
      <c r="D17" s="60">
        <v>5</v>
      </c>
      <c r="E17" s="65">
        <v>1098.0909999999999</v>
      </c>
      <c r="F17" s="60">
        <v>2008</v>
      </c>
      <c r="G17" s="65">
        <v>45.853000000000002</v>
      </c>
      <c r="H17" s="65" t="s">
        <v>367</v>
      </c>
      <c r="I17" s="66">
        <v>2.0699999332427979</v>
      </c>
      <c r="J17" s="5" t="s">
        <v>367</v>
      </c>
      <c r="K17" s="6" t="s">
        <v>367</v>
      </c>
      <c r="L17" s="5" t="s">
        <v>367</v>
      </c>
      <c r="M17" s="5">
        <v>9.1013945733712021</v>
      </c>
      <c r="N17" s="7" t="s">
        <v>367</v>
      </c>
      <c r="O17" s="7" t="s">
        <v>2381</v>
      </c>
      <c r="P17" s="67" t="s">
        <v>367</v>
      </c>
      <c r="Q17" s="18">
        <f t="shared" si="1"/>
        <v>2</v>
      </c>
      <c r="R17" s="68">
        <v>1.69</v>
      </c>
      <c r="S17" s="69">
        <v>7926.38</v>
      </c>
      <c r="T17" s="59">
        <f t="shared" si="2"/>
        <v>7926.38</v>
      </c>
    </row>
    <row r="18" spans="1:20">
      <c r="A18" t="str">
        <f t="shared" si="0"/>
        <v/>
      </c>
      <c r="B18" s="60" t="s">
        <v>86</v>
      </c>
      <c r="C18" s="60" t="s">
        <v>254</v>
      </c>
      <c r="D18" s="60">
        <v>5</v>
      </c>
      <c r="E18" s="65">
        <v>1996.251</v>
      </c>
      <c r="F18" s="60">
        <v>2010</v>
      </c>
      <c r="G18" s="65">
        <v>46.045000000000002</v>
      </c>
      <c r="H18" s="65" t="s">
        <v>367</v>
      </c>
      <c r="I18" s="66">
        <v>1.2393074035644531</v>
      </c>
      <c r="J18" s="5" t="s">
        <v>367</v>
      </c>
      <c r="K18" s="6" t="s">
        <v>367</v>
      </c>
      <c r="L18" s="5" t="s">
        <v>367</v>
      </c>
      <c r="M18" s="5">
        <v>8.2707020436928573</v>
      </c>
      <c r="N18" s="7" t="s">
        <v>367</v>
      </c>
      <c r="O18" s="7" t="s">
        <v>2079</v>
      </c>
      <c r="P18" s="67" t="s">
        <v>367</v>
      </c>
      <c r="Q18" s="18">
        <f t="shared" si="1"/>
        <v>1</v>
      </c>
      <c r="R18" s="68">
        <v>1.65</v>
      </c>
      <c r="S18" s="69">
        <v>2651.38</v>
      </c>
      <c r="T18" s="59">
        <f t="shared" si="2"/>
        <v>2651.38</v>
      </c>
    </row>
    <row r="19" spans="1:20">
      <c r="A19">
        <f t="shared" si="0"/>
        <v>136</v>
      </c>
      <c r="B19" s="60" t="s">
        <v>34</v>
      </c>
      <c r="C19" s="60" t="s">
        <v>202</v>
      </c>
      <c r="D19" s="60">
        <v>5</v>
      </c>
      <c r="E19" s="65">
        <v>4492.9949999999999</v>
      </c>
      <c r="F19" s="60">
        <v>2010</v>
      </c>
      <c r="G19" s="65">
        <v>46.871000000000002</v>
      </c>
      <c r="H19" s="65">
        <v>3.5678925514221191</v>
      </c>
      <c r="I19" s="66">
        <v>1.6499999761581421</v>
      </c>
      <c r="J19" s="5">
        <v>7.5539872085635986</v>
      </c>
      <c r="K19" s="6">
        <v>30.369396166921597</v>
      </c>
      <c r="L19" s="5">
        <v>23.743704283000774</v>
      </c>
      <c r="M19" s="5">
        <v>8.6813946162865463</v>
      </c>
      <c r="N19" s="7">
        <v>2.7350103678568995</v>
      </c>
      <c r="O19" s="7" t="s">
        <v>2214</v>
      </c>
      <c r="P19" s="67">
        <v>24.903198780616389</v>
      </c>
      <c r="Q19" s="18">
        <f t="shared" si="1"/>
        <v>1</v>
      </c>
      <c r="R19" s="68">
        <v>1.65</v>
      </c>
      <c r="S19" s="69">
        <v>1479.41</v>
      </c>
      <c r="T19" s="59">
        <f t="shared" si="2"/>
        <v>1479.41</v>
      </c>
    </row>
    <row r="20" spans="1:20">
      <c r="A20" t="str">
        <f t="shared" si="0"/>
        <v/>
      </c>
      <c r="B20" s="60" t="s">
        <v>53</v>
      </c>
      <c r="C20" s="60" t="s">
        <v>221</v>
      </c>
      <c r="D20" s="60">
        <v>5</v>
      </c>
      <c r="E20" s="65">
        <v>1105.153</v>
      </c>
      <c r="F20" s="60">
        <v>2009</v>
      </c>
      <c r="G20" s="65">
        <v>46.912999999999997</v>
      </c>
      <c r="H20" s="65" t="s">
        <v>367</v>
      </c>
      <c r="I20" s="66">
        <v>2.2000000476837158</v>
      </c>
      <c r="J20" s="5" t="s">
        <v>367</v>
      </c>
      <c r="K20" s="6" t="s">
        <v>367</v>
      </c>
      <c r="L20" s="5" t="s">
        <v>367</v>
      </c>
      <c r="M20" s="5">
        <v>9.23139468781212</v>
      </c>
      <c r="N20" s="7" t="s">
        <v>367</v>
      </c>
      <c r="O20" s="7" t="s">
        <v>2226</v>
      </c>
      <c r="P20" s="67" t="s">
        <v>367</v>
      </c>
      <c r="Q20" s="18">
        <f t="shared" si="1"/>
        <v>2</v>
      </c>
      <c r="R20" s="68">
        <v>1.67</v>
      </c>
      <c r="S20" s="69">
        <v>7988.6</v>
      </c>
      <c r="T20" s="59">
        <f t="shared" si="2"/>
        <v>7988.6</v>
      </c>
    </row>
    <row r="21" spans="1:20">
      <c r="A21">
        <f t="shared" si="0"/>
        <v>135</v>
      </c>
      <c r="B21" s="60" t="s">
        <v>86</v>
      </c>
      <c r="C21" s="60" t="s">
        <v>254</v>
      </c>
      <c r="D21" s="60">
        <v>5</v>
      </c>
      <c r="E21" s="65">
        <v>2014.009</v>
      </c>
      <c r="F21" s="60">
        <v>2011</v>
      </c>
      <c r="G21" s="65">
        <v>46.93</v>
      </c>
      <c r="H21" s="65">
        <v>4.897514820098877</v>
      </c>
      <c r="I21" s="66">
        <v>1.2385251522064209</v>
      </c>
      <c r="J21" s="5">
        <v>8.8836094772403555</v>
      </c>
      <c r="K21" s="6">
        <v>35.759851403790762</v>
      </c>
      <c r="L21" s="5">
        <v>29.134159519869939</v>
      </c>
      <c r="M21" s="5">
        <v>8.2699197923348251</v>
      </c>
      <c r="N21" s="7">
        <v>3.5229071443804858</v>
      </c>
      <c r="O21" s="7" t="s">
        <v>2060</v>
      </c>
      <c r="P21" s="67">
        <v>32.07726666532006</v>
      </c>
      <c r="Q21" s="18">
        <f t="shared" si="1"/>
        <v>1</v>
      </c>
      <c r="R21" s="68">
        <v>1.65</v>
      </c>
      <c r="S21" s="69">
        <v>2749.32</v>
      </c>
      <c r="T21" s="59">
        <f t="shared" si="2"/>
        <v>2749.32</v>
      </c>
    </row>
    <row r="22" spans="1:20">
      <c r="A22">
        <f t="shared" si="0"/>
        <v>81</v>
      </c>
      <c r="B22" s="60" t="s">
        <v>161</v>
      </c>
      <c r="C22" s="60" t="s">
        <v>329</v>
      </c>
      <c r="D22" s="60">
        <v>5</v>
      </c>
      <c r="E22" s="65">
        <v>12636.445</v>
      </c>
      <c r="F22" s="60">
        <v>2006</v>
      </c>
      <c r="G22" s="65">
        <v>47.055999999999997</v>
      </c>
      <c r="H22" s="65">
        <v>3.8262684345245361</v>
      </c>
      <c r="I22" s="66">
        <v>1.25</v>
      </c>
      <c r="J22" s="5">
        <v>7.8123630916660156</v>
      </c>
      <c r="K22" s="6">
        <v>31.532116267934803</v>
      </c>
      <c r="L22" s="5">
        <v>24.906424384013981</v>
      </c>
      <c r="M22" s="5">
        <v>8.2813946401284042</v>
      </c>
      <c r="N22" s="7">
        <v>3.0075156983012468</v>
      </c>
      <c r="O22" s="7" t="s">
        <v>2824</v>
      </c>
      <c r="P22" s="67">
        <v>27.57371545452952</v>
      </c>
      <c r="Q22" s="18">
        <f t="shared" si="1"/>
        <v>1</v>
      </c>
      <c r="R22" s="68">
        <v>1.71</v>
      </c>
      <c r="S22" s="69">
        <v>3819.23</v>
      </c>
      <c r="T22" s="59">
        <f t="shared" si="2"/>
        <v>3819.23</v>
      </c>
    </row>
    <row r="23" spans="1:20">
      <c r="A23">
        <f t="shared" si="0"/>
        <v>118</v>
      </c>
      <c r="B23" s="60" t="s">
        <v>161</v>
      </c>
      <c r="C23" s="60" t="s">
        <v>329</v>
      </c>
      <c r="D23" s="60">
        <v>5</v>
      </c>
      <c r="E23" s="65">
        <v>12804.058000000001</v>
      </c>
      <c r="F23" s="60">
        <v>2007</v>
      </c>
      <c r="G23" s="65">
        <v>47.576000000000001</v>
      </c>
      <c r="H23" s="65">
        <v>3.2802467346191406</v>
      </c>
      <c r="I23" s="66">
        <v>1.2200000286102295</v>
      </c>
      <c r="J23" s="5">
        <v>7.2663413917606201</v>
      </c>
      <c r="K23" s="6">
        <v>29.65237039048186</v>
      </c>
      <c r="L23" s="5">
        <v>23.026678506561037</v>
      </c>
      <c r="M23" s="5">
        <v>8.2513946687386337</v>
      </c>
      <c r="N23" s="7">
        <v>2.790640786314619</v>
      </c>
      <c r="O23" s="7" t="s">
        <v>2672</v>
      </c>
      <c r="P23" s="67">
        <v>25.526809375484497</v>
      </c>
      <c r="Q23" s="18">
        <f t="shared" si="1"/>
        <v>1</v>
      </c>
      <c r="R23" s="68">
        <v>1.69</v>
      </c>
      <c r="S23" s="69">
        <v>3631.54</v>
      </c>
      <c r="T23" s="59">
        <f t="shared" si="2"/>
        <v>3631.54</v>
      </c>
    </row>
    <row r="24" spans="1:20">
      <c r="A24" t="str">
        <f t="shared" si="0"/>
        <v/>
      </c>
      <c r="B24" s="60" t="s">
        <v>86</v>
      </c>
      <c r="C24" s="60" t="s">
        <v>254</v>
      </c>
      <c r="D24" s="60">
        <v>5</v>
      </c>
      <c r="E24" s="65">
        <v>2034.354</v>
      </c>
      <c r="F24" s="60">
        <v>2012</v>
      </c>
      <c r="G24" s="65">
        <v>48.234999999999999</v>
      </c>
      <c r="H24" s="65" t="s">
        <v>367</v>
      </c>
      <c r="I24" s="66">
        <v>1.257206916809082</v>
      </c>
      <c r="J24" s="5" t="s">
        <v>367</v>
      </c>
      <c r="K24" s="6" t="s">
        <v>367</v>
      </c>
      <c r="L24" s="5" t="s">
        <v>367</v>
      </c>
      <c r="M24" s="5">
        <v>8.2886015569374862</v>
      </c>
      <c r="N24" s="7" t="s">
        <v>367</v>
      </c>
      <c r="O24" s="7" t="s">
        <v>1768</v>
      </c>
      <c r="P24" s="67" t="s">
        <v>367</v>
      </c>
      <c r="Q24" s="18">
        <f t="shared" si="1"/>
        <v>1</v>
      </c>
      <c r="R24" s="68">
        <v>1.62</v>
      </c>
      <c r="S24" s="69">
        <v>2894.23</v>
      </c>
      <c r="T24" s="59">
        <f t="shared" si="2"/>
        <v>2894.23</v>
      </c>
    </row>
    <row r="25" spans="1:20">
      <c r="A25" t="str">
        <f t="shared" si="0"/>
        <v/>
      </c>
      <c r="B25" s="60" t="s">
        <v>53</v>
      </c>
      <c r="C25" s="60" t="s">
        <v>221</v>
      </c>
      <c r="D25" s="60">
        <v>5</v>
      </c>
      <c r="E25" s="65">
        <v>1111.6500000000001</v>
      </c>
      <c r="F25" s="60">
        <v>2010</v>
      </c>
      <c r="G25" s="65">
        <v>48.331000000000003</v>
      </c>
      <c r="H25" s="65" t="s">
        <v>367</v>
      </c>
      <c r="I25" s="66">
        <v>2.4800000190734863</v>
      </c>
      <c r="J25" s="5" t="s">
        <v>367</v>
      </c>
      <c r="K25" s="6" t="s">
        <v>367</v>
      </c>
      <c r="L25" s="5" t="s">
        <v>367</v>
      </c>
      <c r="M25" s="5">
        <v>9.5113946592018905</v>
      </c>
      <c r="N25" s="7" t="s">
        <v>367</v>
      </c>
      <c r="O25" s="7" t="s">
        <v>2071</v>
      </c>
      <c r="P25" s="67" t="s">
        <v>367</v>
      </c>
      <c r="Q25" s="18">
        <f t="shared" si="1"/>
        <v>2</v>
      </c>
      <c r="R25" s="68">
        <v>1.65</v>
      </c>
      <c r="S25" s="69">
        <v>8245.64</v>
      </c>
      <c r="T25" s="59">
        <f t="shared" si="2"/>
        <v>8245.64</v>
      </c>
    </row>
    <row r="26" spans="1:20">
      <c r="A26">
        <f t="shared" si="0"/>
        <v>121</v>
      </c>
      <c r="B26" s="60" t="s">
        <v>161</v>
      </c>
      <c r="C26" s="60" t="s">
        <v>329</v>
      </c>
      <c r="D26" s="60">
        <v>5</v>
      </c>
      <c r="E26" s="65">
        <v>12959.148999999999</v>
      </c>
      <c r="F26" s="60">
        <v>2008</v>
      </c>
      <c r="G26" s="65">
        <v>48.456000000000003</v>
      </c>
      <c r="H26" s="65">
        <v>3.1742637157440186</v>
      </c>
      <c r="I26" s="66">
        <v>1.0900000333786011</v>
      </c>
      <c r="J26" s="5">
        <v>7.160358372885498</v>
      </c>
      <c r="K26" s="6">
        <v>29.76034847823199</v>
      </c>
      <c r="L26" s="5">
        <v>23.134656594311167</v>
      </c>
      <c r="M26" s="5">
        <v>8.1213946735070053</v>
      </c>
      <c r="N26" s="7">
        <v>2.8486063692704504</v>
      </c>
      <c r="O26" s="7" t="s">
        <v>2520</v>
      </c>
      <c r="P26" s="67">
        <v>26.057037555947105</v>
      </c>
      <c r="Q26" s="18">
        <f t="shared" si="1"/>
        <v>1</v>
      </c>
      <c r="R26" s="68">
        <v>1.69</v>
      </c>
      <c r="S26" s="69">
        <v>2954.1</v>
      </c>
      <c r="T26" s="59">
        <f t="shared" si="2"/>
        <v>2954.1</v>
      </c>
    </row>
    <row r="27" spans="1:20">
      <c r="A27" t="str">
        <f t="shared" si="0"/>
        <v/>
      </c>
      <c r="B27" s="60" t="s">
        <v>34</v>
      </c>
      <c r="C27" s="60" t="s">
        <v>202</v>
      </c>
      <c r="D27" s="60">
        <v>5</v>
      </c>
      <c r="E27" s="65">
        <v>4377.5789999999997</v>
      </c>
      <c r="F27" s="60">
        <v>2006</v>
      </c>
      <c r="G27" s="65">
        <v>48.686999999999998</v>
      </c>
      <c r="H27" s="65" t="s">
        <v>367</v>
      </c>
      <c r="I27" s="66">
        <v>1.2899999618530273</v>
      </c>
      <c r="J27" s="5" t="s">
        <v>367</v>
      </c>
      <c r="K27" s="6" t="s">
        <v>367</v>
      </c>
      <c r="L27" s="5" t="s">
        <v>367</v>
      </c>
      <c r="M27" s="5">
        <v>8.3213946019814315</v>
      </c>
      <c r="N27" s="7" t="s">
        <v>367</v>
      </c>
      <c r="O27" s="7" t="s">
        <v>2686</v>
      </c>
      <c r="P27" s="67" t="s">
        <v>367</v>
      </c>
      <c r="Q27" s="18">
        <f t="shared" si="1"/>
        <v>1</v>
      </c>
      <c r="R27" s="68">
        <v>1.71</v>
      </c>
      <c r="S27" s="69">
        <v>1251.8699999999999</v>
      </c>
      <c r="T27" s="59">
        <f t="shared" si="2"/>
        <v>1251.8699999999999</v>
      </c>
    </row>
    <row r="28" spans="1:20">
      <c r="A28">
        <f t="shared" si="0"/>
        <v>82</v>
      </c>
      <c r="B28" s="60" t="s">
        <v>35</v>
      </c>
      <c r="C28" s="60" t="s">
        <v>203</v>
      </c>
      <c r="D28" s="60">
        <v>5</v>
      </c>
      <c r="E28" s="65">
        <v>10706.424000000001</v>
      </c>
      <c r="F28" s="60">
        <v>2006</v>
      </c>
      <c r="G28" s="65">
        <v>48.747</v>
      </c>
      <c r="H28" s="65">
        <v>3.4348006248474121</v>
      </c>
      <c r="I28" s="66">
        <v>1.8999999761581421</v>
      </c>
      <c r="J28" s="5">
        <v>7.4208952819888916</v>
      </c>
      <c r="K28" s="6">
        <v>31.028436267530523</v>
      </c>
      <c r="L28" s="5">
        <v>24.402744383609701</v>
      </c>
      <c r="M28" s="5">
        <v>8.9313946162865463</v>
      </c>
      <c r="N28" s="7">
        <v>2.7322434437182848</v>
      </c>
      <c r="O28" s="7" t="s">
        <v>2823</v>
      </c>
      <c r="P28" s="67">
        <v>25.049945146469394</v>
      </c>
      <c r="Q28" s="18">
        <f t="shared" si="1"/>
        <v>2</v>
      </c>
      <c r="R28" s="68">
        <v>1.71</v>
      </c>
      <c r="S28" s="69">
        <v>2596.0300000000002</v>
      </c>
      <c r="T28" s="59">
        <f t="shared" si="2"/>
        <v>2596.0300000000002</v>
      </c>
    </row>
    <row r="29" spans="1:20">
      <c r="A29" t="str">
        <f t="shared" si="0"/>
        <v/>
      </c>
      <c r="B29" s="60" t="s">
        <v>336</v>
      </c>
      <c r="C29" s="60" t="s">
        <v>337</v>
      </c>
      <c r="D29" s="60">
        <v>5</v>
      </c>
      <c r="E29" s="65">
        <v>12261.755999999999</v>
      </c>
      <c r="F29" s="60">
        <v>2010</v>
      </c>
      <c r="G29" s="65">
        <v>48.9</v>
      </c>
      <c r="H29" s="65" t="s">
        <v>367</v>
      </c>
      <c r="I29" s="66">
        <v>0.99000000953674316</v>
      </c>
      <c r="J29" s="5" t="s">
        <v>367</v>
      </c>
      <c r="K29" s="6" t="s">
        <v>367</v>
      </c>
      <c r="L29" s="5" t="s">
        <v>367</v>
      </c>
      <c r="M29" s="5">
        <v>8.0213946496651474</v>
      </c>
      <c r="N29" s="7" t="s">
        <v>367</v>
      </c>
      <c r="O29" s="7" t="s">
        <v>2853</v>
      </c>
      <c r="P29" s="67" t="s">
        <v>367</v>
      </c>
      <c r="Q29" s="18">
        <f t="shared" si="1"/>
        <v>1</v>
      </c>
      <c r="R29" s="68">
        <v>1.65</v>
      </c>
      <c r="S29" s="69">
        <v>995.23</v>
      </c>
      <c r="T29" s="59">
        <f t="shared" si="2"/>
        <v>995.23</v>
      </c>
    </row>
    <row r="30" spans="1:20">
      <c r="A30">
        <f t="shared" si="0"/>
        <v>139</v>
      </c>
      <c r="B30" s="60" t="s">
        <v>53</v>
      </c>
      <c r="C30" s="60" t="s">
        <v>221</v>
      </c>
      <c r="D30" s="60">
        <v>5</v>
      </c>
      <c r="E30" s="65">
        <v>1117.8330000000001</v>
      </c>
      <c r="F30" s="60">
        <v>2011</v>
      </c>
      <c r="G30" s="65">
        <v>49.057000000000002</v>
      </c>
      <c r="H30" s="65">
        <v>4.867091178894043</v>
      </c>
      <c r="I30" s="66">
        <v>2.5</v>
      </c>
      <c r="J30" s="5">
        <v>8.8531858360355216</v>
      </c>
      <c r="K30" s="6">
        <v>37.252571689977763</v>
      </c>
      <c r="L30" s="5">
        <v>30.626879806056941</v>
      </c>
      <c r="M30" s="5">
        <v>9.5313946401284042</v>
      </c>
      <c r="N30" s="7">
        <v>3.21326321723306</v>
      </c>
      <c r="O30" s="7" t="s">
        <v>2062</v>
      </c>
      <c r="P30" s="67">
        <v>29.257853488833518</v>
      </c>
      <c r="Q30" s="18">
        <f t="shared" si="1"/>
        <v>2</v>
      </c>
      <c r="R30" s="68">
        <v>1.65</v>
      </c>
      <c r="S30" s="69">
        <v>8350.89</v>
      </c>
      <c r="T30" s="59">
        <f t="shared" si="2"/>
        <v>8350.89</v>
      </c>
    </row>
    <row r="31" spans="1:20">
      <c r="A31" t="str">
        <f t="shared" si="0"/>
        <v/>
      </c>
      <c r="B31" s="60" t="s">
        <v>336</v>
      </c>
      <c r="C31" s="60" t="s">
        <v>337</v>
      </c>
      <c r="D31" s="60">
        <v>5</v>
      </c>
      <c r="E31" s="65">
        <v>12461.16</v>
      </c>
      <c r="F31" s="60">
        <v>2012</v>
      </c>
      <c r="G31" s="65">
        <v>49.137999999999998</v>
      </c>
      <c r="H31" s="65" t="s">
        <v>367</v>
      </c>
      <c r="I31" s="66">
        <v>0.98000001907348633</v>
      </c>
      <c r="J31" s="5" t="s">
        <v>367</v>
      </c>
      <c r="K31" s="6" t="s">
        <v>367</v>
      </c>
      <c r="L31" s="5" t="s">
        <v>367</v>
      </c>
      <c r="M31" s="5">
        <v>8.0113946592018905</v>
      </c>
      <c r="N31" s="7" t="s">
        <v>367</v>
      </c>
      <c r="O31" s="7" t="s">
        <v>2854</v>
      </c>
      <c r="P31" s="67" t="s">
        <v>367</v>
      </c>
      <c r="Q31" s="18">
        <f t="shared" si="1"/>
        <v>1</v>
      </c>
      <c r="R31" s="68">
        <v>1.62</v>
      </c>
      <c r="S31" s="69">
        <v>1114.8</v>
      </c>
      <c r="T31" s="59">
        <f t="shared" si="2"/>
        <v>1114.8</v>
      </c>
    </row>
    <row r="32" spans="1:20">
      <c r="A32">
        <f t="shared" si="0"/>
        <v>117</v>
      </c>
      <c r="B32" s="60" t="s">
        <v>35</v>
      </c>
      <c r="C32" s="60" t="s">
        <v>203</v>
      </c>
      <c r="D32" s="60">
        <v>5</v>
      </c>
      <c r="E32" s="65">
        <v>11081.66</v>
      </c>
      <c r="F32" s="60">
        <v>2007</v>
      </c>
      <c r="G32" s="65">
        <v>49.21</v>
      </c>
      <c r="H32" s="65">
        <v>4.141326904296875</v>
      </c>
      <c r="I32" s="66">
        <v>1.8500000238418579</v>
      </c>
      <c r="J32" s="5">
        <v>8.1274215614383536</v>
      </c>
      <c r="K32" s="6">
        <v>34.30534918941629</v>
      </c>
      <c r="L32" s="5">
        <v>27.679657305495468</v>
      </c>
      <c r="M32" s="5">
        <v>8.8813946639702621</v>
      </c>
      <c r="N32" s="7">
        <v>3.1165890440366706</v>
      </c>
      <c r="O32" s="7" t="s">
        <v>2669</v>
      </c>
      <c r="P32" s="67">
        <v>28.50835364372055</v>
      </c>
      <c r="Q32" s="18">
        <f t="shared" si="1"/>
        <v>2</v>
      </c>
      <c r="R32" s="68">
        <v>1.69</v>
      </c>
      <c r="S32" s="69">
        <v>2613.4699999999998</v>
      </c>
      <c r="T32" s="59">
        <f t="shared" si="2"/>
        <v>2613.4699999999998</v>
      </c>
    </row>
    <row r="33" spans="1:20">
      <c r="A33">
        <f t="shared" si="0"/>
        <v>114</v>
      </c>
      <c r="B33" s="60" t="s">
        <v>34</v>
      </c>
      <c r="C33" s="60" t="s">
        <v>202</v>
      </c>
      <c r="D33" s="60">
        <v>5</v>
      </c>
      <c r="E33" s="65">
        <v>4462.7700000000004</v>
      </c>
      <c r="F33" s="60">
        <v>2007</v>
      </c>
      <c r="G33" s="65">
        <v>49.326999999999998</v>
      </c>
      <c r="H33" s="65">
        <v>4.1601295471191406</v>
      </c>
      <c r="I33" s="66">
        <v>1.2400000095367432</v>
      </c>
      <c r="J33" s="5">
        <v>8.1462242042606192</v>
      </c>
      <c r="K33" s="6">
        <v>34.466465905396198</v>
      </c>
      <c r="L33" s="5">
        <v>27.840774021475376</v>
      </c>
      <c r="M33" s="5">
        <v>8.2713946496651474</v>
      </c>
      <c r="N33" s="7">
        <v>3.365910490391419</v>
      </c>
      <c r="O33" s="7" t="s">
        <v>2671</v>
      </c>
      <c r="P33" s="67">
        <v>30.788970004496488</v>
      </c>
      <c r="Q33" s="18">
        <f t="shared" si="1"/>
        <v>1</v>
      </c>
      <c r="R33" s="68">
        <v>1.69</v>
      </c>
      <c r="S33" s="69">
        <v>1284.55</v>
      </c>
      <c r="T33" s="59">
        <f t="shared" si="2"/>
        <v>1284.55</v>
      </c>
    </row>
    <row r="34" spans="1:20">
      <c r="A34" t="str">
        <f t="shared" si="0"/>
        <v/>
      </c>
      <c r="B34" s="60" t="s">
        <v>34</v>
      </c>
      <c r="C34" s="60" t="s">
        <v>202</v>
      </c>
      <c r="D34" s="60">
        <v>5</v>
      </c>
      <c r="E34" s="65">
        <v>4642.4189999999999</v>
      </c>
      <c r="F34" s="60">
        <v>2013</v>
      </c>
      <c r="G34" s="65">
        <v>49.487000000000002</v>
      </c>
      <c r="H34" s="65" t="s">
        <v>367</v>
      </c>
      <c r="I34" s="66">
        <v>1.5499999523162842</v>
      </c>
      <c r="J34" s="5" t="s">
        <v>367</v>
      </c>
      <c r="K34" s="6" t="s">
        <v>367</v>
      </c>
      <c r="L34" s="5" t="s">
        <v>367</v>
      </c>
      <c r="M34" s="5">
        <v>8.5813945924446884</v>
      </c>
      <c r="N34" s="7" t="s">
        <v>367</v>
      </c>
      <c r="O34" s="7" t="s">
        <v>1610</v>
      </c>
      <c r="P34" s="67" t="s">
        <v>367</v>
      </c>
      <c r="Q34" s="18">
        <f t="shared" si="1"/>
        <v>1</v>
      </c>
      <c r="R34" s="68">
        <v>1.62</v>
      </c>
      <c r="S34" s="69">
        <v>996.9</v>
      </c>
      <c r="T34" s="59">
        <f t="shared" si="2"/>
        <v>996.9</v>
      </c>
    </row>
    <row r="35" spans="1:20">
      <c r="A35">
        <f t="shared" si="0"/>
        <v>116</v>
      </c>
      <c r="B35" s="60" t="s">
        <v>35</v>
      </c>
      <c r="C35" s="60" t="s">
        <v>203</v>
      </c>
      <c r="D35" s="60">
        <v>5</v>
      </c>
      <c r="E35" s="65">
        <v>11476.296</v>
      </c>
      <c r="F35" s="60">
        <v>2008</v>
      </c>
      <c r="G35" s="65">
        <v>49.503</v>
      </c>
      <c r="H35" s="65">
        <v>4.6324682235717773</v>
      </c>
      <c r="I35" s="66">
        <v>1.8200000524520874</v>
      </c>
      <c r="J35" s="5">
        <v>8.6185628807132559</v>
      </c>
      <c r="K35" s="6">
        <v>36.595026508839652</v>
      </c>
      <c r="L35" s="5">
        <v>29.969334624918829</v>
      </c>
      <c r="M35" s="5">
        <v>8.8513946925804916</v>
      </c>
      <c r="N35" s="7">
        <v>3.385831913024965</v>
      </c>
      <c r="O35" s="7" t="s">
        <v>2516</v>
      </c>
      <c r="P35" s="67">
        <v>30.971197097481308</v>
      </c>
      <c r="Q35" s="18">
        <f t="shared" si="1"/>
        <v>2</v>
      </c>
      <c r="R35" s="68">
        <v>1.69</v>
      </c>
      <c r="S35" s="69">
        <v>2601.36</v>
      </c>
      <c r="T35" s="59">
        <f t="shared" si="2"/>
        <v>2601.36</v>
      </c>
    </row>
    <row r="36" spans="1:20">
      <c r="A36" t="str">
        <f t="shared" si="0"/>
        <v/>
      </c>
      <c r="B36" s="60" t="s">
        <v>86</v>
      </c>
      <c r="C36" s="60" t="s">
        <v>254</v>
      </c>
      <c r="D36" s="60">
        <v>5</v>
      </c>
      <c r="E36" s="65">
        <v>2056.5039999999999</v>
      </c>
      <c r="F36" s="60">
        <v>2013</v>
      </c>
      <c r="G36" s="65">
        <v>49.546999999999997</v>
      </c>
      <c r="H36" s="65" t="s">
        <v>367</v>
      </c>
      <c r="I36" s="66">
        <v>1.2453973293304443</v>
      </c>
      <c r="J36" s="5" t="s">
        <v>367</v>
      </c>
      <c r="K36" s="6" t="s">
        <v>367</v>
      </c>
      <c r="L36" s="5" t="s">
        <v>367</v>
      </c>
      <c r="M36" s="5">
        <v>8.2767919694588485</v>
      </c>
      <c r="N36" s="7" t="s">
        <v>367</v>
      </c>
      <c r="O36" s="7" t="s">
        <v>1614</v>
      </c>
      <c r="P36" s="67" t="s">
        <v>367</v>
      </c>
      <c r="Q36" s="18">
        <f t="shared" si="1"/>
        <v>1</v>
      </c>
      <c r="R36" s="68">
        <v>1.62</v>
      </c>
      <c r="S36" s="69">
        <v>2914.38</v>
      </c>
      <c r="T36" s="59">
        <f t="shared" ref="T36:T67" si="3">_xlfn.SINGLE(IF(S36=0,"",IF(F36=2025,_xlfn.XLOOKUP("2024"&amp;C36,O:O,S:S,"",0),S36)))</f>
        <v>2914.38</v>
      </c>
    </row>
    <row r="37" spans="1:20">
      <c r="A37">
        <f t="shared" si="0"/>
        <v>80</v>
      </c>
      <c r="B37" s="60" t="s">
        <v>129</v>
      </c>
      <c r="C37" s="60" t="s">
        <v>297</v>
      </c>
      <c r="D37" s="60">
        <v>5</v>
      </c>
      <c r="E37" s="65">
        <v>5624.4660000000003</v>
      </c>
      <c r="F37" s="60">
        <v>2006</v>
      </c>
      <c r="G37" s="65">
        <v>49.546999999999997</v>
      </c>
      <c r="H37" s="65">
        <v>3.6281850337982178</v>
      </c>
      <c r="I37" s="66">
        <v>1.0099999904632568</v>
      </c>
      <c r="J37" s="5">
        <v>7.6142796909396973</v>
      </c>
      <c r="K37" s="6">
        <v>32.359505897086947</v>
      </c>
      <c r="L37" s="5">
        <v>25.733814013166125</v>
      </c>
      <c r="M37" s="5">
        <v>8.041394630591661</v>
      </c>
      <c r="N37" s="7">
        <v>3.2001680299668007</v>
      </c>
      <c r="O37" s="7" t="s">
        <v>2822</v>
      </c>
      <c r="P37" s="67">
        <v>29.340004015549543</v>
      </c>
      <c r="Q37" s="18">
        <f t="shared" si="1"/>
        <v>1</v>
      </c>
      <c r="R37" s="68">
        <v>1.71</v>
      </c>
      <c r="S37" s="69">
        <v>2342.75</v>
      </c>
      <c r="T37" s="59">
        <f t="shared" si="3"/>
        <v>2342.75</v>
      </c>
    </row>
    <row r="38" spans="1:20">
      <c r="A38">
        <f t="shared" si="0"/>
        <v>123</v>
      </c>
      <c r="B38" s="60" t="s">
        <v>161</v>
      </c>
      <c r="C38" s="60" t="s">
        <v>329</v>
      </c>
      <c r="D38" s="60">
        <v>5</v>
      </c>
      <c r="E38" s="65">
        <v>13142.79</v>
      </c>
      <c r="F38" s="60">
        <v>2009</v>
      </c>
      <c r="G38" s="65">
        <v>49.75</v>
      </c>
      <c r="H38" s="65">
        <v>4.0559144020080566</v>
      </c>
      <c r="I38" s="66">
        <v>1.1499999761581421</v>
      </c>
      <c r="J38" s="5">
        <v>8.0420090591495352</v>
      </c>
      <c r="K38" s="6">
        <v>34.31731772142782</v>
      </c>
      <c r="L38" s="5">
        <v>27.691625837506997</v>
      </c>
      <c r="M38" s="5">
        <v>8.1813946162865463</v>
      </c>
      <c r="N38" s="7">
        <v>3.3847072701250478</v>
      </c>
      <c r="O38" s="7" t="s">
        <v>2367</v>
      </c>
      <c r="P38" s="67">
        <v>30.889909753916012</v>
      </c>
      <c r="Q38" s="18">
        <f t="shared" si="1"/>
        <v>1</v>
      </c>
      <c r="R38" s="68">
        <v>1.67</v>
      </c>
      <c r="S38" s="69">
        <v>3299.41</v>
      </c>
      <c r="T38" s="59">
        <f t="shared" si="3"/>
        <v>3299.41</v>
      </c>
    </row>
    <row r="39" spans="1:20">
      <c r="A39">
        <f t="shared" si="0"/>
        <v>129</v>
      </c>
      <c r="B39" s="60" t="s">
        <v>35</v>
      </c>
      <c r="C39" s="60" t="s">
        <v>203</v>
      </c>
      <c r="D39" s="60">
        <v>5</v>
      </c>
      <c r="E39" s="65">
        <v>11893.754000000001</v>
      </c>
      <c r="F39" s="60">
        <v>2009</v>
      </c>
      <c r="G39" s="65">
        <v>49.828000000000003</v>
      </c>
      <c r="H39" s="65">
        <v>3.6394450664520264</v>
      </c>
      <c r="I39" s="66">
        <v>1.75</v>
      </c>
      <c r="J39" s="5">
        <v>7.6255397235935058</v>
      </c>
      <c r="K39" s="6">
        <v>32.591153824454231</v>
      </c>
      <c r="L39" s="5">
        <v>25.965461940533409</v>
      </c>
      <c r="M39" s="5">
        <v>8.7813946401284042</v>
      </c>
      <c r="N39" s="7">
        <v>2.9568722286866422</v>
      </c>
      <c r="O39" s="7" t="s">
        <v>2368</v>
      </c>
      <c r="P39" s="67">
        <v>26.985351762669989</v>
      </c>
      <c r="Q39" s="18">
        <f t="shared" si="1"/>
        <v>2</v>
      </c>
      <c r="R39" s="68">
        <v>1.67</v>
      </c>
      <c r="S39" s="69">
        <v>2474.71</v>
      </c>
      <c r="T39" s="59">
        <f t="shared" si="3"/>
        <v>2474.71</v>
      </c>
    </row>
    <row r="40" spans="1:20">
      <c r="A40">
        <f t="shared" si="0"/>
        <v>118</v>
      </c>
      <c r="B40" s="60" t="s">
        <v>34</v>
      </c>
      <c r="C40" s="60" t="s">
        <v>202</v>
      </c>
      <c r="D40" s="60">
        <v>5</v>
      </c>
      <c r="E40" s="65">
        <v>4558.9840000000004</v>
      </c>
      <c r="F40" s="60">
        <v>2008</v>
      </c>
      <c r="G40" s="65">
        <v>49.872999999999998</v>
      </c>
      <c r="H40" s="65">
        <v>3.9627172152201333</v>
      </c>
      <c r="I40" s="66">
        <v>1.2100000381469727</v>
      </c>
      <c r="J40" s="5">
        <v>7.9488118723616132</v>
      </c>
      <c r="K40" s="6">
        <v>34.003482970289987</v>
      </c>
      <c r="L40" s="5">
        <v>27.377791086369164</v>
      </c>
      <c r="M40" s="5">
        <v>8.2413946782753769</v>
      </c>
      <c r="N40" s="7">
        <v>3.3219851924502586</v>
      </c>
      <c r="O40" s="7" t="s">
        <v>2375</v>
      </c>
      <c r="P40" s="67">
        <v>30.387172427107053</v>
      </c>
      <c r="Q40" s="18">
        <f t="shared" si="1"/>
        <v>1</v>
      </c>
      <c r="R40" s="68">
        <v>1.69</v>
      </c>
      <c r="S40" s="69">
        <v>1283.27</v>
      </c>
      <c r="T40" s="59">
        <f t="shared" si="3"/>
        <v>1283.27</v>
      </c>
    </row>
    <row r="41" spans="1:20">
      <c r="A41">
        <f t="shared" si="0"/>
        <v>67</v>
      </c>
      <c r="B41" s="60" t="s">
        <v>111</v>
      </c>
      <c r="C41" s="60" t="s">
        <v>279</v>
      </c>
      <c r="D41" s="60">
        <v>5</v>
      </c>
      <c r="E41" s="65">
        <v>149077.334</v>
      </c>
      <c r="F41" s="60">
        <v>2006</v>
      </c>
      <c r="G41" s="65">
        <v>49.875999999999998</v>
      </c>
      <c r="H41" s="65">
        <v>4.7097458839416504</v>
      </c>
      <c r="I41" s="66">
        <v>1.0700000524520874</v>
      </c>
      <c r="J41" s="5">
        <v>8.695840541083129</v>
      </c>
      <c r="K41" s="6">
        <v>37.201365060474359</v>
      </c>
      <c r="L41" s="5">
        <v>30.575673176553536</v>
      </c>
      <c r="M41" s="5">
        <v>8.1013946925804916</v>
      </c>
      <c r="N41" s="7">
        <v>3.7741246213513935</v>
      </c>
      <c r="O41" s="7" t="s">
        <v>2808</v>
      </c>
      <c r="P41" s="67">
        <v>34.602192918845901</v>
      </c>
      <c r="Q41" s="18">
        <f t="shared" si="1"/>
        <v>1</v>
      </c>
      <c r="R41" s="68">
        <v>1.71</v>
      </c>
      <c r="S41" s="69">
        <v>6702.95</v>
      </c>
      <c r="T41" s="59">
        <f t="shared" si="3"/>
        <v>6702.95</v>
      </c>
    </row>
    <row r="42" spans="1:20">
      <c r="A42">
        <f t="shared" si="0"/>
        <v>116</v>
      </c>
      <c r="B42" s="60" t="s">
        <v>129</v>
      </c>
      <c r="C42" s="60" t="s">
        <v>297</v>
      </c>
      <c r="D42" s="60">
        <v>5</v>
      </c>
      <c r="E42" s="65">
        <v>5749.3519999999999</v>
      </c>
      <c r="F42" s="60">
        <v>2007</v>
      </c>
      <c r="G42" s="65">
        <v>50.024000000000001</v>
      </c>
      <c r="H42" s="65">
        <v>3.5851273536682129</v>
      </c>
      <c r="I42" s="66">
        <v>0.94999998807907104</v>
      </c>
      <c r="J42" s="5">
        <v>7.5712220108096924</v>
      </c>
      <c r="K42" s="6">
        <v>32.486287942171778</v>
      </c>
      <c r="L42" s="5">
        <v>25.860596058250955</v>
      </c>
      <c r="M42" s="5">
        <v>7.9813946282074753</v>
      </c>
      <c r="N42" s="7">
        <v>3.2401099385382643</v>
      </c>
      <c r="O42" s="7" t="s">
        <v>2670</v>
      </c>
      <c r="P42" s="67">
        <v>29.638235477059467</v>
      </c>
      <c r="Q42" s="18">
        <f t="shared" si="1"/>
        <v>1</v>
      </c>
      <c r="R42" s="68">
        <v>1.69</v>
      </c>
      <c r="S42" s="69">
        <v>2377.81</v>
      </c>
      <c r="T42" s="59">
        <f t="shared" si="3"/>
        <v>2377.81</v>
      </c>
    </row>
    <row r="43" spans="1:20">
      <c r="A43">
        <f t="shared" si="0"/>
        <v>133</v>
      </c>
      <c r="B43" s="60" t="s">
        <v>35</v>
      </c>
      <c r="C43" s="60" t="s">
        <v>203</v>
      </c>
      <c r="D43" s="60">
        <v>5</v>
      </c>
      <c r="E43" s="65">
        <v>12312.575000000001</v>
      </c>
      <c r="F43" s="60">
        <v>2010</v>
      </c>
      <c r="G43" s="65">
        <v>50.106999999999999</v>
      </c>
      <c r="H43" s="65">
        <v>3.7428710460662842</v>
      </c>
      <c r="I43" s="66">
        <v>1.7799999713897705</v>
      </c>
      <c r="J43" s="5">
        <v>7.7289657032077637</v>
      </c>
      <c r="K43" s="6">
        <v>33.218152469242185</v>
      </c>
      <c r="L43" s="5">
        <v>26.592460585321362</v>
      </c>
      <c r="M43" s="5">
        <v>8.8113946115181747</v>
      </c>
      <c r="N43" s="7">
        <v>3.0179627354970506</v>
      </c>
      <c r="O43" s="7" t="s">
        <v>2213</v>
      </c>
      <c r="P43" s="67">
        <v>27.479576237755673</v>
      </c>
      <c r="Q43" s="18">
        <f t="shared" si="1"/>
        <v>2</v>
      </c>
      <c r="R43" s="68">
        <v>1.65</v>
      </c>
      <c r="S43" s="69">
        <v>2717.41</v>
      </c>
      <c r="T43" s="59">
        <f t="shared" si="3"/>
        <v>2717.41</v>
      </c>
    </row>
    <row r="44" spans="1:20">
      <c r="A44">
        <f t="shared" si="0"/>
        <v>142</v>
      </c>
      <c r="B44" s="60" t="s">
        <v>34</v>
      </c>
      <c r="C44" s="60" t="s">
        <v>202</v>
      </c>
      <c r="D44" s="60">
        <v>5</v>
      </c>
      <c r="E44" s="65">
        <v>4565.0209999999997</v>
      </c>
      <c r="F44" s="60">
        <v>2011</v>
      </c>
      <c r="G44" s="65">
        <v>50.106999999999999</v>
      </c>
      <c r="H44" s="65">
        <v>3.6778264045715332</v>
      </c>
      <c r="I44" s="66">
        <v>1.6699999570846558</v>
      </c>
      <c r="J44" s="5">
        <v>7.6639210617130127</v>
      </c>
      <c r="K44" s="6">
        <v>32.938598528721649</v>
      </c>
      <c r="L44" s="5">
        <v>26.312906644800826</v>
      </c>
      <c r="M44" s="5">
        <v>8.70139459721306</v>
      </c>
      <c r="N44" s="7">
        <v>3.0239872874203977</v>
      </c>
      <c r="O44" s="7" t="s">
        <v>2063</v>
      </c>
      <c r="P44" s="67">
        <v>27.534431830215023</v>
      </c>
      <c r="Q44" s="18">
        <f t="shared" si="1"/>
        <v>2</v>
      </c>
      <c r="R44" s="68">
        <v>1.65</v>
      </c>
      <c r="S44" s="69">
        <v>1517.15</v>
      </c>
      <c r="T44" s="59">
        <f t="shared" si="3"/>
        <v>1517.15</v>
      </c>
    </row>
    <row r="45" spans="1:20">
      <c r="A45">
        <f t="shared" si="0"/>
        <v>98</v>
      </c>
      <c r="B45" s="60" t="s">
        <v>111</v>
      </c>
      <c r="C45" s="60" t="s">
        <v>279</v>
      </c>
      <c r="D45" s="60">
        <v>5</v>
      </c>
      <c r="E45" s="65">
        <v>153267.261</v>
      </c>
      <c r="F45" s="60">
        <v>2007</v>
      </c>
      <c r="G45" s="65">
        <v>50.381</v>
      </c>
      <c r="H45" s="65">
        <v>4.8904194831848145</v>
      </c>
      <c r="I45" s="66">
        <v>0.97000002861022949</v>
      </c>
      <c r="J45" s="5">
        <v>8.876514140326293</v>
      </c>
      <c r="K45" s="6">
        <v>38.358792295298024</v>
      </c>
      <c r="L45" s="5">
        <v>31.733100411377201</v>
      </c>
      <c r="M45" s="5">
        <v>8.0013946687386337</v>
      </c>
      <c r="N45" s="7">
        <v>3.965946153782177</v>
      </c>
      <c r="O45" s="7" t="s">
        <v>2660</v>
      </c>
      <c r="P45" s="67">
        <v>36.277672123731335</v>
      </c>
      <c r="Q45" s="18">
        <f t="shared" si="1"/>
        <v>1</v>
      </c>
      <c r="R45" s="68">
        <v>1.69</v>
      </c>
      <c r="S45" s="69">
        <v>6949.43</v>
      </c>
      <c r="T45" s="59">
        <f t="shared" si="3"/>
        <v>6949.43</v>
      </c>
    </row>
    <row r="46" spans="1:20">
      <c r="A46">
        <f t="shared" si="0"/>
        <v>138</v>
      </c>
      <c r="B46" s="60" t="s">
        <v>35</v>
      </c>
      <c r="C46" s="60" t="s">
        <v>203</v>
      </c>
      <c r="D46" s="60">
        <v>5</v>
      </c>
      <c r="E46" s="65">
        <v>12754.996999999999</v>
      </c>
      <c r="F46" s="60">
        <v>2011</v>
      </c>
      <c r="G46" s="65">
        <v>50.426000000000002</v>
      </c>
      <c r="H46" s="65">
        <v>4.3934822082519531</v>
      </c>
      <c r="I46" s="66">
        <v>1.690000057220459</v>
      </c>
      <c r="J46" s="5">
        <v>8.3795768653934317</v>
      </c>
      <c r="K46" s="6">
        <v>36.243681147810712</v>
      </c>
      <c r="L46" s="5">
        <v>29.617989263889889</v>
      </c>
      <c r="M46" s="5">
        <v>8.7213946973488632</v>
      </c>
      <c r="N46" s="7">
        <v>3.3960152351427451</v>
      </c>
      <c r="O46" s="7" t="s">
        <v>2059</v>
      </c>
      <c r="P46" s="67">
        <v>30.921872712691094</v>
      </c>
      <c r="Q46" s="18">
        <f t="shared" si="1"/>
        <v>2</v>
      </c>
      <c r="R46" s="68">
        <v>1.65</v>
      </c>
      <c r="S46" s="69">
        <v>2741.07</v>
      </c>
      <c r="T46" s="59">
        <f t="shared" si="3"/>
        <v>2741.07</v>
      </c>
    </row>
    <row r="47" spans="1:20">
      <c r="A47" t="str">
        <f t="shared" si="0"/>
        <v/>
      </c>
      <c r="B47" s="60" t="s">
        <v>34</v>
      </c>
      <c r="C47" s="60" t="s">
        <v>202</v>
      </c>
      <c r="D47" s="60">
        <v>5</v>
      </c>
      <c r="E47" s="65">
        <v>5026.6279999999997</v>
      </c>
      <c r="F47" s="60">
        <v>2020</v>
      </c>
      <c r="G47" s="65">
        <v>50.595999999999997</v>
      </c>
      <c r="H47" s="65" t="s">
        <v>367</v>
      </c>
      <c r="I47" s="66">
        <v>1.5099999904632568</v>
      </c>
      <c r="J47" s="5" t="s">
        <v>367</v>
      </c>
      <c r="K47" s="6" t="s">
        <v>367</v>
      </c>
      <c r="L47" s="5" t="s">
        <v>367</v>
      </c>
      <c r="M47" s="5">
        <v>8.541394630591661</v>
      </c>
      <c r="N47" s="7" t="s">
        <v>367</v>
      </c>
      <c r="O47" s="7" t="s">
        <v>569</v>
      </c>
      <c r="P47" s="67" t="s">
        <v>367</v>
      </c>
      <c r="Q47" s="18">
        <f t="shared" si="1"/>
        <v>1</v>
      </c>
      <c r="R47" s="68">
        <v>1.53</v>
      </c>
      <c r="S47" s="69">
        <v>1136.57</v>
      </c>
      <c r="T47" s="59">
        <f t="shared" si="3"/>
        <v>1136.57</v>
      </c>
    </row>
    <row r="48" spans="1:20">
      <c r="A48">
        <f t="shared" si="0"/>
        <v>120</v>
      </c>
      <c r="B48" s="60" t="s">
        <v>129</v>
      </c>
      <c r="C48" s="60" t="s">
        <v>297</v>
      </c>
      <c r="D48" s="60">
        <v>5</v>
      </c>
      <c r="E48" s="65">
        <v>5894.7219999999998</v>
      </c>
      <c r="F48" s="60">
        <v>2008</v>
      </c>
      <c r="G48" s="65">
        <v>50.692999999999998</v>
      </c>
      <c r="H48" s="65">
        <v>2.997251033782959</v>
      </c>
      <c r="I48" s="66">
        <v>1</v>
      </c>
      <c r="J48" s="5">
        <v>6.9833456909244385</v>
      </c>
      <c r="K48" s="6">
        <v>30.364576410383822</v>
      </c>
      <c r="L48" s="5">
        <v>23.738884526463</v>
      </c>
      <c r="M48" s="5">
        <v>8.0313946401284042</v>
      </c>
      <c r="N48" s="7">
        <v>2.9557611834752859</v>
      </c>
      <c r="O48" s="7" t="s">
        <v>2519</v>
      </c>
      <c r="P48" s="67">
        <v>27.037214054938442</v>
      </c>
      <c r="Q48" s="18">
        <f t="shared" si="1"/>
        <v>1</v>
      </c>
      <c r="R48" s="68">
        <v>1.69</v>
      </c>
      <c r="S48" s="69">
        <v>2404.65</v>
      </c>
      <c r="T48" s="59">
        <f t="shared" si="3"/>
        <v>2404.65</v>
      </c>
    </row>
    <row r="49" spans="1:20">
      <c r="A49" t="str">
        <f t="shared" si="0"/>
        <v/>
      </c>
      <c r="B49" s="60" t="s">
        <v>53</v>
      </c>
      <c r="C49" s="60" t="s">
        <v>221</v>
      </c>
      <c r="D49" s="60">
        <v>5</v>
      </c>
      <c r="E49" s="65">
        <v>1123.8630000000001</v>
      </c>
      <c r="F49" s="60">
        <v>2012</v>
      </c>
      <c r="G49" s="65">
        <v>50.713999999999999</v>
      </c>
      <c r="H49" s="65" t="s">
        <v>367</v>
      </c>
      <c r="I49" s="66">
        <v>2.7000000476837158</v>
      </c>
      <c r="J49" s="5" t="s">
        <v>367</v>
      </c>
      <c r="K49" s="6" t="s">
        <v>367</v>
      </c>
      <c r="L49" s="5" t="s">
        <v>367</v>
      </c>
      <c r="M49" s="5">
        <v>9.73139468781212</v>
      </c>
      <c r="N49" s="7" t="s">
        <v>367</v>
      </c>
      <c r="O49" s="7" t="s">
        <v>1767</v>
      </c>
      <c r="P49" s="67" t="s">
        <v>367</v>
      </c>
      <c r="Q49" s="18">
        <f t="shared" si="1"/>
        <v>2</v>
      </c>
      <c r="R49" s="68">
        <v>1.62</v>
      </c>
      <c r="S49" s="69">
        <v>8645.84</v>
      </c>
      <c r="T49" s="59">
        <f t="shared" si="3"/>
        <v>8645.84</v>
      </c>
    </row>
    <row r="50" spans="1:20">
      <c r="A50">
        <f t="shared" si="0"/>
        <v>104</v>
      </c>
      <c r="B50" s="60" t="s">
        <v>111</v>
      </c>
      <c r="C50" s="60" t="s">
        <v>279</v>
      </c>
      <c r="D50" s="60">
        <v>5</v>
      </c>
      <c r="E50" s="65">
        <v>157595.014</v>
      </c>
      <c r="F50" s="60">
        <v>2008</v>
      </c>
      <c r="G50" s="65">
        <v>50.747999999999998</v>
      </c>
      <c r="H50" s="65">
        <v>4.9385604858398438</v>
      </c>
      <c r="I50" s="66">
        <v>0.94999998807907104</v>
      </c>
      <c r="J50" s="5">
        <v>8.9246551429813223</v>
      </c>
      <c r="K50" s="6">
        <v>38.847767625763936</v>
      </c>
      <c r="L50" s="5">
        <v>32.222075741843113</v>
      </c>
      <c r="M50" s="5">
        <v>7.9813946282074753</v>
      </c>
      <c r="N50" s="7">
        <v>4.0371485489472407</v>
      </c>
      <c r="O50" s="7" t="s">
        <v>2511</v>
      </c>
      <c r="P50" s="67">
        <v>36.928981305970026</v>
      </c>
      <c r="Q50" s="18">
        <f t="shared" si="1"/>
        <v>1</v>
      </c>
      <c r="R50" s="68">
        <v>1.69</v>
      </c>
      <c r="S50" s="69">
        <v>7215.77</v>
      </c>
      <c r="T50" s="59">
        <f t="shared" si="3"/>
        <v>7215.77</v>
      </c>
    </row>
    <row r="51" spans="1:20">
      <c r="A51">
        <f t="shared" si="0"/>
        <v>141</v>
      </c>
      <c r="B51" s="60" t="s">
        <v>35</v>
      </c>
      <c r="C51" s="60" t="s">
        <v>203</v>
      </c>
      <c r="D51" s="60">
        <v>5</v>
      </c>
      <c r="E51" s="65">
        <v>13210.998</v>
      </c>
      <c r="F51" s="60">
        <v>2012</v>
      </c>
      <c r="G51" s="65">
        <v>50.765000000000001</v>
      </c>
      <c r="H51" s="65">
        <v>4.0329747200012207</v>
      </c>
      <c r="I51" s="66">
        <v>1.7799999713897705</v>
      </c>
      <c r="J51" s="5">
        <v>8.0190693771426993</v>
      </c>
      <c r="K51" s="6">
        <v>34.917573325950201</v>
      </c>
      <c r="L51" s="5">
        <v>28.291881442029378</v>
      </c>
      <c r="M51" s="5">
        <v>8.8113946115181747</v>
      </c>
      <c r="N51" s="7">
        <v>3.2108290105457868</v>
      </c>
      <c r="O51" s="7" t="s">
        <v>1912</v>
      </c>
      <c r="P51" s="67">
        <v>29.134660433569838</v>
      </c>
      <c r="Q51" s="18">
        <f t="shared" si="1"/>
        <v>2</v>
      </c>
      <c r="R51" s="68">
        <v>1.62</v>
      </c>
      <c r="S51" s="69">
        <v>2886.27</v>
      </c>
      <c r="T51" s="59">
        <f t="shared" si="3"/>
        <v>2886.27</v>
      </c>
    </row>
    <row r="52" spans="1:20">
      <c r="A52" t="str">
        <f t="shared" si="0"/>
        <v/>
      </c>
      <c r="B52" s="60" t="s">
        <v>86</v>
      </c>
      <c r="C52" s="60" t="s">
        <v>254</v>
      </c>
      <c r="D52" s="60">
        <v>5</v>
      </c>
      <c r="E52" s="65">
        <v>2080.0889999999999</v>
      </c>
      <c r="F52" s="60">
        <v>2014</v>
      </c>
      <c r="G52" s="65">
        <v>50.786000000000001</v>
      </c>
      <c r="H52" s="65" t="s">
        <v>367</v>
      </c>
      <c r="I52" s="66">
        <v>1.2473611831665039</v>
      </c>
      <c r="J52" s="5" t="s">
        <v>367</v>
      </c>
      <c r="K52" s="6" t="s">
        <v>367</v>
      </c>
      <c r="L52" s="5" t="s">
        <v>367</v>
      </c>
      <c r="M52" s="5">
        <v>8.2787558232949081</v>
      </c>
      <c r="N52" s="7" t="s">
        <v>367</v>
      </c>
      <c r="O52" s="7" t="s">
        <v>1461</v>
      </c>
      <c r="P52" s="67" t="s">
        <v>367</v>
      </c>
      <c r="Q52" s="18">
        <f t="shared" si="1"/>
        <v>1</v>
      </c>
      <c r="R52" s="68">
        <v>1.61</v>
      </c>
      <c r="S52" s="69">
        <v>2930.62</v>
      </c>
      <c r="T52" s="59">
        <f t="shared" si="3"/>
        <v>2930.62</v>
      </c>
    </row>
    <row r="53" spans="1:20">
      <c r="A53" t="str">
        <f t="shared" si="0"/>
        <v/>
      </c>
      <c r="B53" s="60" t="s">
        <v>336</v>
      </c>
      <c r="C53" s="60" t="s">
        <v>337</v>
      </c>
      <c r="D53" s="60">
        <v>5</v>
      </c>
      <c r="E53" s="65">
        <v>11322.582</v>
      </c>
      <c r="F53" s="60">
        <v>2007</v>
      </c>
      <c r="G53" s="65">
        <v>50.884999999999998</v>
      </c>
      <c r="H53" s="65" t="s">
        <v>367</v>
      </c>
      <c r="I53" s="66">
        <v>1.0099999904632568</v>
      </c>
      <c r="J53" s="5" t="s">
        <v>367</v>
      </c>
      <c r="K53" s="6" t="s">
        <v>367</v>
      </c>
      <c r="L53" s="5" t="s">
        <v>367</v>
      </c>
      <c r="M53" s="5">
        <v>8.041394630591661</v>
      </c>
      <c r="N53" s="7" t="s">
        <v>367</v>
      </c>
      <c r="O53" s="7" t="s">
        <v>2855</v>
      </c>
      <c r="P53" s="67" t="s">
        <v>367</v>
      </c>
      <c r="Q53" s="18">
        <f t="shared" si="1"/>
        <v>1</v>
      </c>
      <c r="R53" s="68">
        <v>1.69</v>
      </c>
      <c r="S53" s="69">
        <v>887.37</v>
      </c>
      <c r="T53" s="59">
        <f t="shared" si="3"/>
        <v>887.37</v>
      </c>
    </row>
    <row r="54" spans="1:20">
      <c r="A54" t="str">
        <f t="shared" si="0"/>
        <v/>
      </c>
      <c r="B54" s="60" t="s">
        <v>336</v>
      </c>
      <c r="C54" s="60" t="s">
        <v>337</v>
      </c>
      <c r="D54" s="60">
        <v>5</v>
      </c>
      <c r="E54" s="65">
        <v>10975.502</v>
      </c>
      <c r="F54" s="60">
        <v>2006</v>
      </c>
      <c r="G54" s="65">
        <v>50.914999999999999</v>
      </c>
      <c r="H54" s="65" t="s">
        <v>367</v>
      </c>
      <c r="I54" s="66">
        <v>1.0499999523162842</v>
      </c>
      <c r="J54" s="5" t="s">
        <v>367</v>
      </c>
      <c r="K54" s="6" t="s">
        <v>367</v>
      </c>
      <c r="L54" s="5" t="s">
        <v>367</v>
      </c>
      <c r="M54" s="5">
        <v>8.0813945924446884</v>
      </c>
      <c r="N54" s="7" t="s">
        <v>367</v>
      </c>
      <c r="O54" s="7" t="s">
        <v>2856</v>
      </c>
      <c r="P54" s="67" t="s">
        <v>367</v>
      </c>
      <c r="Q54" s="18">
        <f t="shared" si="1"/>
        <v>1</v>
      </c>
      <c r="R54" s="68">
        <v>1.71</v>
      </c>
      <c r="S54" s="69">
        <v>857.99</v>
      </c>
      <c r="T54" s="59">
        <f t="shared" si="3"/>
        <v>857.99</v>
      </c>
    </row>
    <row r="55" spans="1:20">
      <c r="A55">
        <f t="shared" si="0"/>
        <v>144</v>
      </c>
      <c r="B55" s="60" t="s">
        <v>34</v>
      </c>
      <c r="C55" s="60" t="s">
        <v>202</v>
      </c>
      <c r="D55" s="60">
        <v>5</v>
      </c>
      <c r="E55" s="65">
        <v>4713.6629999999996</v>
      </c>
      <c r="F55" s="60">
        <v>2016</v>
      </c>
      <c r="G55" s="65">
        <v>50.999000000000002</v>
      </c>
      <c r="H55" s="65">
        <v>2.6930611133575439</v>
      </c>
      <c r="I55" s="66">
        <v>1.8200000524520874</v>
      </c>
      <c r="J55" s="5">
        <v>6.6791557704990234</v>
      </c>
      <c r="K55" s="6">
        <v>29.21722231236782</v>
      </c>
      <c r="L55" s="5">
        <v>22.591530428446998</v>
      </c>
      <c r="M55" s="5">
        <v>8.8513946925804916</v>
      </c>
      <c r="N55" s="7">
        <v>2.5523130775519371</v>
      </c>
      <c r="O55" s="7" t="s">
        <v>1304</v>
      </c>
      <c r="P55" s="67">
        <v>23.052291221121472</v>
      </c>
      <c r="Q55" s="18">
        <f t="shared" si="1"/>
        <v>2</v>
      </c>
      <c r="R55" s="68">
        <v>1.58</v>
      </c>
      <c r="S55" s="69">
        <v>1073.94</v>
      </c>
      <c r="T55" s="59">
        <f t="shared" si="3"/>
        <v>1073.94</v>
      </c>
    </row>
    <row r="56" spans="1:20">
      <c r="A56">
        <f t="shared" si="0"/>
        <v>143</v>
      </c>
      <c r="B56" s="60" t="s">
        <v>35</v>
      </c>
      <c r="C56" s="60" t="s">
        <v>203</v>
      </c>
      <c r="D56" s="60">
        <v>5</v>
      </c>
      <c r="E56" s="65">
        <v>13691.079</v>
      </c>
      <c r="F56" s="60">
        <v>2013</v>
      </c>
      <c r="G56" s="65">
        <v>51.051000000000002</v>
      </c>
      <c r="H56" s="65">
        <v>3.5076630115509033</v>
      </c>
      <c r="I56" s="66">
        <v>1.690000057220459</v>
      </c>
      <c r="J56" s="5">
        <v>7.4937576686923828</v>
      </c>
      <c r="K56" s="6">
        <v>32.814031522446754</v>
      </c>
      <c r="L56" s="5">
        <v>26.188339638525932</v>
      </c>
      <c r="M56" s="5">
        <v>8.7213946973488632</v>
      </c>
      <c r="N56" s="7">
        <v>3.0027696884864854</v>
      </c>
      <c r="O56" s="7" t="s">
        <v>1760</v>
      </c>
      <c r="P56" s="67">
        <v>27.246756195029864</v>
      </c>
      <c r="Q56" s="18">
        <f t="shared" si="1"/>
        <v>2</v>
      </c>
      <c r="R56" s="68">
        <v>1.62</v>
      </c>
      <c r="S56" s="69">
        <v>2864.11</v>
      </c>
      <c r="T56" s="59">
        <f t="shared" si="3"/>
        <v>2864.11</v>
      </c>
    </row>
    <row r="57" spans="1:20">
      <c r="A57">
        <f t="shared" si="0"/>
        <v>108</v>
      </c>
      <c r="B57" s="60" t="s">
        <v>111</v>
      </c>
      <c r="C57" s="60" t="s">
        <v>279</v>
      </c>
      <c r="D57" s="60">
        <v>5</v>
      </c>
      <c r="E57" s="65">
        <v>162049.46400000001</v>
      </c>
      <c r="F57" s="60">
        <v>2009</v>
      </c>
      <c r="G57" s="65">
        <v>51.08</v>
      </c>
      <c r="H57" s="65">
        <v>4.9802203178405762</v>
      </c>
      <c r="I57" s="66">
        <v>0.97000002861022949</v>
      </c>
      <c r="J57" s="5">
        <v>8.9663149749820548</v>
      </c>
      <c r="K57" s="6">
        <v>39.284440492195948</v>
      </c>
      <c r="L57" s="5">
        <v>32.658748608275125</v>
      </c>
      <c r="M57" s="5">
        <v>8.0013946687386337</v>
      </c>
      <c r="N57" s="7">
        <v>4.0816320104634407</v>
      </c>
      <c r="O57" s="7" t="s">
        <v>2354</v>
      </c>
      <c r="P57" s="67">
        <v>37.250265499991791</v>
      </c>
      <c r="Q57" s="18">
        <f t="shared" si="1"/>
        <v>1</v>
      </c>
      <c r="R57" s="68">
        <v>1.67</v>
      </c>
      <c r="S57" s="69">
        <v>7581.41</v>
      </c>
      <c r="T57" s="59">
        <f t="shared" si="3"/>
        <v>7581.41</v>
      </c>
    </row>
    <row r="58" spans="1:20">
      <c r="A58">
        <f t="shared" si="0"/>
        <v>145</v>
      </c>
      <c r="B58" s="60" t="s">
        <v>35</v>
      </c>
      <c r="C58" s="60" t="s">
        <v>203</v>
      </c>
      <c r="D58" s="60">
        <v>5</v>
      </c>
      <c r="E58" s="65">
        <v>14188.678</v>
      </c>
      <c r="F58" s="60">
        <v>2014</v>
      </c>
      <c r="G58" s="65">
        <v>51.140999999999998</v>
      </c>
      <c r="H58" s="65">
        <v>3.4601829051971436</v>
      </c>
      <c r="I58" s="66">
        <v>1.6699999570846558</v>
      </c>
      <c r="J58" s="5">
        <v>7.446277562338623</v>
      </c>
      <c r="K58" s="6">
        <v>32.663606052200073</v>
      </c>
      <c r="L58" s="5">
        <v>26.037914168279251</v>
      </c>
      <c r="M58" s="5">
        <v>8.70139459721306</v>
      </c>
      <c r="N58" s="7">
        <v>2.9923840227426126</v>
      </c>
      <c r="O58" s="7" t="s">
        <v>1608</v>
      </c>
      <c r="P58" s="67">
        <v>27.121132830444129</v>
      </c>
      <c r="Q58" s="18">
        <f t="shared" si="1"/>
        <v>2</v>
      </c>
      <c r="R58" s="68">
        <v>1.61</v>
      </c>
      <c r="S58" s="69">
        <v>2820.68</v>
      </c>
      <c r="T58" s="59">
        <f t="shared" si="3"/>
        <v>2820.68</v>
      </c>
    </row>
    <row r="59" spans="1:20">
      <c r="A59">
        <f t="shared" si="0"/>
        <v>124</v>
      </c>
      <c r="B59" s="60" t="s">
        <v>129</v>
      </c>
      <c r="C59" s="60" t="s">
        <v>297</v>
      </c>
      <c r="D59" s="60">
        <v>5</v>
      </c>
      <c r="E59" s="65">
        <v>6055.6459999999997</v>
      </c>
      <c r="F59" s="60">
        <v>2009</v>
      </c>
      <c r="G59" s="65">
        <v>51.311999999999998</v>
      </c>
      <c r="H59" s="65">
        <v>3.565603494644165</v>
      </c>
      <c r="I59" s="66">
        <v>1</v>
      </c>
      <c r="J59" s="5">
        <v>7.5516981517856445</v>
      </c>
      <c r="K59" s="6">
        <v>33.236804118890767</v>
      </c>
      <c r="L59" s="5">
        <v>26.611112234969944</v>
      </c>
      <c r="M59" s="5">
        <v>8.0313946401284042</v>
      </c>
      <c r="N59" s="7">
        <v>3.3133862084187773</v>
      </c>
      <c r="O59" s="7" t="s">
        <v>2366</v>
      </c>
      <c r="P59" s="67">
        <v>30.239011172787375</v>
      </c>
      <c r="Q59" s="18">
        <f t="shared" si="1"/>
        <v>1</v>
      </c>
      <c r="R59" s="68">
        <v>1.67</v>
      </c>
      <c r="S59" s="69">
        <v>2376.58</v>
      </c>
      <c r="T59" s="59">
        <f t="shared" si="3"/>
        <v>2376.58</v>
      </c>
    </row>
    <row r="60" spans="1:20">
      <c r="A60">
        <f t="shared" si="0"/>
        <v>120</v>
      </c>
      <c r="B60" s="60" t="s">
        <v>111</v>
      </c>
      <c r="C60" s="60" t="s">
        <v>279</v>
      </c>
      <c r="D60" s="60">
        <v>5</v>
      </c>
      <c r="E60" s="65">
        <v>166642.886</v>
      </c>
      <c r="F60" s="60">
        <v>2010</v>
      </c>
      <c r="G60" s="65">
        <v>51.314999999999998</v>
      </c>
      <c r="H60" s="65">
        <v>4.7602758407592773</v>
      </c>
      <c r="I60" s="66">
        <v>1.0099999904632568</v>
      </c>
      <c r="J60" s="5">
        <v>8.7463704979007559</v>
      </c>
      <c r="K60" s="6">
        <v>38.497089429823049</v>
      </c>
      <c r="L60" s="5">
        <v>31.871397545902227</v>
      </c>
      <c r="M60" s="5">
        <v>8.041394630591661</v>
      </c>
      <c r="N60" s="7">
        <v>3.9634166721099255</v>
      </c>
      <c r="O60" s="7" t="s">
        <v>2205</v>
      </c>
      <c r="P60" s="67">
        <v>36.088255604421462</v>
      </c>
      <c r="Q60" s="18">
        <f t="shared" si="1"/>
        <v>1</v>
      </c>
      <c r="R60" s="68">
        <v>1.65</v>
      </c>
      <c r="S60" s="69">
        <v>7962.64</v>
      </c>
      <c r="T60" s="59">
        <f t="shared" si="3"/>
        <v>7962.64</v>
      </c>
    </row>
    <row r="61" spans="1:20">
      <c r="A61">
        <f t="shared" si="0"/>
        <v>141</v>
      </c>
      <c r="B61" s="60" t="s">
        <v>35</v>
      </c>
      <c r="C61" s="60" t="s">
        <v>203</v>
      </c>
      <c r="D61" s="60">
        <v>5</v>
      </c>
      <c r="E61" s="65">
        <v>14647.620999999999</v>
      </c>
      <c r="F61" s="60">
        <v>2015</v>
      </c>
      <c r="G61" s="65">
        <v>51.32</v>
      </c>
      <c r="H61" s="65">
        <v>4.3226752281188965</v>
      </c>
      <c r="I61" s="66">
        <v>1.5900000333786011</v>
      </c>
      <c r="J61" s="5">
        <v>8.3087698852603751</v>
      </c>
      <c r="K61" s="6">
        <v>36.574556733444652</v>
      </c>
      <c r="L61" s="5">
        <v>29.948864849523829</v>
      </c>
      <c r="M61" s="5">
        <v>8.6213946735070053</v>
      </c>
      <c r="N61" s="7">
        <v>3.4737842290824217</v>
      </c>
      <c r="O61" s="7" t="s">
        <v>1455</v>
      </c>
      <c r="P61" s="67">
        <v>31.411380498016221</v>
      </c>
      <c r="Q61" s="18">
        <f t="shared" si="1"/>
        <v>2</v>
      </c>
      <c r="R61" s="68">
        <v>1.59</v>
      </c>
      <c r="S61" s="69">
        <v>2822.58</v>
      </c>
      <c r="T61" s="59">
        <f t="shared" si="3"/>
        <v>2822.58</v>
      </c>
    </row>
    <row r="62" spans="1:20">
      <c r="A62" t="str">
        <f t="shared" si="0"/>
        <v/>
      </c>
      <c r="B62" s="60" t="s">
        <v>34</v>
      </c>
      <c r="C62" s="60" t="s">
        <v>202</v>
      </c>
      <c r="D62" s="60">
        <v>5</v>
      </c>
      <c r="E62" s="65">
        <v>4610.848</v>
      </c>
      <c r="F62" s="60">
        <v>2012</v>
      </c>
      <c r="G62" s="65">
        <v>51.335999999999999</v>
      </c>
      <c r="H62" s="65" t="s">
        <v>367</v>
      </c>
      <c r="I62" s="66">
        <v>1.6299999952316284</v>
      </c>
      <c r="J62" s="5" t="s">
        <v>367</v>
      </c>
      <c r="K62" s="6" t="s">
        <v>367</v>
      </c>
      <c r="L62" s="5" t="s">
        <v>367</v>
      </c>
      <c r="M62" s="5">
        <v>8.6613946353600326</v>
      </c>
      <c r="N62" s="7" t="s">
        <v>367</v>
      </c>
      <c r="O62" s="7" t="s">
        <v>1764</v>
      </c>
      <c r="P62" s="67" t="s">
        <v>367</v>
      </c>
      <c r="Q62" s="18">
        <f t="shared" si="1"/>
        <v>2</v>
      </c>
      <c r="R62" s="68">
        <v>1.62</v>
      </c>
      <c r="S62" s="69">
        <v>1577.98</v>
      </c>
      <c r="T62" s="59">
        <f t="shared" si="3"/>
        <v>1577.98</v>
      </c>
    </row>
    <row r="63" spans="1:20">
      <c r="A63" t="str">
        <f t="shared" si="0"/>
        <v/>
      </c>
      <c r="B63" s="60" t="s">
        <v>336</v>
      </c>
      <c r="C63" s="60" t="s">
        <v>337</v>
      </c>
      <c r="D63" s="60">
        <v>5</v>
      </c>
      <c r="E63" s="65">
        <v>11663.084000000001</v>
      </c>
      <c r="F63" s="60">
        <v>2008</v>
      </c>
      <c r="G63" s="65">
        <v>51.456000000000003</v>
      </c>
      <c r="H63" s="65" t="s">
        <v>367</v>
      </c>
      <c r="I63" s="66">
        <v>1.0399999618530273</v>
      </c>
      <c r="J63" s="5" t="s">
        <v>367</v>
      </c>
      <c r="K63" s="6" t="s">
        <v>367</v>
      </c>
      <c r="L63" s="5" t="s">
        <v>367</v>
      </c>
      <c r="M63" s="5">
        <v>8.0713946019814315</v>
      </c>
      <c r="N63" s="7" t="s">
        <v>367</v>
      </c>
      <c r="O63" s="7" t="s">
        <v>2857</v>
      </c>
      <c r="P63" s="67" t="s">
        <v>367</v>
      </c>
      <c r="Q63" s="18">
        <f t="shared" si="1"/>
        <v>1</v>
      </c>
      <c r="R63" s="68">
        <v>1.69</v>
      </c>
      <c r="S63" s="69">
        <v>919.13</v>
      </c>
      <c r="T63" s="59">
        <f t="shared" si="3"/>
        <v>919.13</v>
      </c>
    </row>
    <row r="64" spans="1:20">
      <c r="A64">
        <f t="shared" si="0"/>
        <v>120</v>
      </c>
      <c r="B64" s="60" t="s">
        <v>111</v>
      </c>
      <c r="C64" s="60" t="s">
        <v>279</v>
      </c>
      <c r="D64" s="60">
        <v>5</v>
      </c>
      <c r="E64" s="65">
        <v>171379.598</v>
      </c>
      <c r="F64" s="60">
        <v>2011</v>
      </c>
      <c r="G64" s="65">
        <v>51.49</v>
      </c>
      <c r="H64" s="65">
        <v>5.126615047454834</v>
      </c>
      <c r="I64" s="66">
        <v>0.98000001907348633</v>
      </c>
      <c r="J64" s="5">
        <v>9.1127097045963126</v>
      </c>
      <c r="K64" s="6">
        <v>40.246314804262433</v>
      </c>
      <c r="L64" s="5">
        <v>33.62062292034161</v>
      </c>
      <c r="M64" s="5">
        <v>8.0113946592018905</v>
      </c>
      <c r="N64" s="7">
        <v>4.1966005109640871</v>
      </c>
      <c r="O64" s="7" t="s">
        <v>2049</v>
      </c>
      <c r="P64" s="67">
        <v>38.211473695167747</v>
      </c>
      <c r="Q64" s="18">
        <f t="shared" si="1"/>
        <v>1</v>
      </c>
      <c r="R64" s="68">
        <v>1.65</v>
      </c>
      <c r="S64" s="69">
        <v>8153.53</v>
      </c>
      <c r="T64" s="59">
        <f t="shared" si="3"/>
        <v>8153.53</v>
      </c>
    </row>
    <row r="65" spans="1:20">
      <c r="A65">
        <f t="shared" si="0"/>
        <v>143</v>
      </c>
      <c r="B65" s="60" t="s">
        <v>35</v>
      </c>
      <c r="C65" s="60" t="s">
        <v>203</v>
      </c>
      <c r="D65" s="60">
        <v>5</v>
      </c>
      <c r="E65" s="65">
        <v>15114.655000000001</v>
      </c>
      <c r="F65" s="60">
        <v>2016</v>
      </c>
      <c r="G65" s="65">
        <v>51.603000000000002</v>
      </c>
      <c r="H65" s="65">
        <v>4.0293502807617188</v>
      </c>
      <c r="I65" s="66">
        <v>1.5700000524520874</v>
      </c>
      <c r="J65" s="5">
        <v>8.0154449379031973</v>
      </c>
      <c r="K65" s="6">
        <v>35.477930462258755</v>
      </c>
      <c r="L65" s="5">
        <v>28.852238578337932</v>
      </c>
      <c r="M65" s="5">
        <v>8.6013946925804916</v>
      </c>
      <c r="N65" s="7">
        <v>3.3543674728966559</v>
      </c>
      <c r="O65" s="7" t="s">
        <v>1303</v>
      </c>
      <c r="P65" s="67">
        <v>30.296383515002965</v>
      </c>
      <c r="Q65" s="18">
        <f t="shared" si="1"/>
        <v>1</v>
      </c>
      <c r="R65" s="68">
        <v>1.58</v>
      </c>
      <c r="S65" s="69">
        <v>2622.6</v>
      </c>
      <c r="T65" s="59">
        <f t="shared" si="3"/>
        <v>2622.6</v>
      </c>
    </row>
    <row r="66" spans="1:20">
      <c r="A66">
        <f t="shared" si="0"/>
        <v>108</v>
      </c>
      <c r="B66" s="60" t="s">
        <v>111</v>
      </c>
      <c r="C66" s="60" t="s">
        <v>279</v>
      </c>
      <c r="D66" s="60">
        <v>5</v>
      </c>
      <c r="E66" s="65">
        <v>176200.625</v>
      </c>
      <c r="F66" s="60">
        <v>2012</v>
      </c>
      <c r="G66" s="65">
        <v>51.688000000000002</v>
      </c>
      <c r="H66" s="65">
        <v>5.4929542541503906</v>
      </c>
      <c r="I66" s="66">
        <v>0.93000000715255737</v>
      </c>
      <c r="J66" s="5">
        <v>9.4790489112918692</v>
      </c>
      <c r="K66" s="6">
        <v>42.025238300024775</v>
      </c>
      <c r="L66" s="5">
        <v>35.399546416103952</v>
      </c>
      <c r="M66" s="5">
        <v>7.9613946472809616</v>
      </c>
      <c r="N66" s="7">
        <v>4.4464001578158028</v>
      </c>
      <c r="O66" s="7" t="s">
        <v>1889</v>
      </c>
      <c r="P66" s="67">
        <v>40.346078325645372</v>
      </c>
      <c r="Q66" s="18">
        <f t="shared" si="1"/>
        <v>1</v>
      </c>
      <c r="R66" s="68">
        <v>1.62</v>
      </c>
      <c r="S66" s="69">
        <v>8265.91</v>
      </c>
      <c r="T66" s="59">
        <f t="shared" si="3"/>
        <v>8265.91</v>
      </c>
    </row>
    <row r="67" spans="1:20">
      <c r="A67">
        <f t="shared" ref="A67:A130" si="4">IF(ISNUMBER(P67),COUNTIFS($F$3:$F$3127,F67,$P$3:$P$3127,"&gt;"&amp;P67)+1,"")</f>
        <v>126</v>
      </c>
      <c r="B67" s="60" t="s">
        <v>111</v>
      </c>
      <c r="C67" s="60" t="s">
        <v>279</v>
      </c>
      <c r="D67" s="60">
        <v>5</v>
      </c>
      <c r="E67" s="65">
        <v>181049.443</v>
      </c>
      <c r="F67" s="60">
        <v>2013</v>
      </c>
      <c r="G67" s="65">
        <v>51.826999999999998</v>
      </c>
      <c r="H67" s="65">
        <v>4.817868709564209</v>
      </c>
      <c r="I67" s="66">
        <v>0.93999999761581421</v>
      </c>
      <c r="J67" s="5">
        <v>8.8039633667056876</v>
      </c>
      <c r="K67" s="6">
        <v>39.137221461258335</v>
      </c>
      <c r="L67" s="5">
        <v>32.511529577337512</v>
      </c>
      <c r="M67" s="5">
        <v>7.9713946377442184</v>
      </c>
      <c r="N67" s="7">
        <v>4.0785246565760005</v>
      </c>
      <c r="O67" s="7" t="s">
        <v>1751</v>
      </c>
      <c r="P67" s="67">
        <v>37.008022086820908</v>
      </c>
      <c r="Q67" s="18">
        <f t="shared" ref="Q67:Q129" si="5">IF(I67&lt;R67,1,IF(I67&lt;R67*2,2,3))</f>
        <v>1</v>
      </c>
      <c r="R67" s="68">
        <v>1.62</v>
      </c>
      <c r="S67" s="69">
        <v>8581.2099999999991</v>
      </c>
      <c r="T67" s="59">
        <f t="shared" si="3"/>
        <v>8581.2099999999991</v>
      </c>
    </row>
    <row r="68" spans="1:20">
      <c r="A68" t="str">
        <f t="shared" si="4"/>
        <v/>
      </c>
      <c r="B68" s="60" t="s">
        <v>86</v>
      </c>
      <c r="C68" s="60" t="s">
        <v>254</v>
      </c>
      <c r="D68" s="60">
        <v>5</v>
      </c>
      <c r="E68" s="65">
        <v>2104.6109999999999</v>
      </c>
      <c r="F68" s="60">
        <v>2015</v>
      </c>
      <c r="G68" s="65">
        <v>51.83</v>
      </c>
      <c r="H68" s="65" t="s">
        <v>367</v>
      </c>
      <c r="I68" s="66">
        <v>1.2466620206832886</v>
      </c>
      <c r="J68" s="5" t="s">
        <v>367</v>
      </c>
      <c r="K68" s="6" t="s">
        <v>367</v>
      </c>
      <c r="L68" s="5" t="s">
        <v>367</v>
      </c>
      <c r="M68" s="5">
        <v>8.2780566608116928</v>
      </c>
      <c r="N68" s="7" t="s">
        <v>367</v>
      </c>
      <c r="O68" s="7" t="s">
        <v>1311</v>
      </c>
      <c r="P68" s="67" t="s">
        <v>367</v>
      </c>
      <c r="Q68" s="18">
        <f t="shared" si="5"/>
        <v>1</v>
      </c>
      <c r="R68" s="68">
        <v>1.59</v>
      </c>
      <c r="S68" s="69">
        <v>2986.96</v>
      </c>
      <c r="T68" s="59">
        <f t="shared" ref="T68:T99" si="6">_xlfn.SINGLE(IF(S68=0,"",IF(F68=2025,_xlfn.XLOOKUP("2024"&amp;C68,O:O,S:S,"",0),S68)))</f>
        <v>2986.96</v>
      </c>
    </row>
    <row r="69" spans="1:20">
      <c r="A69">
        <f t="shared" si="4"/>
        <v>141</v>
      </c>
      <c r="B69" s="60" t="s">
        <v>35</v>
      </c>
      <c r="C69" s="60" t="s">
        <v>203</v>
      </c>
      <c r="D69" s="60">
        <v>5</v>
      </c>
      <c r="E69" s="65">
        <v>15622.759</v>
      </c>
      <c r="F69" s="60">
        <v>2017</v>
      </c>
      <c r="G69" s="65">
        <v>51.875</v>
      </c>
      <c r="H69" s="65">
        <v>4.5589370727539063</v>
      </c>
      <c r="I69" s="66">
        <v>1.5399999618530273</v>
      </c>
      <c r="J69" s="5">
        <v>8.5450317298953848</v>
      </c>
      <c r="K69" s="6">
        <v>38.021345527212823</v>
      </c>
      <c r="L69" s="5">
        <v>31.395653643292</v>
      </c>
      <c r="M69" s="5">
        <v>8.5713946019814315</v>
      </c>
      <c r="N69" s="7">
        <v>3.6628407745962752</v>
      </c>
      <c r="O69" s="7" t="s">
        <v>1149</v>
      </c>
      <c r="P69" s="67">
        <v>33.082490144030253</v>
      </c>
      <c r="Q69" s="18">
        <f t="shared" si="5"/>
        <v>1</v>
      </c>
      <c r="R69" s="68">
        <v>1.58</v>
      </c>
      <c r="S69" s="69">
        <v>2496.2600000000002</v>
      </c>
      <c r="T69" s="59">
        <f t="shared" si="6"/>
        <v>2496.2600000000002</v>
      </c>
    </row>
    <row r="70" spans="1:20">
      <c r="A70">
        <f t="shared" si="4"/>
        <v>123</v>
      </c>
      <c r="B70" s="60" t="s">
        <v>161</v>
      </c>
      <c r="C70" s="60" t="s">
        <v>329</v>
      </c>
      <c r="D70" s="60">
        <v>5</v>
      </c>
      <c r="E70" s="65">
        <v>13356.548000000001</v>
      </c>
      <c r="F70" s="60">
        <v>2010</v>
      </c>
      <c r="G70" s="65">
        <v>51.924999999999997</v>
      </c>
      <c r="H70" s="65">
        <v>4.6815695762634277</v>
      </c>
      <c r="I70" s="66">
        <v>1.2799999713897705</v>
      </c>
      <c r="J70" s="5">
        <v>8.6676642334049063</v>
      </c>
      <c r="K70" s="6">
        <v>38.604175121183879</v>
      </c>
      <c r="L70" s="5">
        <v>31.978483237263056</v>
      </c>
      <c r="M70" s="5">
        <v>8.3113946115181747</v>
      </c>
      <c r="N70" s="7">
        <v>3.8475472206489072</v>
      </c>
      <c r="O70" s="7" t="s">
        <v>2208</v>
      </c>
      <c r="P70" s="67">
        <v>35.033224875380476</v>
      </c>
      <c r="Q70" s="18">
        <f t="shared" si="5"/>
        <v>1</v>
      </c>
      <c r="R70" s="68">
        <v>1.65</v>
      </c>
      <c r="S70" s="69">
        <v>3885.39</v>
      </c>
      <c r="T70" s="59">
        <f t="shared" si="6"/>
        <v>3885.39</v>
      </c>
    </row>
    <row r="71" spans="1:20">
      <c r="A71">
        <f t="shared" si="4"/>
        <v>126</v>
      </c>
      <c r="B71" s="60" t="s">
        <v>129</v>
      </c>
      <c r="C71" s="60" t="s">
        <v>297</v>
      </c>
      <c r="D71" s="60">
        <v>5</v>
      </c>
      <c r="E71" s="65">
        <v>6222.7139999999999</v>
      </c>
      <c r="F71" s="60">
        <v>2010</v>
      </c>
      <c r="G71" s="65">
        <v>51.927</v>
      </c>
      <c r="H71" s="65">
        <v>4.1339559555053711</v>
      </c>
      <c r="I71" s="66">
        <v>1.059999942779541</v>
      </c>
      <c r="J71" s="5">
        <v>8.1200506126468497</v>
      </c>
      <c r="K71" s="6">
        <v>36.166598205959978</v>
      </c>
      <c r="L71" s="5">
        <v>29.540906322039156</v>
      </c>
      <c r="M71" s="5">
        <v>8.0913945829079452</v>
      </c>
      <c r="N71" s="7">
        <v>3.6509041821345125</v>
      </c>
      <c r="O71" s="7" t="s">
        <v>2206</v>
      </c>
      <c r="P71" s="67">
        <v>33.242723188622485</v>
      </c>
      <c r="Q71" s="18">
        <f t="shared" si="5"/>
        <v>1</v>
      </c>
      <c r="R71" s="68">
        <v>1.65</v>
      </c>
      <c r="S71" s="69">
        <v>2459.77</v>
      </c>
      <c r="T71" s="59">
        <f t="shared" si="6"/>
        <v>2459.77</v>
      </c>
    </row>
    <row r="72" spans="1:20">
      <c r="A72" t="str">
        <f t="shared" si="4"/>
        <v/>
      </c>
      <c r="B72" s="60" t="s">
        <v>34</v>
      </c>
      <c r="C72" s="60" t="s">
        <v>202</v>
      </c>
      <c r="D72" s="60">
        <v>5</v>
      </c>
      <c r="E72" s="65">
        <v>4629.32</v>
      </c>
      <c r="F72" s="60">
        <v>2015</v>
      </c>
      <c r="G72" s="65">
        <v>51.933999999999997</v>
      </c>
      <c r="H72" s="65" t="s">
        <v>367</v>
      </c>
      <c r="I72" s="66">
        <v>1.7599999904632568</v>
      </c>
      <c r="J72" s="5" t="s">
        <v>367</v>
      </c>
      <c r="K72" s="6" t="s">
        <v>367</v>
      </c>
      <c r="L72" s="5" t="s">
        <v>367</v>
      </c>
      <c r="M72" s="5">
        <v>8.791394630591661</v>
      </c>
      <c r="N72" s="7" t="s">
        <v>367</v>
      </c>
      <c r="O72" s="7" t="s">
        <v>1306</v>
      </c>
      <c r="P72" s="67" t="s">
        <v>367</v>
      </c>
      <c r="Q72" s="18">
        <f t="shared" si="5"/>
        <v>2</v>
      </c>
      <c r="R72" s="68">
        <v>1.59</v>
      </c>
      <c r="S72" s="69">
        <v>1043.92</v>
      </c>
      <c r="T72" s="59">
        <f t="shared" si="6"/>
        <v>1043.92</v>
      </c>
    </row>
    <row r="73" spans="1:20">
      <c r="A73">
        <f t="shared" si="4"/>
        <v>127</v>
      </c>
      <c r="B73" s="60" t="s">
        <v>111</v>
      </c>
      <c r="C73" s="60" t="s">
        <v>279</v>
      </c>
      <c r="D73" s="60">
        <v>5</v>
      </c>
      <c r="E73" s="65">
        <v>190671.878</v>
      </c>
      <c r="F73" s="60">
        <v>2015</v>
      </c>
      <c r="G73" s="65">
        <v>51.939</v>
      </c>
      <c r="H73" s="65">
        <v>4.9329147338867188</v>
      </c>
      <c r="I73" s="66">
        <v>0.86000001430511475</v>
      </c>
      <c r="J73" s="5">
        <v>8.9190093910281973</v>
      </c>
      <c r="K73" s="6">
        <v>39.7343302848166</v>
      </c>
      <c r="L73" s="5">
        <v>33.108638400895778</v>
      </c>
      <c r="M73" s="5">
        <v>7.891394654433519</v>
      </c>
      <c r="N73" s="7">
        <v>4.1955370185794454</v>
      </c>
      <c r="O73" s="7" t="s">
        <v>1445</v>
      </c>
      <c r="P73" s="67">
        <v>37.93776498286492</v>
      </c>
      <c r="Q73" s="18">
        <f t="shared" si="5"/>
        <v>1</v>
      </c>
      <c r="R73" s="68">
        <v>1.59</v>
      </c>
      <c r="S73" s="69">
        <v>8892.06</v>
      </c>
      <c r="T73" s="59">
        <f t="shared" si="6"/>
        <v>8892.06</v>
      </c>
    </row>
    <row r="74" spans="1:20">
      <c r="A74">
        <f t="shared" si="4"/>
        <v>124</v>
      </c>
      <c r="B74" s="60" t="s">
        <v>111</v>
      </c>
      <c r="C74" s="60" t="s">
        <v>279</v>
      </c>
      <c r="D74" s="60">
        <v>5</v>
      </c>
      <c r="E74" s="65">
        <v>185896.91500000001</v>
      </c>
      <c r="F74" s="60">
        <v>2014</v>
      </c>
      <c r="G74" s="65">
        <v>51.94</v>
      </c>
      <c r="H74" s="65">
        <v>4.8753917217254639</v>
      </c>
      <c r="I74" s="66">
        <v>0.9100000262260437</v>
      </c>
      <c r="J74" s="5">
        <v>8.8614863788669425</v>
      </c>
      <c r="K74" s="6">
        <v>39.478824425657344</v>
      </c>
      <c r="L74" s="5">
        <v>32.853132541736521</v>
      </c>
      <c r="M74" s="5">
        <v>7.9413946663544479</v>
      </c>
      <c r="N74" s="7">
        <v>4.1369474660321819</v>
      </c>
      <c r="O74" s="7" t="s">
        <v>1595</v>
      </c>
      <c r="P74" s="67">
        <v>37.494753643282216</v>
      </c>
      <c r="Q74" s="18">
        <f t="shared" si="5"/>
        <v>1</v>
      </c>
      <c r="R74" s="68">
        <v>1.61</v>
      </c>
      <c r="S74" s="69">
        <v>8884.77</v>
      </c>
      <c r="T74" s="59">
        <f t="shared" si="6"/>
        <v>8884.77</v>
      </c>
    </row>
    <row r="75" spans="1:20">
      <c r="A75" t="str">
        <f t="shared" si="4"/>
        <v/>
      </c>
      <c r="B75" s="60" t="s">
        <v>336</v>
      </c>
      <c r="C75" s="60" t="s">
        <v>337</v>
      </c>
      <c r="D75" s="60">
        <v>5</v>
      </c>
      <c r="E75" s="65">
        <v>11961.200999999999</v>
      </c>
      <c r="F75" s="60">
        <v>2009</v>
      </c>
      <c r="G75" s="65">
        <v>52.100999999999999</v>
      </c>
      <c r="H75" s="65" t="s">
        <v>367</v>
      </c>
      <c r="I75" s="66">
        <v>1.0199999809265137</v>
      </c>
      <c r="J75" s="5" t="s">
        <v>367</v>
      </c>
      <c r="K75" s="6" t="s">
        <v>367</v>
      </c>
      <c r="L75" s="5" t="s">
        <v>367</v>
      </c>
      <c r="M75" s="5">
        <v>8.0513946210549179</v>
      </c>
      <c r="N75" s="7" t="s">
        <v>367</v>
      </c>
      <c r="O75" s="7" t="s">
        <v>2858</v>
      </c>
      <c r="P75" s="67" t="s">
        <v>367</v>
      </c>
      <c r="Q75" s="18">
        <f t="shared" si="5"/>
        <v>1</v>
      </c>
      <c r="R75" s="68">
        <v>1.67</v>
      </c>
      <c r="S75" s="69">
        <v>956.22</v>
      </c>
      <c r="T75" s="59">
        <f t="shared" si="6"/>
        <v>956.22</v>
      </c>
    </row>
    <row r="76" spans="1:20">
      <c r="A76" t="str">
        <f t="shared" si="4"/>
        <v/>
      </c>
      <c r="B76" s="60" t="s">
        <v>53</v>
      </c>
      <c r="C76" s="60" t="s">
        <v>221</v>
      </c>
      <c r="D76" s="60">
        <v>5</v>
      </c>
      <c r="E76" s="65">
        <v>1129.99</v>
      </c>
      <c r="F76" s="60">
        <v>2013</v>
      </c>
      <c r="G76" s="65">
        <v>52.11</v>
      </c>
      <c r="H76" s="65" t="s">
        <v>367</v>
      </c>
      <c r="I76" s="66">
        <v>2.7200000286102295</v>
      </c>
      <c r="J76" s="5" t="s">
        <v>367</v>
      </c>
      <c r="K76" s="6" t="s">
        <v>367</v>
      </c>
      <c r="L76" s="5" t="s">
        <v>367</v>
      </c>
      <c r="M76" s="5">
        <v>9.7513946687386337</v>
      </c>
      <c r="N76" s="7" t="s">
        <v>367</v>
      </c>
      <c r="O76" s="7" t="s">
        <v>1612</v>
      </c>
      <c r="P76" s="67" t="s">
        <v>367</v>
      </c>
      <c r="Q76" s="18">
        <f t="shared" si="5"/>
        <v>2</v>
      </c>
      <c r="R76" s="68">
        <v>1.62</v>
      </c>
      <c r="S76" s="69">
        <v>8951.06</v>
      </c>
      <c r="T76" s="59">
        <f t="shared" si="6"/>
        <v>8951.06</v>
      </c>
    </row>
    <row r="77" spans="1:20">
      <c r="A77">
        <f t="shared" si="4"/>
        <v>117</v>
      </c>
      <c r="B77" s="60" t="s">
        <v>111</v>
      </c>
      <c r="C77" s="60" t="s">
        <v>279</v>
      </c>
      <c r="D77" s="60">
        <v>5</v>
      </c>
      <c r="E77" s="65">
        <v>195443.7</v>
      </c>
      <c r="F77" s="60">
        <v>2016</v>
      </c>
      <c r="G77" s="65">
        <v>52.189</v>
      </c>
      <c r="H77" s="65">
        <v>5.2195677757263184</v>
      </c>
      <c r="I77" s="66">
        <v>0.87000000476837158</v>
      </c>
      <c r="J77" s="5">
        <v>9.205662432867797</v>
      </c>
      <c r="K77" s="6">
        <v>41.208775832116757</v>
      </c>
      <c r="L77" s="5">
        <v>34.583083948195934</v>
      </c>
      <c r="M77" s="5">
        <v>7.9013946448967758</v>
      </c>
      <c r="N77" s="7">
        <v>4.3768328886764181</v>
      </c>
      <c r="O77" s="7" t="s">
        <v>1287</v>
      </c>
      <c r="P77" s="67">
        <v>39.531210831206494</v>
      </c>
      <c r="Q77" s="18">
        <f t="shared" si="5"/>
        <v>1</v>
      </c>
      <c r="R77" s="68">
        <v>1.58</v>
      </c>
      <c r="S77" s="69">
        <v>8534.69</v>
      </c>
      <c r="T77" s="59">
        <f t="shared" si="6"/>
        <v>8534.69</v>
      </c>
    </row>
    <row r="78" spans="1:20">
      <c r="A78" t="str">
        <f t="shared" si="4"/>
        <v/>
      </c>
      <c r="B78" s="60" t="s">
        <v>336</v>
      </c>
      <c r="C78" s="60" t="s">
        <v>337</v>
      </c>
      <c r="D78" s="60">
        <v>5</v>
      </c>
      <c r="E78" s="65">
        <v>14916.629000000001</v>
      </c>
      <c r="F78" s="60">
        <v>2017</v>
      </c>
      <c r="G78" s="65">
        <v>52.19</v>
      </c>
      <c r="H78" s="65" t="s">
        <v>367</v>
      </c>
      <c r="I78" s="66">
        <v>0.99000000953674316</v>
      </c>
      <c r="J78" s="5" t="s">
        <v>367</v>
      </c>
      <c r="K78" s="6" t="s">
        <v>367</v>
      </c>
      <c r="L78" s="5" t="s">
        <v>367</v>
      </c>
      <c r="M78" s="5">
        <v>8.0213946496651474</v>
      </c>
      <c r="N78" s="7" t="s">
        <v>367</v>
      </c>
      <c r="O78" s="7" t="s">
        <v>2859</v>
      </c>
      <c r="P78" s="67" t="s">
        <v>367</v>
      </c>
      <c r="Q78" s="18">
        <f t="shared" si="5"/>
        <v>1</v>
      </c>
      <c r="R78" s="68">
        <v>1.58</v>
      </c>
      <c r="S78" s="69">
        <v>1527.66</v>
      </c>
      <c r="T78" s="59">
        <f t="shared" si="6"/>
        <v>1527.66</v>
      </c>
    </row>
    <row r="79" spans="1:20">
      <c r="A79" t="str">
        <f t="shared" si="4"/>
        <v/>
      </c>
      <c r="B79" s="60" t="s">
        <v>34</v>
      </c>
      <c r="C79" s="60" t="s">
        <v>202</v>
      </c>
      <c r="D79" s="60">
        <v>5</v>
      </c>
      <c r="E79" s="65">
        <v>4878.6570000000002</v>
      </c>
      <c r="F79" s="60">
        <v>2018</v>
      </c>
      <c r="G79" s="65">
        <v>52.296999999999997</v>
      </c>
      <c r="H79" s="65" t="s">
        <v>367</v>
      </c>
      <c r="I79" s="66">
        <v>1.7699999809265137</v>
      </c>
      <c r="J79" s="5" t="s">
        <v>367</v>
      </c>
      <c r="K79" s="6" t="s">
        <v>367</v>
      </c>
      <c r="L79" s="5" t="s">
        <v>367</v>
      </c>
      <c r="M79" s="5">
        <v>8.8013946210549179</v>
      </c>
      <c r="N79" s="7" t="s">
        <v>367</v>
      </c>
      <c r="O79" s="7" t="s">
        <v>850</v>
      </c>
      <c r="P79" s="67" t="s">
        <v>367</v>
      </c>
      <c r="Q79" s="18">
        <f t="shared" si="5"/>
        <v>2</v>
      </c>
      <c r="R79" s="68">
        <v>1.56</v>
      </c>
      <c r="S79" s="69">
        <v>1125.7</v>
      </c>
      <c r="T79" s="59">
        <f t="shared" si="6"/>
        <v>1125.7</v>
      </c>
    </row>
    <row r="80" spans="1:20">
      <c r="A80">
        <f t="shared" si="4"/>
        <v>119</v>
      </c>
      <c r="B80" s="60" t="s">
        <v>111</v>
      </c>
      <c r="C80" s="60" t="s">
        <v>279</v>
      </c>
      <c r="D80" s="60">
        <v>5</v>
      </c>
      <c r="E80" s="65">
        <v>200254.579</v>
      </c>
      <c r="F80" s="60">
        <v>2017</v>
      </c>
      <c r="G80" s="65">
        <v>52.396999999999998</v>
      </c>
      <c r="H80" s="65">
        <v>5.3219280242919922</v>
      </c>
      <c r="I80" s="66">
        <v>0.85000002384185791</v>
      </c>
      <c r="J80" s="5">
        <v>9.3080226814334708</v>
      </c>
      <c r="K80" s="6">
        <v>41.833051717192106</v>
      </c>
      <c r="L80" s="5">
        <v>35.207359833271283</v>
      </c>
      <c r="M80" s="5">
        <v>7.8813946639702621</v>
      </c>
      <c r="N80" s="7">
        <v>4.4671484343020493</v>
      </c>
      <c r="O80" s="7" t="s">
        <v>1132</v>
      </c>
      <c r="P80" s="67">
        <v>40.346933744617054</v>
      </c>
      <c r="Q80" s="18">
        <f t="shared" si="5"/>
        <v>1</v>
      </c>
      <c r="R80" s="68">
        <v>1.58</v>
      </c>
      <c r="S80" s="69">
        <v>8396.7800000000007</v>
      </c>
      <c r="T80" s="59">
        <f t="shared" si="6"/>
        <v>8396.7800000000007</v>
      </c>
    </row>
    <row r="81" spans="1:20">
      <c r="A81">
        <f t="shared" si="4"/>
        <v>140</v>
      </c>
      <c r="B81" s="60" t="s">
        <v>35</v>
      </c>
      <c r="C81" s="60" t="s">
        <v>203</v>
      </c>
      <c r="D81" s="60">
        <v>5</v>
      </c>
      <c r="E81" s="65">
        <v>16156.531000000001</v>
      </c>
      <c r="F81" s="60">
        <v>2018</v>
      </c>
      <c r="G81" s="65">
        <v>52.447000000000003</v>
      </c>
      <c r="H81" s="65">
        <v>4.4863252639770508</v>
      </c>
      <c r="I81" s="66">
        <v>1.5099999904632568</v>
      </c>
      <c r="J81" s="5">
        <v>8.4724199211185294</v>
      </c>
      <c r="K81" s="6">
        <v>38.113937418272442</v>
      </c>
      <c r="L81" s="5">
        <v>31.48824553435162</v>
      </c>
      <c r="M81" s="5">
        <v>8.541394630591661</v>
      </c>
      <c r="N81" s="7">
        <v>3.6865461550709822</v>
      </c>
      <c r="O81" s="7" t="s">
        <v>998</v>
      </c>
      <c r="P81" s="67">
        <v>33.21926379678608</v>
      </c>
      <c r="Q81" s="18">
        <f t="shared" si="5"/>
        <v>1</v>
      </c>
      <c r="R81" s="68">
        <v>1.56</v>
      </c>
      <c r="S81" s="69">
        <v>2552.37</v>
      </c>
      <c r="T81" s="59">
        <f t="shared" si="6"/>
        <v>2552.37</v>
      </c>
    </row>
    <row r="82" spans="1:20">
      <c r="A82">
        <f t="shared" si="4"/>
        <v>130</v>
      </c>
      <c r="B82" s="60" t="s">
        <v>129</v>
      </c>
      <c r="C82" s="60" t="s">
        <v>297</v>
      </c>
      <c r="D82" s="60">
        <v>5</v>
      </c>
      <c r="E82" s="65">
        <v>6387.2510000000002</v>
      </c>
      <c r="F82" s="60">
        <v>2011</v>
      </c>
      <c r="G82" s="65">
        <v>52.594000000000001</v>
      </c>
      <c r="H82" s="65">
        <v>4.5016436576843262</v>
      </c>
      <c r="I82" s="66">
        <v>1.059999942779541</v>
      </c>
      <c r="J82" s="5">
        <v>8.4877383148258048</v>
      </c>
      <c r="K82" s="6">
        <v>38.289868595241956</v>
      </c>
      <c r="L82" s="5">
        <v>31.664176711321133</v>
      </c>
      <c r="M82" s="5">
        <v>8.0913945829079452</v>
      </c>
      <c r="N82" s="7">
        <v>3.9133151135908917</v>
      </c>
      <c r="O82" s="7" t="s">
        <v>2047</v>
      </c>
      <c r="P82" s="67">
        <v>35.632063889142572</v>
      </c>
      <c r="Q82" s="18">
        <f t="shared" si="5"/>
        <v>1</v>
      </c>
      <c r="R82" s="68">
        <v>1.65</v>
      </c>
      <c r="S82" s="69">
        <v>2590.5300000000002</v>
      </c>
      <c r="T82" s="59">
        <f t="shared" si="6"/>
        <v>2590.5300000000002</v>
      </c>
    </row>
    <row r="83" spans="1:20">
      <c r="A83">
        <f t="shared" si="4"/>
        <v>121</v>
      </c>
      <c r="B83" s="60" t="s">
        <v>111</v>
      </c>
      <c r="C83" s="60" t="s">
        <v>279</v>
      </c>
      <c r="D83" s="60">
        <v>5</v>
      </c>
      <c r="E83" s="65">
        <v>204938.755</v>
      </c>
      <c r="F83" s="60">
        <v>2018</v>
      </c>
      <c r="G83" s="65">
        <v>52.668999999999997</v>
      </c>
      <c r="H83" s="65">
        <v>5.2522883415222168</v>
      </c>
      <c r="I83" s="66">
        <v>0.86000001430511475</v>
      </c>
      <c r="J83" s="5">
        <v>9.2383829986636954</v>
      </c>
      <c r="K83" s="6">
        <v>41.735606418280554</v>
      </c>
      <c r="L83" s="5">
        <v>35.109914534359731</v>
      </c>
      <c r="M83" s="5">
        <v>7.891394654433519</v>
      </c>
      <c r="N83" s="7">
        <v>4.4491393564551212</v>
      </c>
      <c r="O83" s="7" t="s">
        <v>983</v>
      </c>
      <c r="P83" s="67">
        <v>40.090949016722668</v>
      </c>
      <c r="Q83" s="18">
        <f t="shared" si="5"/>
        <v>1</v>
      </c>
      <c r="R83" s="68">
        <v>1.56</v>
      </c>
      <c r="S83" s="69">
        <v>8362.6200000000008</v>
      </c>
      <c r="T83" s="59">
        <f t="shared" si="6"/>
        <v>8362.6200000000008</v>
      </c>
    </row>
    <row r="84" spans="1:20">
      <c r="A84">
        <f t="shared" si="4"/>
        <v>64</v>
      </c>
      <c r="B84" s="60" t="s">
        <v>160</v>
      </c>
      <c r="C84" s="60" t="s">
        <v>328</v>
      </c>
      <c r="D84" s="60">
        <v>5</v>
      </c>
      <c r="E84" s="65">
        <v>12129.553</v>
      </c>
      <c r="F84" s="60">
        <v>2006</v>
      </c>
      <c r="G84" s="65">
        <v>52.692999999999998</v>
      </c>
      <c r="H84" s="65">
        <v>4.8244547843933105</v>
      </c>
      <c r="I84" s="66">
        <v>1.309999942779541</v>
      </c>
      <c r="J84" s="5">
        <v>8.8105494415347891</v>
      </c>
      <c r="K84" s="6">
        <v>39.820949418576454</v>
      </c>
      <c r="L84" s="5">
        <v>33.195257534655632</v>
      </c>
      <c r="M84" s="5">
        <v>8.3413945829079452</v>
      </c>
      <c r="N84" s="7">
        <v>3.9795812564334088</v>
      </c>
      <c r="O84" s="7" t="s">
        <v>2807</v>
      </c>
      <c r="P84" s="67">
        <v>36.485874788635151</v>
      </c>
      <c r="Q84" s="18">
        <f t="shared" si="5"/>
        <v>1</v>
      </c>
      <c r="R84" s="68">
        <v>1.71</v>
      </c>
      <c r="S84" s="69">
        <v>2673.46</v>
      </c>
      <c r="T84" s="59">
        <f t="shared" si="6"/>
        <v>2673.46</v>
      </c>
    </row>
    <row r="85" spans="1:20">
      <c r="A85">
        <f t="shared" si="4"/>
        <v>59</v>
      </c>
      <c r="B85" s="60" t="s">
        <v>103</v>
      </c>
      <c r="C85" s="60" t="s">
        <v>271</v>
      </c>
      <c r="D85" s="60">
        <v>5</v>
      </c>
      <c r="E85" s="65">
        <v>20787.087</v>
      </c>
      <c r="F85" s="60">
        <v>2006</v>
      </c>
      <c r="G85" s="65">
        <v>52.747999999999998</v>
      </c>
      <c r="H85" s="65">
        <v>4.5948796272277832</v>
      </c>
      <c r="I85" s="66">
        <v>0.72000002861022949</v>
      </c>
      <c r="J85" s="5">
        <v>8.5809742843692618</v>
      </c>
      <c r="K85" s="6">
        <v>38.823822298659984</v>
      </c>
      <c r="L85" s="5">
        <v>32.198130414739161</v>
      </c>
      <c r="M85" s="5">
        <v>7.7513946687386337</v>
      </c>
      <c r="N85" s="7">
        <v>4.1538499574269112</v>
      </c>
      <c r="O85" s="7" t="s">
        <v>2806</v>
      </c>
      <c r="P85" s="67">
        <v>38.083617263109844</v>
      </c>
      <c r="Q85" s="18">
        <f t="shared" si="5"/>
        <v>1</v>
      </c>
      <c r="R85" s="68">
        <v>1.71</v>
      </c>
      <c r="S85" s="69">
        <v>1041.8</v>
      </c>
      <c r="T85" s="59">
        <f t="shared" si="6"/>
        <v>1041.8</v>
      </c>
    </row>
    <row r="86" spans="1:20">
      <c r="A86" t="str">
        <f t="shared" si="4"/>
        <v/>
      </c>
      <c r="B86" s="60" t="s">
        <v>43</v>
      </c>
      <c r="C86" s="60" t="s">
        <v>211</v>
      </c>
      <c r="D86" s="60">
        <v>5</v>
      </c>
      <c r="E86" s="65">
        <v>20546.802</v>
      </c>
      <c r="F86" s="60">
        <v>2006</v>
      </c>
      <c r="G86" s="65">
        <v>52.884999999999998</v>
      </c>
      <c r="H86" s="65" t="s">
        <v>367</v>
      </c>
      <c r="I86" s="66">
        <v>0.87000000476837158</v>
      </c>
      <c r="J86" s="5" t="s">
        <v>367</v>
      </c>
      <c r="K86" s="6" t="s">
        <v>367</v>
      </c>
      <c r="L86" s="5" t="s">
        <v>367</v>
      </c>
      <c r="M86" s="5">
        <v>7.9013946448967758</v>
      </c>
      <c r="N86" s="7" t="s">
        <v>367</v>
      </c>
      <c r="O86" s="7" t="s">
        <v>2690</v>
      </c>
      <c r="P86" s="67" t="s">
        <v>367</v>
      </c>
      <c r="Q86" s="18">
        <f t="shared" si="5"/>
        <v>1</v>
      </c>
      <c r="R86" s="68">
        <v>1.71</v>
      </c>
      <c r="S86" s="69">
        <v>4049.26</v>
      </c>
      <c r="T86" s="59">
        <f t="shared" si="6"/>
        <v>4049.26</v>
      </c>
    </row>
    <row r="87" spans="1:20">
      <c r="A87">
        <f t="shared" si="4"/>
        <v>140</v>
      </c>
      <c r="B87" s="60" t="s">
        <v>86</v>
      </c>
      <c r="C87" s="60" t="s">
        <v>254</v>
      </c>
      <c r="D87" s="60">
        <v>5</v>
      </c>
      <c r="E87" s="65">
        <v>2130.422</v>
      </c>
      <c r="F87" s="60">
        <v>2016</v>
      </c>
      <c r="G87" s="65">
        <v>52.908000000000001</v>
      </c>
      <c r="H87" s="65">
        <v>3.8082048892974854</v>
      </c>
      <c r="I87" s="66">
        <v>1.2462795972824097</v>
      </c>
      <c r="J87" s="5">
        <v>7.7942995464389648</v>
      </c>
      <c r="K87" s="6">
        <v>35.371553134850579</v>
      </c>
      <c r="L87" s="5">
        <v>28.745861250929757</v>
      </c>
      <c r="M87" s="5">
        <v>8.2776742374108139</v>
      </c>
      <c r="N87" s="7">
        <v>3.4726978166177771</v>
      </c>
      <c r="O87" s="7" t="s">
        <v>1302</v>
      </c>
      <c r="P87" s="67">
        <v>31.365133884127374</v>
      </c>
      <c r="Q87" s="18">
        <f t="shared" si="5"/>
        <v>1</v>
      </c>
      <c r="R87" s="68">
        <v>1.58</v>
      </c>
      <c r="S87" s="69">
        <v>3057.26</v>
      </c>
      <c r="T87" s="59">
        <f t="shared" si="6"/>
        <v>3057.26</v>
      </c>
    </row>
    <row r="88" spans="1:20">
      <c r="A88">
        <f t="shared" si="4"/>
        <v>138</v>
      </c>
      <c r="B88" s="60" t="s">
        <v>35</v>
      </c>
      <c r="C88" s="60" t="s">
        <v>203</v>
      </c>
      <c r="D88" s="60">
        <v>5</v>
      </c>
      <c r="E88" s="65">
        <v>16685.223000000002</v>
      </c>
      <c r="F88" s="60">
        <v>2019</v>
      </c>
      <c r="G88" s="65">
        <v>52.993000000000002</v>
      </c>
      <c r="H88" s="65">
        <v>4.2507991790771484</v>
      </c>
      <c r="I88" s="66">
        <v>1.4800000190734863</v>
      </c>
      <c r="J88" s="5">
        <v>8.236893836218627</v>
      </c>
      <c r="K88" s="6">
        <v>37.440157510956482</v>
      </c>
      <c r="L88" s="5">
        <v>30.814465627035659</v>
      </c>
      <c r="M88" s="5">
        <v>8.5113946592018905</v>
      </c>
      <c r="N88" s="7">
        <v>3.620377959294995</v>
      </c>
      <c r="O88" s="7" t="s">
        <v>845</v>
      </c>
      <c r="P88" s="67">
        <v>32.585054092705619</v>
      </c>
      <c r="Q88" s="18">
        <f t="shared" si="5"/>
        <v>1</v>
      </c>
      <c r="R88" s="68">
        <v>1.55</v>
      </c>
      <c r="S88" s="69">
        <v>2604.5300000000002</v>
      </c>
      <c r="T88" s="59">
        <f t="shared" si="6"/>
        <v>2604.5300000000002</v>
      </c>
    </row>
    <row r="89" spans="1:20">
      <c r="A89">
        <f t="shared" si="4"/>
        <v>135</v>
      </c>
      <c r="B89" s="60" t="s">
        <v>111</v>
      </c>
      <c r="C89" s="60" t="s">
        <v>279</v>
      </c>
      <c r="D89" s="60">
        <v>5</v>
      </c>
      <c r="E89" s="65">
        <v>209485.641</v>
      </c>
      <c r="F89" s="60">
        <v>2019</v>
      </c>
      <c r="G89" s="65">
        <v>53.009</v>
      </c>
      <c r="H89" s="65">
        <v>4.266484260559082</v>
      </c>
      <c r="I89" s="66">
        <v>0.87000000476837158</v>
      </c>
      <c r="J89" s="5">
        <v>8.2525789177005606</v>
      </c>
      <c r="K89" s="6">
        <v>37.522778531620304</v>
      </c>
      <c r="L89" s="5">
        <v>30.897086647699481</v>
      </c>
      <c r="M89" s="5">
        <v>7.9013946448967758</v>
      </c>
      <c r="N89" s="7">
        <v>3.9103333064947958</v>
      </c>
      <c r="O89" s="7" t="s">
        <v>842</v>
      </c>
      <c r="P89" s="67">
        <v>35.194784562618942</v>
      </c>
      <c r="Q89" s="18">
        <f t="shared" si="5"/>
        <v>1</v>
      </c>
      <c r="R89" s="68">
        <v>1.55</v>
      </c>
      <c r="S89" s="69">
        <v>8361.7900000000009</v>
      </c>
      <c r="T89" s="59">
        <f t="shared" si="6"/>
        <v>8361.7900000000009</v>
      </c>
    </row>
    <row r="90" spans="1:20">
      <c r="A90">
        <f t="shared" si="4"/>
        <v>98</v>
      </c>
      <c r="B90" s="60" t="s">
        <v>111</v>
      </c>
      <c r="C90" s="60" t="s">
        <v>279</v>
      </c>
      <c r="D90" s="60">
        <v>5</v>
      </c>
      <c r="E90" s="65">
        <v>213996.18100000001</v>
      </c>
      <c r="F90" s="60">
        <v>2020</v>
      </c>
      <c r="G90" s="65">
        <v>53.072000000000003</v>
      </c>
      <c r="H90" s="65">
        <v>5.5029482841491699</v>
      </c>
      <c r="I90" s="66">
        <v>0.86000001430511475</v>
      </c>
      <c r="J90" s="5">
        <v>9.4890429412906485</v>
      </c>
      <c r="K90" s="6">
        <v>43.196002601611333</v>
      </c>
      <c r="L90" s="5">
        <v>36.570310717690511</v>
      </c>
      <c r="M90" s="5">
        <v>7.891394654433519</v>
      </c>
      <c r="N90" s="7">
        <v>4.6342012177967415</v>
      </c>
      <c r="O90" s="7" t="s">
        <v>646</v>
      </c>
      <c r="P90" s="67">
        <v>41.612716027313198</v>
      </c>
      <c r="Q90" s="18">
        <f t="shared" si="5"/>
        <v>1</v>
      </c>
      <c r="R90" s="68">
        <v>1.53</v>
      </c>
      <c r="S90" s="69">
        <v>7664.21</v>
      </c>
      <c r="T90" s="59">
        <f t="shared" si="6"/>
        <v>7664.21</v>
      </c>
    </row>
    <row r="91" spans="1:20">
      <c r="A91" t="str">
        <f t="shared" si="4"/>
        <v/>
      </c>
      <c r="B91" s="60" t="s">
        <v>35</v>
      </c>
      <c r="C91" s="60" t="s">
        <v>203</v>
      </c>
      <c r="D91" s="60">
        <v>5</v>
      </c>
      <c r="E91" s="65">
        <v>17224.679</v>
      </c>
      <c r="F91" s="60">
        <v>2020</v>
      </c>
      <c r="G91" s="65">
        <v>53.082000000000001</v>
      </c>
      <c r="H91" s="65" t="s">
        <v>367</v>
      </c>
      <c r="I91" s="66">
        <v>1.4199999570846558</v>
      </c>
      <c r="J91" s="5" t="s">
        <v>367</v>
      </c>
      <c r="K91" s="6" t="s">
        <v>367</v>
      </c>
      <c r="L91" s="5" t="s">
        <v>367</v>
      </c>
      <c r="M91" s="5">
        <v>8.45139459721306</v>
      </c>
      <c r="N91" s="7" t="s">
        <v>367</v>
      </c>
      <c r="O91" s="7" t="s">
        <v>570</v>
      </c>
      <c r="P91" s="67" t="s">
        <v>367</v>
      </c>
      <c r="Q91" s="18">
        <f t="shared" si="5"/>
        <v>1</v>
      </c>
      <c r="R91" s="68">
        <v>1.53</v>
      </c>
      <c r="S91" s="69">
        <v>2513.0300000000002</v>
      </c>
      <c r="T91" s="59">
        <f t="shared" si="6"/>
        <v>2513.0300000000002</v>
      </c>
    </row>
    <row r="92" spans="1:20">
      <c r="A92" t="str">
        <f t="shared" si="4"/>
        <v/>
      </c>
      <c r="B92" s="60" t="s">
        <v>35</v>
      </c>
      <c r="C92" s="60" t="s">
        <v>203</v>
      </c>
      <c r="D92" s="60">
        <v>5</v>
      </c>
      <c r="E92" s="65">
        <v>17828.273000000001</v>
      </c>
      <c r="F92" s="60">
        <v>2021</v>
      </c>
      <c r="G92" s="65">
        <v>53.136000000000003</v>
      </c>
      <c r="H92" s="65" t="s">
        <v>367</v>
      </c>
      <c r="I92" s="66">
        <v>1.3700000047683716</v>
      </c>
      <c r="J92" s="5" t="s">
        <v>367</v>
      </c>
      <c r="K92" s="6" t="s">
        <v>367</v>
      </c>
      <c r="L92" s="5" t="s">
        <v>367</v>
      </c>
      <c r="M92" s="5">
        <v>8.4013946448967758</v>
      </c>
      <c r="N92" s="7" t="s">
        <v>367</v>
      </c>
      <c r="O92" s="7" t="s">
        <v>540</v>
      </c>
      <c r="P92" s="67" t="s">
        <v>367</v>
      </c>
      <c r="Q92" s="18">
        <f t="shared" si="5"/>
        <v>1</v>
      </c>
      <c r="R92" s="68">
        <v>1.52</v>
      </c>
      <c r="S92" s="69">
        <v>2435.0700000000002</v>
      </c>
      <c r="T92" s="59">
        <f t="shared" si="6"/>
        <v>2435.0700000000002</v>
      </c>
    </row>
    <row r="93" spans="1:20">
      <c r="A93">
        <f t="shared" si="4"/>
        <v>128</v>
      </c>
      <c r="B93" s="60" t="s">
        <v>129</v>
      </c>
      <c r="C93" s="60" t="s">
        <v>297</v>
      </c>
      <c r="D93" s="60">
        <v>5</v>
      </c>
      <c r="E93" s="65">
        <v>6551.08</v>
      </c>
      <c r="F93" s="60">
        <v>2012</v>
      </c>
      <c r="G93" s="65">
        <v>53.158999999999999</v>
      </c>
      <c r="H93" s="65">
        <v>4.507967472076416</v>
      </c>
      <c r="I93" s="66">
        <v>1.059999942779541</v>
      </c>
      <c r="J93" s="5">
        <v>8.4940621292178946</v>
      </c>
      <c r="K93" s="6">
        <v>38.730038473984081</v>
      </c>
      <c r="L93" s="5">
        <v>32.104346590063258</v>
      </c>
      <c r="M93" s="5">
        <v>8.0913945829079452</v>
      </c>
      <c r="N93" s="7">
        <v>3.9677148680747392</v>
      </c>
      <c r="O93" s="7" t="s">
        <v>1897</v>
      </c>
      <c r="P93" s="67">
        <v>36.002547939771524</v>
      </c>
      <c r="Q93" s="18">
        <f t="shared" si="5"/>
        <v>1</v>
      </c>
      <c r="R93" s="68">
        <v>1.62</v>
      </c>
      <c r="S93" s="69">
        <v>2792.93</v>
      </c>
      <c r="T93" s="59">
        <f t="shared" si="6"/>
        <v>2792.93</v>
      </c>
    </row>
    <row r="94" spans="1:20">
      <c r="A94" t="str">
        <f t="shared" si="4"/>
        <v/>
      </c>
      <c r="B94" s="60" t="s">
        <v>105</v>
      </c>
      <c r="C94" s="60" t="s">
        <v>273</v>
      </c>
      <c r="D94" s="60">
        <v>5</v>
      </c>
      <c r="E94" s="65">
        <v>1991.8879999999999</v>
      </c>
      <c r="F94" s="60">
        <v>2006</v>
      </c>
      <c r="G94" s="65">
        <v>53.183</v>
      </c>
      <c r="H94" s="65" t="s">
        <v>367</v>
      </c>
      <c r="I94" s="66">
        <v>2.1433849334716797</v>
      </c>
      <c r="J94" s="5" t="s">
        <v>367</v>
      </c>
      <c r="K94" s="6" t="s">
        <v>367</v>
      </c>
      <c r="L94" s="5" t="s">
        <v>367</v>
      </c>
      <c r="M94" s="5">
        <v>9.1747795736000839</v>
      </c>
      <c r="N94" s="7" t="s">
        <v>367</v>
      </c>
      <c r="O94" s="7" t="s">
        <v>2720</v>
      </c>
      <c r="P94" s="67" t="s">
        <v>367</v>
      </c>
      <c r="Q94" s="18">
        <f t="shared" si="5"/>
        <v>2</v>
      </c>
      <c r="R94" s="68">
        <v>1.71</v>
      </c>
      <c r="S94" s="69">
        <v>9773.2999999999993</v>
      </c>
      <c r="T94" s="59">
        <f t="shared" si="6"/>
        <v>9773.2999999999993</v>
      </c>
    </row>
    <row r="95" spans="1:20">
      <c r="A95">
        <f t="shared" si="4"/>
        <v>90</v>
      </c>
      <c r="B95" s="60" t="s">
        <v>103</v>
      </c>
      <c r="C95" s="60" t="s">
        <v>271</v>
      </c>
      <c r="D95" s="60">
        <v>5</v>
      </c>
      <c r="E95" s="65">
        <v>21287.634999999998</v>
      </c>
      <c r="F95" s="60">
        <v>2007</v>
      </c>
      <c r="G95" s="65">
        <v>53.255000000000003</v>
      </c>
      <c r="H95" s="65">
        <v>4.8326349258422852</v>
      </c>
      <c r="I95" s="66">
        <v>0.68999999761581421</v>
      </c>
      <c r="J95" s="5">
        <v>8.8187295829837637</v>
      </c>
      <c r="K95" s="6">
        <v>40.283027901593798</v>
      </c>
      <c r="L95" s="5">
        <v>33.657336017672975</v>
      </c>
      <c r="M95" s="5">
        <v>7.7213946377442184</v>
      </c>
      <c r="N95" s="7">
        <v>4.3589710922359828</v>
      </c>
      <c r="O95" s="7" t="s">
        <v>2656</v>
      </c>
      <c r="P95" s="67">
        <v>39.872786454791907</v>
      </c>
      <c r="Q95" s="18">
        <f t="shared" si="5"/>
        <v>1</v>
      </c>
      <c r="R95" s="68">
        <v>1.69</v>
      </c>
      <c r="S95" s="69">
        <v>1095.1300000000001</v>
      </c>
      <c r="T95" s="59">
        <f t="shared" si="6"/>
        <v>1095.1300000000001</v>
      </c>
    </row>
    <row r="96" spans="1:20">
      <c r="A96" t="str">
        <f t="shared" si="4"/>
        <v/>
      </c>
      <c r="B96" s="60" t="s">
        <v>43</v>
      </c>
      <c r="C96" s="60" t="s">
        <v>211</v>
      </c>
      <c r="D96" s="60">
        <v>5</v>
      </c>
      <c r="E96" s="65">
        <v>21030.558000000001</v>
      </c>
      <c r="F96" s="60">
        <v>2007</v>
      </c>
      <c r="G96" s="65">
        <v>53.451999999999998</v>
      </c>
      <c r="H96" s="65" t="s">
        <v>367</v>
      </c>
      <c r="I96" s="66">
        <v>0.82999998331069946</v>
      </c>
      <c r="J96" s="5" t="s">
        <v>367</v>
      </c>
      <c r="K96" s="6" t="s">
        <v>367</v>
      </c>
      <c r="L96" s="5" t="s">
        <v>367</v>
      </c>
      <c r="M96" s="5">
        <v>7.8613946234391037</v>
      </c>
      <c r="N96" s="7" t="s">
        <v>367</v>
      </c>
      <c r="O96" s="7" t="s">
        <v>2530</v>
      </c>
      <c r="P96" s="67" t="s">
        <v>367</v>
      </c>
      <c r="Q96" s="18">
        <f t="shared" si="5"/>
        <v>1</v>
      </c>
      <c r="R96" s="68">
        <v>1.69</v>
      </c>
      <c r="S96" s="69">
        <v>3999.69</v>
      </c>
      <c r="T96" s="59">
        <f t="shared" si="6"/>
        <v>3999.69</v>
      </c>
    </row>
    <row r="97" spans="1:20">
      <c r="A97">
        <f t="shared" si="4"/>
        <v>114</v>
      </c>
      <c r="B97" s="60" t="s">
        <v>111</v>
      </c>
      <c r="C97" s="60" t="s">
        <v>279</v>
      </c>
      <c r="D97" s="60">
        <v>5</v>
      </c>
      <c r="E97" s="65">
        <v>218529.28599999999</v>
      </c>
      <c r="F97" s="60">
        <v>2021</v>
      </c>
      <c r="G97" s="65">
        <v>53.454999999999998</v>
      </c>
      <c r="H97" s="65">
        <v>4.4792656898498535</v>
      </c>
      <c r="I97" s="66">
        <v>0.8399999737739563</v>
      </c>
      <c r="J97" s="5">
        <v>8.4653603469913321</v>
      </c>
      <c r="K97" s="6">
        <v>38.814096023600754</v>
      </c>
      <c r="L97" s="5">
        <v>32.188404139679932</v>
      </c>
      <c r="M97" s="5">
        <v>7.8713946139023605</v>
      </c>
      <c r="N97" s="7">
        <v>4.0892885846212268</v>
      </c>
      <c r="O97" s="7" t="s">
        <v>534</v>
      </c>
      <c r="P97" s="67">
        <v>36.676794228771762</v>
      </c>
      <c r="Q97" s="18">
        <f t="shared" si="5"/>
        <v>1</v>
      </c>
      <c r="R97" s="68">
        <v>1.52</v>
      </c>
      <c r="S97" s="69">
        <v>7588.48</v>
      </c>
      <c r="T97" s="59">
        <f t="shared" si="6"/>
        <v>7588.48</v>
      </c>
    </row>
    <row r="98" spans="1:20">
      <c r="A98" t="str">
        <f t="shared" si="4"/>
        <v/>
      </c>
      <c r="B98" s="60" t="s">
        <v>53</v>
      </c>
      <c r="C98" s="60" t="s">
        <v>221</v>
      </c>
      <c r="D98" s="60">
        <v>5</v>
      </c>
      <c r="E98" s="65">
        <v>1136.299</v>
      </c>
      <c r="F98" s="60">
        <v>2014</v>
      </c>
      <c r="G98" s="65">
        <v>53.491</v>
      </c>
      <c r="H98" s="65" t="s">
        <v>367</v>
      </c>
      <c r="I98" s="66">
        <v>2.690000057220459</v>
      </c>
      <c r="J98" s="5" t="s">
        <v>367</v>
      </c>
      <c r="K98" s="6" t="s">
        <v>367</v>
      </c>
      <c r="L98" s="5" t="s">
        <v>367</v>
      </c>
      <c r="M98" s="5">
        <v>9.7213946973488632</v>
      </c>
      <c r="N98" s="7" t="s">
        <v>367</v>
      </c>
      <c r="O98" s="7" t="s">
        <v>1459</v>
      </c>
      <c r="P98" s="67" t="s">
        <v>367</v>
      </c>
      <c r="Q98" s="18">
        <f t="shared" si="5"/>
        <v>2</v>
      </c>
      <c r="R98" s="68">
        <v>1.61</v>
      </c>
      <c r="S98" s="69">
        <v>9084.49</v>
      </c>
      <c r="T98" s="59">
        <f t="shared" si="6"/>
        <v>9084.49</v>
      </c>
    </row>
    <row r="99" spans="1:20">
      <c r="A99">
        <f t="shared" si="4"/>
        <v>66</v>
      </c>
      <c r="B99" s="60" t="s">
        <v>92</v>
      </c>
      <c r="C99" s="60" t="s">
        <v>260</v>
      </c>
      <c r="D99" s="60">
        <v>5</v>
      </c>
      <c r="E99" s="65">
        <v>13198.700999999999</v>
      </c>
      <c r="F99" s="60">
        <v>2006</v>
      </c>
      <c r="G99" s="65">
        <v>53.652000000000001</v>
      </c>
      <c r="H99" s="65">
        <v>3.8298680782318115</v>
      </c>
      <c r="I99" s="66">
        <v>0.62999999523162842</v>
      </c>
      <c r="J99" s="5">
        <v>7.815962735373291</v>
      </c>
      <c r="K99" s="6">
        <v>35.968645911884806</v>
      </c>
      <c r="L99" s="5">
        <v>29.342954027963984</v>
      </c>
      <c r="M99" s="5">
        <v>7.6613946353600326</v>
      </c>
      <c r="N99" s="7">
        <v>3.829975536377662</v>
      </c>
      <c r="O99" s="7" t="s">
        <v>2813</v>
      </c>
      <c r="P99" s="67">
        <v>35.114249178329203</v>
      </c>
      <c r="Q99" s="18">
        <f t="shared" si="5"/>
        <v>1</v>
      </c>
      <c r="R99" s="68">
        <v>1.71</v>
      </c>
      <c r="S99" s="69">
        <v>1237.27</v>
      </c>
      <c r="T99" s="59">
        <f t="shared" si="6"/>
        <v>1237.27</v>
      </c>
    </row>
    <row r="100" spans="1:20">
      <c r="A100">
        <f t="shared" si="4"/>
        <v>109</v>
      </c>
      <c r="B100" s="60" t="s">
        <v>160</v>
      </c>
      <c r="C100" s="60" t="s">
        <v>328</v>
      </c>
      <c r="D100" s="60">
        <v>5</v>
      </c>
      <c r="E100" s="65">
        <v>12565.084999999999</v>
      </c>
      <c r="F100" s="60">
        <v>2007</v>
      </c>
      <c r="G100" s="65">
        <v>53.73</v>
      </c>
      <c r="H100" s="65">
        <v>3.9982931613922119</v>
      </c>
      <c r="I100" s="66">
        <v>1.2300000190734863</v>
      </c>
      <c r="J100" s="5">
        <v>7.9843878185336914</v>
      </c>
      <c r="K100" s="6">
        <v>36.797147738775465</v>
      </c>
      <c r="L100" s="5">
        <v>30.171455854854642</v>
      </c>
      <c r="M100" s="5">
        <v>8.2613946592018905</v>
      </c>
      <c r="N100" s="7">
        <v>3.652101987555866</v>
      </c>
      <c r="O100" s="7" t="s">
        <v>2667</v>
      </c>
      <c r="P100" s="67">
        <v>33.406847528837133</v>
      </c>
      <c r="Q100" s="18">
        <f t="shared" si="5"/>
        <v>1</v>
      </c>
      <c r="R100" s="68">
        <v>1.69</v>
      </c>
      <c r="S100" s="69">
        <v>2796.35</v>
      </c>
      <c r="T100" s="59">
        <f t="shared" ref="T100:T129" si="7">_xlfn.SINGLE(IF(S100=0,"",IF(F100=2025,_xlfn.XLOOKUP("2024"&amp;C100,O:O,S:S,"",0),S100)))</f>
        <v>2796.35</v>
      </c>
    </row>
    <row r="101" spans="1:20">
      <c r="A101">
        <f t="shared" si="4"/>
        <v>74</v>
      </c>
      <c r="B101" s="60" t="s">
        <v>29</v>
      </c>
      <c r="C101" s="60" t="s">
        <v>197</v>
      </c>
      <c r="D101" s="60">
        <v>5</v>
      </c>
      <c r="E101" s="65">
        <v>14373.707</v>
      </c>
      <c r="F101" s="60">
        <v>2006</v>
      </c>
      <c r="G101" s="65">
        <v>53.783999999999999</v>
      </c>
      <c r="H101" s="65">
        <v>3.8014907836914063</v>
      </c>
      <c r="I101" s="66">
        <v>1.0800000429153442</v>
      </c>
      <c r="J101" s="5">
        <v>7.7875854408328857</v>
      </c>
      <c r="K101" s="6">
        <v>35.926227464239275</v>
      </c>
      <c r="L101" s="5">
        <v>29.300535580318453</v>
      </c>
      <c r="M101" s="5">
        <v>8.1113946830437484</v>
      </c>
      <c r="N101" s="7">
        <v>3.6122685093315687</v>
      </c>
      <c r="O101" s="7" t="s">
        <v>2819</v>
      </c>
      <c r="P101" s="67">
        <v>33.118252409430788</v>
      </c>
      <c r="Q101" s="18">
        <f t="shared" si="5"/>
        <v>1</v>
      </c>
      <c r="R101" s="68">
        <v>1.71</v>
      </c>
      <c r="S101" s="69">
        <v>1714.76</v>
      </c>
      <c r="T101" s="59">
        <f t="shared" si="7"/>
        <v>1714.76</v>
      </c>
    </row>
    <row r="102" spans="1:20">
      <c r="A102">
        <f t="shared" si="4"/>
        <v>92</v>
      </c>
      <c r="B102" s="60" t="s">
        <v>103</v>
      </c>
      <c r="C102" s="60" t="s">
        <v>271</v>
      </c>
      <c r="D102" s="60">
        <v>5</v>
      </c>
      <c r="E102" s="65">
        <v>21819.036</v>
      </c>
      <c r="F102" s="60">
        <v>2008</v>
      </c>
      <c r="G102" s="65">
        <v>53.798999999999999</v>
      </c>
      <c r="H102" s="65">
        <v>4.6535830497741699</v>
      </c>
      <c r="I102" s="66">
        <v>0.67000001668930054</v>
      </c>
      <c r="J102" s="5">
        <v>8.6396777069156485</v>
      </c>
      <c r="K102" s="6">
        <v>39.868274302583465</v>
      </c>
      <c r="L102" s="5">
        <v>33.242582418662643</v>
      </c>
      <c r="M102" s="5">
        <v>7.7013946568177047</v>
      </c>
      <c r="N102" s="7">
        <v>4.3164366845210891</v>
      </c>
      <c r="O102" s="7" t="s">
        <v>2508</v>
      </c>
      <c r="P102" s="67">
        <v>39.483711758054923</v>
      </c>
      <c r="Q102" s="18">
        <f t="shared" si="5"/>
        <v>1</v>
      </c>
      <c r="R102" s="68">
        <v>1.69</v>
      </c>
      <c r="S102" s="69">
        <v>1141.94</v>
      </c>
      <c r="T102" s="59">
        <f t="shared" si="7"/>
        <v>1141.94</v>
      </c>
    </row>
    <row r="103" spans="1:20">
      <c r="A103">
        <f t="shared" si="4"/>
        <v>142</v>
      </c>
      <c r="B103" s="60" t="s">
        <v>86</v>
      </c>
      <c r="C103" s="60" t="s">
        <v>254</v>
      </c>
      <c r="D103" s="60">
        <v>5</v>
      </c>
      <c r="E103" s="65">
        <v>2157.11</v>
      </c>
      <c r="F103" s="60">
        <v>2017</v>
      </c>
      <c r="G103" s="65">
        <v>53.874000000000002</v>
      </c>
      <c r="H103" s="65">
        <v>3.7953007221221924</v>
      </c>
      <c r="I103" s="66">
        <v>1.2462748289108276</v>
      </c>
      <c r="J103" s="5">
        <v>7.7813953792636719</v>
      </c>
      <c r="K103" s="6">
        <v>35.957740774989929</v>
      </c>
      <c r="L103" s="5">
        <v>29.332048891069107</v>
      </c>
      <c r="M103" s="5">
        <v>8.2776694690392318</v>
      </c>
      <c r="N103" s="7">
        <v>3.5435153578889644</v>
      </c>
      <c r="O103" s="7" t="s">
        <v>1151</v>
      </c>
      <c r="P103" s="67">
        <v>32.004752353861903</v>
      </c>
      <c r="Q103" s="18">
        <f t="shared" si="5"/>
        <v>1</v>
      </c>
      <c r="R103" s="68">
        <v>1.58</v>
      </c>
      <c r="S103" s="69">
        <v>2924.68</v>
      </c>
      <c r="T103" s="59">
        <f t="shared" si="7"/>
        <v>2924.68</v>
      </c>
    </row>
    <row r="104" spans="1:20">
      <c r="A104">
        <f t="shared" si="4"/>
        <v>123</v>
      </c>
      <c r="B104" s="60" t="s">
        <v>161</v>
      </c>
      <c r="C104" s="60" t="s">
        <v>329</v>
      </c>
      <c r="D104" s="60">
        <v>5</v>
      </c>
      <c r="E104" s="65">
        <v>13595.424000000001</v>
      </c>
      <c r="F104" s="60">
        <v>2011</v>
      </c>
      <c r="G104" s="65">
        <v>53.911000000000001</v>
      </c>
      <c r="H104" s="65">
        <v>4.8456416130065918</v>
      </c>
      <c r="I104" s="66">
        <v>1.4299999475479126</v>
      </c>
      <c r="J104" s="5">
        <v>8.8317362701480704</v>
      </c>
      <c r="K104" s="6">
        <v>40.839382987325415</v>
      </c>
      <c r="L104" s="5">
        <v>34.213691103404592</v>
      </c>
      <c r="M104" s="5">
        <v>8.4613945876763168</v>
      </c>
      <c r="N104" s="7">
        <v>4.0435049741369431</v>
      </c>
      <c r="O104" s="7" t="s">
        <v>2045</v>
      </c>
      <c r="P104" s="67">
        <v>36.817486809107422</v>
      </c>
      <c r="Q104" s="18">
        <f t="shared" si="5"/>
        <v>1</v>
      </c>
      <c r="R104" s="68">
        <v>1.65</v>
      </c>
      <c r="S104" s="69">
        <v>4358.93</v>
      </c>
      <c r="T104" s="59">
        <f t="shared" si="7"/>
        <v>4358.93</v>
      </c>
    </row>
    <row r="105" spans="1:20">
      <c r="A105" t="str">
        <f t="shared" si="4"/>
        <v/>
      </c>
      <c r="B105" s="60" t="s">
        <v>336</v>
      </c>
      <c r="C105" s="60" t="s">
        <v>337</v>
      </c>
      <c r="D105" s="60">
        <v>5</v>
      </c>
      <c r="E105" s="65">
        <v>17801.897000000001</v>
      </c>
      <c r="F105" s="60">
        <v>2022</v>
      </c>
      <c r="G105" s="65">
        <v>53.930999999999997</v>
      </c>
      <c r="H105" s="65" t="s">
        <v>367</v>
      </c>
      <c r="I105" s="66">
        <v>0.89999997615814209</v>
      </c>
      <c r="J105" s="5" t="s">
        <v>367</v>
      </c>
      <c r="K105" s="6" t="s">
        <v>367</v>
      </c>
      <c r="L105" s="5" t="s">
        <v>367</v>
      </c>
      <c r="M105" s="5">
        <v>7.9313946162865463</v>
      </c>
      <c r="N105" s="7" t="s">
        <v>367</v>
      </c>
      <c r="O105" s="7" t="s">
        <v>2860</v>
      </c>
      <c r="P105" s="67" t="s">
        <v>367</v>
      </c>
      <c r="Q105" s="18">
        <f t="shared" si="5"/>
        <v>1</v>
      </c>
      <c r="R105" s="68">
        <v>1.51</v>
      </c>
      <c r="S105" s="69">
        <v>1387.55</v>
      </c>
      <c r="T105" s="59">
        <f t="shared" si="7"/>
        <v>1387.55</v>
      </c>
    </row>
    <row r="106" spans="1:20">
      <c r="A106" t="str">
        <f t="shared" si="4"/>
        <v/>
      </c>
      <c r="B106" s="60" t="s">
        <v>30</v>
      </c>
      <c r="C106" s="60" t="s">
        <v>198</v>
      </c>
      <c r="D106" s="60">
        <v>5</v>
      </c>
      <c r="E106" s="65">
        <v>7865.5469999999996</v>
      </c>
      <c r="F106" s="60">
        <v>2006</v>
      </c>
      <c r="G106" s="65">
        <v>53.962000000000003</v>
      </c>
      <c r="H106" s="65" t="s">
        <v>367</v>
      </c>
      <c r="I106" s="66">
        <v>0.94999998807907104</v>
      </c>
      <c r="J106" s="5" t="s">
        <v>367</v>
      </c>
      <c r="K106" s="6" t="s">
        <v>367</v>
      </c>
      <c r="L106" s="5" t="s">
        <v>367</v>
      </c>
      <c r="M106" s="5">
        <v>7.9813946282074753</v>
      </c>
      <c r="N106" s="7" t="s">
        <v>367</v>
      </c>
      <c r="O106" s="7" t="s">
        <v>2684</v>
      </c>
      <c r="P106" s="67" t="s">
        <v>367</v>
      </c>
      <c r="Q106" s="18">
        <f t="shared" si="5"/>
        <v>1</v>
      </c>
      <c r="R106" s="68">
        <v>1.71</v>
      </c>
      <c r="S106" s="69">
        <v>998.07</v>
      </c>
      <c r="T106" s="59">
        <f t="shared" si="7"/>
        <v>998.07</v>
      </c>
    </row>
    <row r="107" spans="1:20">
      <c r="A107" t="str">
        <f t="shared" si="4"/>
        <v/>
      </c>
      <c r="B107" s="60" t="s">
        <v>336</v>
      </c>
      <c r="C107" s="60" t="s">
        <v>337</v>
      </c>
      <c r="D107" s="60">
        <v>5</v>
      </c>
      <c r="E107" s="65">
        <v>12869.593999999999</v>
      </c>
      <c r="F107" s="60">
        <v>2013</v>
      </c>
      <c r="G107" s="65">
        <v>54.015999999999998</v>
      </c>
      <c r="H107" s="65" t="s">
        <v>367</v>
      </c>
      <c r="I107" s="66">
        <v>0.99000000953674316</v>
      </c>
      <c r="J107" s="5" t="s">
        <v>367</v>
      </c>
      <c r="K107" s="6" t="s">
        <v>367</v>
      </c>
      <c r="L107" s="5" t="s">
        <v>367</v>
      </c>
      <c r="M107" s="5">
        <v>8.0213946496651474</v>
      </c>
      <c r="N107" s="7" t="s">
        <v>367</v>
      </c>
      <c r="O107" s="7" t="s">
        <v>2861</v>
      </c>
      <c r="P107" s="67" t="s">
        <v>367</v>
      </c>
      <c r="Q107" s="18">
        <f t="shared" si="5"/>
        <v>1</v>
      </c>
      <c r="R107" s="68">
        <v>1.62</v>
      </c>
      <c r="S107" s="69">
        <v>1197.72</v>
      </c>
      <c r="T107" s="59">
        <f t="shared" si="7"/>
        <v>1197.72</v>
      </c>
    </row>
    <row r="108" spans="1:20">
      <c r="A108">
        <f t="shared" si="4"/>
        <v>107</v>
      </c>
      <c r="B108" s="60" t="s">
        <v>105</v>
      </c>
      <c r="C108" s="60" t="s">
        <v>273</v>
      </c>
      <c r="D108" s="60">
        <v>5</v>
      </c>
      <c r="E108" s="65">
        <v>2018.6</v>
      </c>
      <c r="F108" s="60">
        <v>2007</v>
      </c>
      <c r="G108" s="65">
        <v>54.026000000000003</v>
      </c>
      <c r="H108" s="65">
        <v>4.885587215423584</v>
      </c>
      <c r="I108" s="66">
        <v>2.2170977592468262</v>
      </c>
      <c r="J108" s="5">
        <v>8.8716818725650626</v>
      </c>
      <c r="K108" s="6">
        <v>41.111608305522068</v>
      </c>
      <c r="L108" s="5">
        <v>34.485916421601246</v>
      </c>
      <c r="M108" s="5">
        <v>9.2484923993752304</v>
      </c>
      <c r="N108" s="7">
        <v>3.7288149173297582</v>
      </c>
      <c r="O108" s="7" t="s">
        <v>2666</v>
      </c>
      <c r="P108" s="67">
        <v>34.108563186608755</v>
      </c>
      <c r="Q108" s="18">
        <f t="shared" si="5"/>
        <v>2</v>
      </c>
      <c r="R108" s="68">
        <v>1.69</v>
      </c>
      <c r="S108" s="69">
        <v>10162.24</v>
      </c>
      <c r="T108" s="59">
        <f t="shared" si="7"/>
        <v>10162.24</v>
      </c>
    </row>
    <row r="109" spans="1:20">
      <c r="A109">
        <f t="shared" si="4"/>
        <v>127</v>
      </c>
      <c r="B109" s="60" t="s">
        <v>129</v>
      </c>
      <c r="C109" s="60" t="s">
        <v>297</v>
      </c>
      <c r="D109" s="60">
        <v>5</v>
      </c>
      <c r="E109" s="65">
        <v>6714.0510000000004</v>
      </c>
      <c r="F109" s="60">
        <v>2013</v>
      </c>
      <c r="G109" s="65">
        <v>54.051000000000002</v>
      </c>
      <c r="H109" s="65">
        <v>4.5142912864685059</v>
      </c>
      <c r="I109" s="66">
        <v>1.1100000143051147</v>
      </c>
      <c r="J109" s="5">
        <v>8.5003859436099845</v>
      </c>
      <c r="K109" s="6">
        <v>39.409240959972962</v>
      </c>
      <c r="L109" s="5">
        <v>32.78354907605214</v>
      </c>
      <c r="M109" s="5">
        <v>8.141394654433519</v>
      </c>
      <c r="N109" s="7">
        <v>4.0267731104521953</v>
      </c>
      <c r="O109" s="7" t="s">
        <v>1738</v>
      </c>
      <c r="P109" s="67">
        <v>36.53843503678582</v>
      </c>
      <c r="Q109" s="18">
        <f t="shared" si="5"/>
        <v>1</v>
      </c>
      <c r="R109" s="68">
        <v>1.62</v>
      </c>
      <c r="S109" s="69">
        <v>3124.73</v>
      </c>
      <c r="T109" s="59">
        <f t="shared" si="7"/>
        <v>3124.73</v>
      </c>
    </row>
    <row r="110" spans="1:20">
      <c r="A110">
        <f t="shared" si="4"/>
        <v>116</v>
      </c>
      <c r="B110" s="60" t="s">
        <v>111</v>
      </c>
      <c r="C110" s="60" t="s">
        <v>279</v>
      </c>
      <c r="D110" s="60">
        <v>5</v>
      </c>
      <c r="E110" s="65">
        <v>223150.89600000001</v>
      </c>
      <c r="F110" s="60">
        <v>2022</v>
      </c>
      <c r="G110" s="65">
        <v>54.079000000000001</v>
      </c>
      <c r="H110" s="65">
        <v>4.8810000000000002</v>
      </c>
      <c r="I110" s="66">
        <v>0.80000001192092896</v>
      </c>
      <c r="J110" s="5">
        <v>8.8670946571414788</v>
      </c>
      <c r="K110" s="6">
        <v>41.130661038072006</v>
      </c>
      <c r="L110" s="5">
        <v>34.504969154151183</v>
      </c>
      <c r="M110" s="5">
        <v>7.8313946520493332</v>
      </c>
      <c r="N110" s="7">
        <v>4.4059801206828295</v>
      </c>
      <c r="O110" s="7" t="s">
        <v>2862</v>
      </c>
      <c r="P110" s="67">
        <v>39.470986491348825</v>
      </c>
      <c r="Q110" s="18">
        <f t="shared" si="5"/>
        <v>1</v>
      </c>
      <c r="R110" s="68">
        <v>1.51</v>
      </c>
      <c r="S110" s="69">
        <v>7752.26</v>
      </c>
      <c r="T110" s="59">
        <f t="shared" si="7"/>
        <v>7752.26</v>
      </c>
    </row>
    <row r="111" spans="1:20">
      <c r="A111" t="str">
        <f t="shared" si="4"/>
        <v/>
      </c>
      <c r="B111" s="60" t="s">
        <v>43</v>
      </c>
      <c r="C111" s="60" t="s">
        <v>211</v>
      </c>
      <c r="D111" s="60">
        <v>5</v>
      </c>
      <c r="E111" s="65">
        <v>21514.438999999998</v>
      </c>
      <c r="F111" s="60">
        <v>2008</v>
      </c>
      <c r="G111" s="65">
        <v>54.179000000000002</v>
      </c>
      <c r="H111" s="65" t="s">
        <v>367</v>
      </c>
      <c r="I111" s="66">
        <v>0.94999998807907104</v>
      </c>
      <c r="J111" s="5" t="s">
        <v>367</v>
      </c>
      <c r="K111" s="6" t="s">
        <v>367</v>
      </c>
      <c r="L111" s="5" t="s">
        <v>367</v>
      </c>
      <c r="M111" s="5">
        <v>7.9813946282074753</v>
      </c>
      <c r="N111" s="7" t="s">
        <v>367</v>
      </c>
      <c r="O111" s="7" t="s">
        <v>2378</v>
      </c>
      <c r="P111" s="67" t="s">
        <v>367</v>
      </c>
      <c r="Q111" s="18">
        <f t="shared" si="5"/>
        <v>1</v>
      </c>
      <c r="R111" s="68">
        <v>1.69</v>
      </c>
      <c r="S111" s="69">
        <v>4096.72</v>
      </c>
      <c r="T111" s="59">
        <f t="shared" si="7"/>
        <v>4096.72</v>
      </c>
    </row>
    <row r="112" spans="1:20">
      <c r="A112" t="str">
        <f t="shared" si="4"/>
        <v/>
      </c>
      <c r="B112" s="60" t="s">
        <v>86</v>
      </c>
      <c r="C112" s="60" t="s">
        <v>254</v>
      </c>
      <c r="D112" s="60">
        <v>5</v>
      </c>
      <c r="E112" s="65">
        <v>2261.5419999999999</v>
      </c>
      <c r="F112" s="60">
        <v>2021</v>
      </c>
      <c r="G112" s="65">
        <v>54.209000000000003</v>
      </c>
      <c r="H112" s="65" t="s">
        <v>367</v>
      </c>
      <c r="I112" s="66">
        <v>1.2371590137481689</v>
      </c>
      <c r="J112" s="5" t="s">
        <v>367</v>
      </c>
      <c r="K112" s="6" t="s">
        <v>367</v>
      </c>
      <c r="L112" s="5" t="s">
        <v>367</v>
      </c>
      <c r="M112" s="5">
        <v>8.2685536538765732</v>
      </c>
      <c r="N112" s="7" t="s">
        <v>367</v>
      </c>
      <c r="O112" s="7" t="s">
        <v>542</v>
      </c>
      <c r="P112" s="67" t="s">
        <v>367</v>
      </c>
      <c r="Q112" s="18">
        <f t="shared" si="5"/>
        <v>1</v>
      </c>
      <c r="R112" s="68">
        <v>1.52</v>
      </c>
      <c r="S112" s="69">
        <v>2544.7800000000002</v>
      </c>
      <c r="T112" s="59">
        <f t="shared" si="7"/>
        <v>2544.7800000000002</v>
      </c>
    </row>
    <row r="113" spans="1:20">
      <c r="A113">
        <f t="shared" si="4"/>
        <v>79</v>
      </c>
      <c r="B113" s="60" t="s">
        <v>133</v>
      </c>
      <c r="C113" s="60" t="s">
        <v>301</v>
      </c>
      <c r="D113" s="60">
        <v>5</v>
      </c>
      <c r="E113" s="65">
        <v>49998.277000000002</v>
      </c>
      <c r="F113" s="60">
        <v>2006</v>
      </c>
      <c r="G113" s="65">
        <v>54.22</v>
      </c>
      <c r="H113" s="65">
        <v>5.083986759185791</v>
      </c>
      <c r="I113" s="66">
        <v>3.5299999713897705</v>
      </c>
      <c r="J113" s="5">
        <v>9.0700814163272696</v>
      </c>
      <c r="K113" s="6">
        <v>42.181924615450818</v>
      </c>
      <c r="L113" s="5">
        <v>35.556232731529995</v>
      </c>
      <c r="M113" s="5">
        <v>10.561394611518175</v>
      </c>
      <c r="N113" s="7">
        <v>3.3666228788338848</v>
      </c>
      <c r="O113" s="7" t="s">
        <v>2812</v>
      </c>
      <c r="P113" s="67">
        <v>30.866106985279728</v>
      </c>
      <c r="Q113" s="18">
        <f t="shared" si="5"/>
        <v>3</v>
      </c>
      <c r="R113" s="68">
        <v>1.71</v>
      </c>
      <c r="S113" s="69">
        <v>13444.23</v>
      </c>
      <c r="T113" s="59">
        <f t="shared" si="7"/>
        <v>13444.23</v>
      </c>
    </row>
    <row r="114" spans="1:20">
      <c r="A114">
        <f t="shared" si="4"/>
        <v>77</v>
      </c>
      <c r="B114" s="60" t="s">
        <v>110</v>
      </c>
      <c r="C114" s="60" t="s">
        <v>278</v>
      </c>
      <c r="D114" s="60">
        <v>5</v>
      </c>
      <c r="E114" s="65">
        <v>14268.581</v>
      </c>
      <c r="F114" s="60">
        <v>2006</v>
      </c>
      <c r="G114" s="65">
        <v>54.222999999999999</v>
      </c>
      <c r="H114" s="65">
        <v>3.7369518280029297</v>
      </c>
      <c r="I114" s="66">
        <v>1.3899999856948853</v>
      </c>
      <c r="J114" s="5">
        <v>7.7230464851444092</v>
      </c>
      <c r="K114" s="6">
        <v>35.919301574748275</v>
      </c>
      <c r="L114" s="5">
        <v>29.293609690827452</v>
      </c>
      <c r="M114" s="5">
        <v>8.4213946258232895</v>
      </c>
      <c r="N114" s="7">
        <v>3.4784748836020327</v>
      </c>
      <c r="O114" s="7" t="s">
        <v>2811</v>
      </c>
      <c r="P114" s="67">
        <v>31.891596346561414</v>
      </c>
      <c r="Q114" s="18">
        <f t="shared" si="5"/>
        <v>1</v>
      </c>
      <c r="R114" s="68">
        <v>1.71</v>
      </c>
      <c r="S114" s="69">
        <v>1260.1199999999999</v>
      </c>
      <c r="T114" s="59">
        <f t="shared" si="7"/>
        <v>1260.1199999999999</v>
      </c>
    </row>
    <row r="115" spans="1:20">
      <c r="A115">
        <f t="shared" si="4"/>
        <v>127</v>
      </c>
      <c r="B115" s="60" t="s">
        <v>129</v>
      </c>
      <c r="C115" s="60" t="s">
        <v>297</v>
      </c>
      <c r="D115" s="60">
        <v>5</v>
      </c>
      <c r="E115" s="65">
        <v>6876.3850000000002</v>
      </c>
      <c r="F115" s="60">
        <v>2014</v>
      </c>
      <c r="G115" s="65">
        <v>54.280999999999999</v>
      </c>
      <c r="H115" s="65">
        <v>4.4999704360961914</v>
      </c>
      <c r="I115" s="66">
        <v>1.0499999523162842</v>
      </c>
      <c r="J115" s="5">
        <v>8.48606509323767</v>
      </c>
      <c r="K115" s="6">
        <v>39.510260324938088</v>
      </c>
      <c r="L115" s="5">
        <v>32.884568441017265</v>
      </c>
      <c r="M115" s="5">
        <v>8.0813945924446884</v>
      </c>
      <c r="N115" s="7">
        <v>4.0691700009007246</v>
      </c>
      <c r="O115" s="7" t="s">
        <v>1584</v>
      </c>
      <c r="P115" s="67">
        <v>36.880460283616337</v>
      </c>
      <c r="Q115" s="18">
        <f t="shared" si="5"/>
        <v>1</v>
      </c>
      <c r="R115" s="68">
        <v>1.61</v>
      </c>
      <c r="S115" s="69">
        <v>2812.53</v>
      </c>
      <c r="T115" s="59">
        <f t="shared" si="7"/>
        <v>2812.53</v>
      </c>
    </row>
    <row r="116" spans="1:20">
      <c r="A116">
        <f t="shared" si="4"/>
        <v>69</v>
      </c>
      <c r="B116" s="60" t="s">
        <v>94</v>
      </c>
      <c r="C116" s="60" t="s">
        <v>262</v>
      </c>
      <c r="D116" s="60">
        <v>5</v>
      </c>
      <c r="E116" s="65">
        <v>13990.138999999999</v>
      </c>
      <c r="F116" s="60">
        <v>2006</v>
      </c>
      <c r="G116" s="65">
        <v>54.305</v>
      </c>
      <c r="H116" s="65">
        <v>4.014075756072998</v>
      </c>
      <c r="I116" s="66">
        <v>1.2100000381469727</v>
      </c>
      <c r="J116" s="5">
        <v>8.0001704132144766</v>
      </c>
      <c r="K116" s="6">
        <v>37.264452824874297</v>
      </c>
      <c r="L116" s="5">
        <v>30.638760940953475</v>
      </c>
      <c r="M116" s="5">
        <v>8.2413946782753769</v>
      </c>
      <c r="N116" s="7">
        <v>3.7176669892680168</v>
      </c>
      <c r="O116" s="7" t="s">
        <v>2815</v>
      </c>
      <c r="P116" s="67">
        <v>34.084574113669639</v>
      </c>
      <c r="Q116" s="18">
        <f t="shared" si="5"/>
        <v>1</v>
      </c>
      <c r="R116" s="68">
        <v>1.71</v>
      </c>
      <c r="S116" s="69">
        <v>2555.0700000000002</v>
      </c>
      <c r="T116" s="59">
        <f t="shared" si="7"/>
        <v>2555.0700000000002</v>
      </c>
    </row>
    <row r="117" spans="1:20">
      <c r="A117">
        <f t="shared" si="4"/>
        <v>101</v>
      </c>
      <c r="B117" s="60" t="s">
        <v>29</v>
      </c>
      <c r="C117" s="60" t="s">
        <v>197</v>
      </c>
      <c r="D117" s="60">
        <v>5</v>
      </c>
      <c r="E117" s="65">
        <v>14816.307000000001</v>
      </c>
      <c r="F117" s="60">
        <v>2007</v>
      </c>
      <c r="G117" s="65">
        <v>54.377000000000002</v>
      </c>
      <c r="H117" s="65">
        <v>4.0171303749084473</v>
      </c>
      <c r="I117" s="66">
        <v>0.97000002861022949</v>
      </c>
      <c r="J117" s="5">
        <v>8.0032250320499259</v>
      </c>
      <c r="K117" s="6">
        <v>37.32810685344473</v>
      </c>
      <c r="L117" s="5">
        <v>30.702414969523907</v>
      </c>
      <c r="M117" s="5">
        <v>8.0013946687386337</v>
      </c>
      <c r="N117" s="7">
        <v>3.8371329300225527</v>
      </c>
      <c r="O117" s="7" t="s">
        <v>2662</v>
      </c>
      <c r="P117" s="67">
        <v>35.099379803172226</v>
      </c>
      <c r="Q117" s="18">
        <f t="shared" si="5"/>
        <v>1</v>
      </c>
      <c r="R117" s="68">
        <v>1.69</v>
      </c>
      <c r="S117" s="69">
        <v>1731.93</v>
      </c>
      <c r="T117" s="59">
        <f t="shared" si="7"/>
        <v>1731.93</v>
      </c>
    </row>
    <row r="118" spans="1:20">
      <c r="A118">
        <f t="shared" si="4"/>
        <v>96</v>
      </c>
      <c r="B118" s="60" t="s">
        <v>103</v>
      </c>
      <c r="C118" s="60" t="s">
        <v>271</v>
      </c>
      <c r="D118" s="60">
        <v>5</v>
      </c>
      <c r="E118" s="65">
        <v>22391.744999999999</v>
      </c>
      <c r="F118" s="60">
        <v>2009</v>
      </c>
      <c r="G118" s="65">
        <v>54.4</v>
      </c>
      <c r="H118" s="65">
        <v>4.7594259579976397</v>
      </c>
      <c r="I118" s="66">
        <v>0.68000000715255737</v>
      </c>
      <c r="J118" s="5">
        <v>8.7455206151391192</v>
      </c>
      <c r="K118" s="6">
        <v>40.807525441156599</v>
      </c>
      <c r="L118" s="5">
        <v>34.181833557235777</v>
      </c>
      <c r="M118" s="5">
        <v>7.7113946472809616</v>
      </c>
      <c r="N118" s="7">
        <v>4.4326396353334472</v>
      </c>
      <c r="O118" s="7" t="s">
        <v>2239</v>
      </c>
      <c r="P118" s="67">
        <v>40.453672172962456</v>
      </c>
      <c r="Q118" s="18">
        <f t="shared" si="5"/>
        <v>1</v>
      </c>
      <c r="R118" s="68">
        <v>1.67</v>
      </c>
      <c r="S118" s="69">
        <v>1178.71</v>
      </c>
      <c r="T118" s="59">
        <f t="shared" si="7"/>
        <v>1178.71</v>
      </c>
    </row>
    <row r="119" spans="1:20">
      <c r="A119">
        <f t="shared" si="4"/>
        <v>94</v>
      </c>
      <c r="B119" s="60" t="s">
        <v>336</v>
      </c>
      <c r="C119" s="60" t="s">
        <v>337</v>
      </c>
      <c r="D119" s="60">
        <v>5</v>
      </c>
      <c r="E119" s="65">
        <v>13339.491</v>
      </c>
      <c r="F119" s="60">
        <v>2014</v>
      </c>
      <c r="G119" s="65">
        <v>54.442</v>
      </c>
      <c r="H119" s="65">
        <v>5.5282726287841797</v>
      </c>
      <c r="I119" s="66">
        <v>0.98000001907348633</v>
      </c>
      <c r="J119" s="5">
        <v>9.5143672859256583</v>
      </c>
      <c r="K119" s="6">
        <v>44.429321023275769</v>
      </c>
      <c r="L119" s="5">
        <v>37.803629139354946</v>
      </c>
      <c r="M119" s="5">
        <v>8.0113946592018905</v>
      </c>
      <c r="N119" s="7">
        <v>4.7187325986910009</v>
      </c>
      <c r="O119" s="7" t="s">
        <v>2863</v>
      </c>
      <c r="P119" s="67">
        <v>42.767697136395689</v>
      </c>
      <c r="Q119" s="18">
        <f t="shared" si="5"/>
        <v>1</v>
      </c>
      <c r="R119" s="68">
        <v>1.61</v>
      </c>
      <c r="S119" s="69">
        <v>1259.27</v>
      </c>
      <c r="T119" s="59">
        <f t="shared" si="7"/>
        <v>1259.27</v>
      </c>
    </row>
    <row r="120" spans="1:20">
      <c r="A120">
        <f t="shared" si="4"/>
        <v>104</v>
      </c>
      <c r="B120" s="60" t="s">
        <v>111</v>
      </c>
      <c r="C120" s="60" t="s">
        <v>279</v>
      </c>
      <c r="D120" s="60">
        <v>5</v>
      </c>
      <c r="E120" s="65">
        <v>227882.94500000001</v>
      </c>
      <c r="F120" s="60">
        <v>2023</v>
      </c>
      <c r="G120" s="65">
        <v>54.462000000000003</v>
      </c>
      <c r="H120" s="65">
        <v>5.2827343101501469</v>
      </c>
      <c r="I120" s="66">
        <v>0.76999998092651367</v>
      </c>
      <c r="J120" s="5">
        <v>9.2688289672916255</v>
      </c>
      <c r="K120" s="6">
        <v>43.298629161167803</v>
      </c>
      <c r="L120" s="5">
        <v>36.67293727724698</v>
      </c>
      <c r="M120" s="5">
        <v>7.8013946210549179</v>
      </c>
      <c r="N120" s="7">
        <v>4.7008181304239685</v>
      </c>
      <c r="O120" s="7" t="s">
        <v>2864</v>
      </c>
      <c r="P120" s="67">
        <v>42.062989942679067</v>
      </c>
      <c r="Q120" s="18">
        <f t="shared" si="5"/>
        <v>1</v>
      </c>
      <c r="R120" s="68">
        <v>1.5</v>
      </c>
      <c r="S120" s="69">
        <v>7843.83</v>
      </c>
      <c r="T120" s="59">
        <f t="shared" si="7"/>
        <v>7843.83</v>
      </c>
    </row>
    <row r="121" spans="1:20">
      <c r="A121" t="str">
        <f t="shared" si="4"/>
        <v/>
      </c>
      <c r="B121" s="60" t="s">
        <v>41</v>
      </c>
      <c r="C121" s="60" t="s">
        <v>209</v>
      </c>
      <c r="D121" s="60">
        <v>5</v>
      </c>
      <c r="E121" s="65">
        <v>60615.908000000003</v>
      </c>
      <c r="F121" s="60">
        <v>2006</v>
      </c>
      <c r="G121" s="65">
        <v>54.497999999999998</v>
      </c>
      <c r="H121" s="65" t="s">
        <v>367</v>
      </c>
      <c r="I121" s="66">
        <v>0.73000001907348633</v>
      </c>
      <c r="J121" s="5" t="s">
        <v>367</v>
      </c>
      <c r="K121" s="6" t="s">
        <v>367</v>
      </c>
      <c r="L121" s="5" t="s">
        <v>367</v>
      </c>
      <c r="M121" s="5">
        <v>7.7613946592018905</v>
      </c>
      <c r="N121" s="7" t="s">
        <v>367</v>
      </c>
      <c r="O121" s="7" t="s">
        <v>2689</v>
      </c>
      <c r="P121" s="67" t="s">
        <v>367</v>
      </c>
      <c r="Q121" s="18">
        <f t="shared" si="5"/>
        <v>1</v>
      </c>
      <c r="R121" s="68">
        <v>1.71</v>
      </c>
      <c r="S121" s="69">
        <v>1036.1300000000001</v>
      </c>
      <c r="T121" s="59">
        <f t="shared" si="7"/>
        <v>1036.1300000000001</v>
      </c>
    </row>
    <row r="122" spans="1:20">
      <c r="A122">
        <f t="shared" si="4"/>
        <v>131</v>
      </c>
      <c r="B122" s="60" t="s">
        <v>35</v>
      </c>
      <c r="C122" s="60" t="s">
        <v>203</v>
      </c>
      <c r="D122" s="60">
        <v>5</v>
      </c>
      <c r="E122" s="65">
        <v>18455.315999999999</v>
      </c>
      <c r="F122" s="60">
        <v>2022</v>
      </c>
      <c r="G122" s="65">
        <v>54.527999999999999</v>
      </c>
      <c r="H122" s="65">
        <v>4.3966460227966309</v>
      </c>
      <c r="I122" s="66">
        <v>1.3200000524520874</v>
      </c>
      <c r="J122" s="5">
        <v>8.3827406799381095</v>
      </c>
      <c r="K122" s="6">
        <v>39.20679056057935</v>
      </c>
      <c r="L122" s="5">
        <v>32.581098676658527</v>
      </c>
      <c r="M122" s="5">
        <v>8.3513946925804916</v>
      </c>
      <c r="N122" s="7">
        <v>3.9012763587385089</v>
      </c>
      <c r="O122" s="7" t="s">
        <v>2865</v>
      </c>
      <c r="P122" s="67">
        <v>34.949596284361263</v>
      </c>
      <c r="Q122" s="18">
        <f t="shared" si="5"/>
        <v>1</v>
      </c>
      <c r="R122" s="68">
        <v>1.51</v>
      </c>
      <c r="S122" s="69">
        <v>2449.48</v>
      </c>
      <c r="T122" s="59">
        <f t="shared" si="7"/>
        <v>2449.48</v>
      </c>
    </row>
    <row r="123" spans="1:20">
      <c r="A123">
        <f t="shared" si="4"/>
        <v>129</v>
      </c>
      <c r="B123" s="60" t="s">
        <v>111</v>
      </c>
      <c r="C123" s="60" t="s">
        <v>279</v>
      </c>
      <c r="D123" s="60">
        <v>5</v>
      </c>
      <c r="E123" s="65">
        <v>232679.478</v>
      </c>
      <c r="F123" s="60">
        <v>2024</v>
      </c>
      <c r="G123" s="65">
        <v>54.634999999999998</v>
      </c>
      <c r="H123" s="65">
        <v>4.4872656898498526</v>
      </c>
      <c r="I123" s="66">
        <v>0.75</v>
      </c>
      <c r="J123" s="5">
        <v>8.4733603469913312</v>
      </c>
      <c r="K123" s="6">
        <v>39.708393408931286</v>
      </c>
      <c r="L123" s="5">
        <v>33.082701525010464</v>
      </c>
      <c r="M123" s="5">
        <v>7.7813946401284042</v>
      </c>
      <c r="N123" s="7">
        <v>4.2515131354993905</v>
      </c>
      <c r="O123" s="7" t="s">
        <v>2866</v>
      </c>
      <c r="P123" s="67">
        <v>37.998010918068879</v>
      </c>
      <c r="Q123" s="18">
        <f t="shared" si="5"/>
        <v>1</v>
      </c>
      <c r="R123" s="68">
        <v>1.49</v>
      </c>
      <c r="S123" s="69">
        <v>7994.22</v>
      </c>
      <c r="T123" s="59">
        <f t="shared" si="7"/>
        <v>7994.22</v>
      </c>
    </row>
    <row r="124" spans="1:20">
      <c r="A124">
        <f t="shared" si="4"/>
        <v>143</v>
      </c>
      <c r="B124" s="60" t="s">
        <v>86</v>
      </c>
      <c r="C124" s="60" t="s">
        <v>254</v>
      </c>
      <c r="D124" s="60">
        <v>5</v>
      </c>
      <c r="E124" s="65">
        <v>2183.6030000000001</v>
      </c>
      <c r="F124" s="60">
        <v>2018</v>
      </c>
      <c r="G124" s="65">
        <v>54.637999999999998</v>
      </c>
      <c r="H124" s="65">
        <v>3.6535406112670898</v>
      </c>
      <c r="I124" s="66">
        <v>1.2437759637832642</v>
      </c>
      <c r="J124" s="5">
        <v>7.6396352684085693</v>
      </c>
      <c r="K124" s="6">
        <v>35.803304431754775</v>
      </c>
      <c r="L124" s="5">
        <v>29.177612547833952</v>
      </c>
      <c r="M124" s="5">
        <v>8.2751706039116684</v>
      </c>
      <c r="N124" s="7">
        <v>3.5259227808598546</v>
      </c>
      <c r="O124" s="7" t="s">
        <v>1000</v>
      </c>
      <c r="P124" s="67">
        <v>31.771895442938195</v>
      </c>
      <c r="Q124" s="18">
        <f t="shared" si="5"/>
        <v>1</v>
      </c>
      <c r="R124" s="68">
        <v>1.56</v>
      </c>
      <c r="S124" s="69">
        <v>2846.42</v>
      </c>
      <c r="T124" s="59">
        <f t="shared" si="7"/>
        <v>2846.42</v>
      </c>
    </row>
    <row r="125" spans="1:20">
      <c r="A125">
        <f t="shared" si="4"/>
        <v>81</v>
      </c>
      <c r="B125" s="60" t="s">
        <v>92</v>
      </c>
      <c r="C125" s="60" t="s">
        <v>260</v>
      </c>
      <c r="D125" s="60">
        <v>5</v>
      </c>
      <c r="E125" s="65">
        <v>13576.343000000001</v>
      </c>
      <c r="F125" s="60">
        <v>2007</v>
      </c>
      <c r="G125" s="65">
        <v>54.686999999999998</v>
      </c>
      <c r="H125" s="65">
        <v>4.8910365104675293</v>
      </c>
      <c r="I125" s="66">
        <v>0.69999998807907104</v>
      </c>
      <c r="J125" s="5">
        <v>8.8771311676090079</v>
      </c>
      <c r="K125" s="6">
        <v>41.640163795631963</v>
      </c>
      <c r="L125" s="5">
        <v>35.014471911711141</v>
      </c>
      <c r="M125" s="5">
        <v>7.7313946282074753</v>
      </c>
      <c r="N125" s="7">
        <v>4.5288687999398176</v>
      </c>
      <c r="O125" s="7" t="s">
        <v>2643</v>
      </c>
      <c r="P125" s="67">
        <v>41.426890594298534</v>
      </c>
      <c r="Q125" s="18">
        <f t="shared" si="5"/>
        <v>1</v>
      </c>
      <c r="R125" s="68">
        <v>1.69</v>
      </c>
      <c r="S125" s="69">
        <v>1318.33</v>
      </c>
      <c r="T125" s="59">
        <f t="shared" si="7"/>
        <v>1318.33</v>
      </c>
    </row>
    <row r="126" spans="1:20">
      <c r="A126" t="str">
        <f t="shared" si="4"/>
        <v/>
      </c>
      <c r="B126" s="60" t="s">
        <v>105</v>
      </c>
      <c r="C126" s="60" t="s">
        <v>273</v>
      </c>
      <c r="D126" s="60">
        <v>5</v>
      </c>
      <c r="E126" s="65">
        <v>2047.056</v>
      </c>
      <c r="F126" s="60">
        <v>2008</v>
      </c>
      <c r="G126" s="65">
        <v>54.74</v>
      </c>
      <c r="H126" s="65" t="s">
        <v>367</v>
      </c>
      <c r="I126" s="66">
        <v>2.3276727199554443</v>
      </c>
      <c r="J126" s="5" t="s">
        <v>367</v>
      </c>
      <c r="K126" s="6" t="s">
        <v>367</v>
      </c>
      <c r="L126" s="5" t="s">
        <v>367</v>
      </c>
      <c r="M126" s="5">
        <v>9.3590673600838485</v>
      </c>
      <c r="N126" s="7" t="s">
        <v>367</v>
      </c>
      <c r="O126" s="7" t="s">
        <v>2394</v>
      </c>
      <c r="P126" s="67" t="s">
        <v>367</v>
      </c>
      <c r="Q126" s="18">
        <f t="shared" si="5"/>
        <v>2</v>
      </c>
      <c r="R126" s="68">
        <v>1.69</v>
      </c>
      <c r="S126" s="69">
        <v>10286.51</v>
      </c>
      <c r="T126" s="59">
        <f t="shared" si="7"/>
        <v>10286.51</v>
      </c>
    </row>
    <row r="127" spans="1:20">
      <c r="A127">
        <f t="shared" si="4"/>
        <v>112</v>
      </c>
      <c r="B127" s="60" t="s">
        <v>43</v>
      </c>
      <c r="C127" s="60" t="s">
        <v>211</v>
      </c>
      <c r="D127" s="60">
        <v>5</v>
      </c>
      <c r="E127" s="65">
        <v>21997.94</v>
      </c>
      <c r="F127" s="60">
        <v>2009</v>
      </c>
      <c r="G127" s="65">
        <v>54.744</v>
      </c>
      <c r="H127" s="65">
        <v>4.1971817016601563</v>
      </c>
      <c r="I127" s="66">
        <v>0.88999998569488525</v>
      </c>
      <c r="J127" s="5">
        <v>8.1832763588016348</v>
      </c>
      <c r="K127" s="6">
        <v>38.425492056251024</v>
      </c>
      <c r="L127" s="5">
        <v>31.799800172330201</v>
      </c>
      <c r="M127" s="5">
        <v>7.9213946258232895</v>
      </c>
      <c r="N127" s="7">
        <v>4.0144193888112438</v>
      </c>
      <c r="O127" s="7" t="s">
        <v>2356</v>
      </c>
      <c r="P127" s="67">
        <v>36.63686184305346</v>
      </c>
      <c r="Q127" s="18">
        <f t="shared" si="5"/>
        <v>1</v>
      </c>
      <c r="R127" s="68">
        <v>1.67</v>
      </c>
      <c r="S127" s="69">
        <v>4151.05</v>
      </c>
      <c r="T127" s="59">
        <f t="shared" si="7"/>
        <v>4151.05</v>
      </c>
    </row>
    <row r="128" spans="1:20">
      <c r="A128">
        <f t="shared" si="4"/>
        <v>106</v>
      </c>
      <c r="B128" s="60" t="s">
        <v>94</v>
      </c>
      <c r="C128" s="60" t="s">
        <v>262</v>
      </c>
      <c r="D128" s="60">
        <v>5</v>
      </c>
      <c r="E128" s="65">
        <v>14457.775</v>
      </c>
      <c r="F128" s="60">
        <v>2007</v>
      </c>
      <c r="G128" s="65">
        <v>54.756</v>
      </c>
      <c r="H128" s="65">
        <v>4.0643699169158936</v>
      </c>
      <c r="I128" s="66">
        <v>1.2699999809265137</v>
      </c>
      <c r="J128" s="5">
        <v>8.0504645740573721</v>
      </c>
      <c r="K128" s="6">
        <v>37.810145670694901</v>
      </c>
      <c r="L128" s="5">
        <v>31.184453786774078</v>
      </c>
      <c r="M128" s="5">
        <v>8.3013946210549179</v>
      </c>
      <c r="N128" s="7">
        <v>3.756531909431291</v>
      </c>
      <c r="O128" s="7" t="s">
        <v>2664</v>
      </c>
      <c r="P128" s="67">
        <v>34.362098638863081</v>
      </c>
      <c r="Q128" s="18">
        <f t="shared" si="5"/>
        <v>1</v>
      </c>
      <c r="R128" s="68">
        <v>1.69</v>
      </c>
      <c r="S128" s="69">
        <v>2515.9499999999998</v>
      </c>
      <c r="T128" s="59">
        <f t="shared" si="7"/>
        <v>2515.9499999999998</v>
      </c>
    </row>
    <row r="129" spans="1:20">
      <c r="A129" t="str">
        <f t="shared" si="4"/>
        <v/>
      </c>
      <c r="B129" s="60" t="s">
        <v>336</v>
      </c>
      <c r="C129" s="60" t="s">
        <v>337</v>
      </c>
      <c r="D129" s="60">
        <v>5</v>
      </c>
      <c r="E129" s="65">
        <v>15452.486999999999</v>
      </c>
      <c r="F129" s="60">
        <v>2018</v>
      </c>
      <c r="G129" s="65">
        <v>54.767000000000003</v>
      </c>
      <c r="H129" s="65" t="s">
        <v>367</v>
      </c>
      <c r="I129" s="66">
        <v>0.98000001907348633</v>
      </c>
      <c r="J129" s="5" t="s">
        <v>367</v>
      </c>
      <c r="K129" s="6" t="s">
        <v>367</v>
      </c>
      <c r="L129" s="5" t="s">
        <v>367</v>
      </c>
      <c r="M129" s="5">
        <v>8.0113946592018905</v>
      </c>
      <c r="N129" s="7" t="s">
        <v>367</v>
      </c>
      <c r="O129" s="7" t="s">
        <v>2867</v>
      </c>
      <c r="P129" s="67" t="s">
        <v>367</v>
      </c>
      <c r="Q129" s="18">
        <f t="shared" si="5"/>
        <v>1</v>
      </c>
      <c r="R129" s="68">
        <v>1.56</v>
      </c>
      <c r="S129" s="69">
        <v>1504.98</v>
      </c>
      <c r="T129" s="59">
        <f t="shared" si="7"/>
        <v>1504.98</v>
      </c>
    </row>
    <row r="130" spans="1:20">
      <c r="A130">
        <f t="shared" si="4"/>
        <v>1</v>
      </c>
      <c r="B130" s="60" t="s">
        <v>42</v>
      </c>
      <c r="C130" s="60" t="s">
        <v>210</v>
      </c>
      <c r="D130" s="60">
        <v>1</v>
      </c>
      <c r="E130" s="65">
        <v>5152.95</v>
      </c>
      <c r="F130" s="60">
        <v>2025</v>
      </c>
      <c r="G130" s="65">
        <v>81.191000000000003</v>
      </c>
      <c r="H130" s="65">
        <v>7.5716582489013682</v>
      </c>
      <c r="I130" s="66">
        <v>2.619999885559082</v>
      </c>
      <c r="J130" s="5">
        <v>11.557752906042847</v>
      </c>
      <c r="K130" s="6">
        <v>80.489084638790899</v>
      </c>
      <c r="L130" s="5">
        <v>73.863392754870077</v>
      </c>
      <c r="M130" s="5">
        <v>9.6513945256874862</v>
      </c>
      <c r="N130" s="7">
        <v>7.6531316338048727</v>
      </c>
      <c r="O130" s="7" t="s">
        <v>2868</v>
      </c>
      <c r="P130" s="67">
        <v>68.319797444575272</v>
      </c>
      <c r="Q130" s="18">
        <f t="shared" ref="Q130:Q193" si="8">IF(I130&lt;R130,1,IF(I130&lt;R130*2,2,3))</f>
        <v>2</v>
      </c>
      <c r="R130" s="68">
        <v>1.48</v>
      </c>
      <c r="S130" s="69" t="s">
        <v>367</v>
      </c>
      <c r="T130" s="59">
        <f t="shared" ref="T130:T193" si="9">IF(S130=0,"",IF(F130=2025,_xlfn.XLOOKUP("2024"&amp;C130,O:O,S:S,"",0),S130))</f>
        <v>26973.439999999999</v>
      </c>
    </row>
    <row r="131" spans="1:20">
      <c r="A131" t="str">
        <f t="shared" ref="A131:A194" si="10">IF(ISNUMBER(P131),COUNTIFS($F$3:$F$3127,F131,$P$3:$P$3127,"&gt;"&amp;P131)+1,"")</f>
        <v/>
      </c>
      <c r="B131" s="60" t="s">
        <v>30</v>
      </c>
      <c r="C131" s="60" t="s">
        <v>198</v>
      </c>
      <c r="D131" s="60">
        <v>5</v>
      </c>
      <c r="E131" s="65">
        <v>8161.8739999999998</v>
      </c>
      <c r="F131" s="60">
        <v>2007</v>
      </c>
      <c r="G131" s="65">
        <v>54.832000000000001</v>
      </c>
      <c r="H131" s="65" t="s">
        <v>367</v>
      </c>
      <c r="I131" s="66">
        <v>0.89999997615814209</v>
      </c>
      <c r="J131" s="5" t="s">
        <v>367</v>
      </c>
      <c r="K131" s="6" t="s">
        <v>367</v>
      </c>
      <c r="L131" s="5" t="s">
        <v>367</v>
      </c>
      <c r="M131" s="5">
        <v>7.9313946162865463</v>
      </c>
      <c r="N131" s="7" t="s">
        <v>367</v>
      </c>
      <c r="O131" s="7" t="s">
        <v>2526</v>
      </c>
      <c r="P131" s="67" t="s">
        <v>367</v>
      </c>
      <c r="Q131" s="18">
        <f t="shared" si="8"/>
        <v>1</v>
      </c>
      <c r="R131" s="68">
        <v>1.69</v>
      </c>
      <c r="S131" s="69">
        <v>994.96</v>
      </c>
      <c r="T131" s="59">
        <f t="shared" si="9"/>
        <v>994.96</v>
      </c>
    </row>
    <row r="132" spans="1:20">
      <c r="A132">
        <f t="shared" si="10"/>
        <v>101</v>
      </c>
      <c r="B132" s="60" t="s">
        <v>160</v>
      </c>
      <c r="C132" s="60" t="s">
        <v>328</v>
      </c>
      <c r="D132" s="60">
        <v>5</v>
      </c>
      <c r="E132" s="65">
        <v>13021.324000000001</v>
      </c>
      <c r="F132" s="60">
        <v>2008</v>
      </c>
      <c r="G132" s="65">
        <v>54.835000000000001</v>
      </c>
      <c r="H132" s="65">
        <v>4.7302632331848145</v>
      </c>
      <c r="I132" s="66">
        <v>1.2000000476837158</v>
      </c>
      <c r="J132" s="5">
        <v>8.716357890326293</v>
      </c>
      <c r="K132" s="6">
        <v>40.996671143754781</v>
      </c>
      <c r="L132" s="5">
        <v>34.370979259833959</v>
      </c>
      <c r="M132" s="5">
        <v>8.23139468781212</v>
      </c>
      <c r="N132" s="7">
        <v>4.1755960640212795</v>
      </c>
      <c r="O132" s="7" t="s">
        <v>2509</v>
      </c>
      <c r="P132" s="67">
        <v>38.195401313566826</v>
      </c>
      <c r="Q132" s="18">
        <f t="shared" si="8"/>
        <v>1</v>
      </c>
      <c r="R132" s="68">
        <v>1.69</v>
      </c>
      <c r="S132" s="69">
        <v>2908.14</v>
      </c>
      <c r="T132" s="59">
        <f t="shared" si="9"/>
        <v>2908.14</v>
      </c>
    </row>
    <row r="133" spans="1:20">
      <c r="A133" t="str">
        <f t="shared" si="10"/>
        <v/>
      </c>
      <c r="B133" s="60" t="s">
        <v>63</v>
      </c>
      <c r="C133" s="60" t="s">
        <v>231</v>
      </c>
      <c r="D133" s="60">
        <v>5</v>
      </c>
      <c r="E133" s="65">
        <v>9441.1710000000003</v>
      </c>
      <c r="F133" s="60">
        <v>2006</v>
      </c>
      <c r="G133" s="65">
        <v>54.875</v>
      </c>
      <c r="H133" s="65" t="s">
        <v>367</v>
      </c>
      <c r="I133" s="66">
        <v>1.4500000476837158</v>
      </c>
      <c r="J133" s="5" t="s">
        <v>367</v>
      </c>
      <c r="K133" s="6" t="s">
        <v>367</v>
      </c>
      <c r="L133" s="5" t="s">
        <v>367</v>
      </c>
      <c r="M133" s="5">
        <v>8.48139468781212</v>
      </c>
      <c r="N133" s="7" t="s">
        <v>367</v>
      </c>
      <c r="O133" s="7" t="s">
        <v>2700</v>
      </c>
      <c r="P133" s="67" t="s">
        <v>367</v>
      </c>
      <c r="Q133" s="18">
        <f t="shared" si="8"/>
        <v>1</v>
      </c>
      <c r="R133" s="68">
        <v>1.71</v>
      </c>
      <c r="S133" s="69">
        <v>2478.61</v>
      </c>
      <c r="T133" s="59">
        <f t="shared" si="9"/>
        <v>2478.61</v>
      </c>
    </row>
    <row r="134" spans="1:20">
      <c r="A134" t="str">
        <f t="shared" si="10"/>
        <v/>
      </c>
      <c r="B134" s="60" t="s">
        <v>53</v>
      </c>
      <c r="C134" s="60" t="s">
        <v>221</v>
      </c>
      <c r="D134" s="60">
        <v>5</v>
      </c>
      <c r="E134" s="65">
        <v>1142.8130000000001</v>
      </c>
      <c r="F134" s="60">
        <v>2015</v>
      </c>
      <c r="G134" s="65">
        <v>54.941000000000003</v>
      </c>
      <c r="H134" s="65" t="s">
        <v>367</v>
      </c>
      <c r="I134" s="66">
        <v>2.6700000762939453</v>
      </c>
      <c r="J134" s="5" t="s">
        <v>367</v>
      </c>
      <c r="K134" s="6" t="s">
        <v>367</v>
      </c>
      <c r="L134" s="5" t="s">
        <v>367</v>
      </c>
      <c r="M134" s="5">
        <v>9.7013947164223495</v>
      </c>
      <c r="N134" s="7" t="s">
        <v>367</v>
      </c>
      <c r="O134" s="7" t="s">
        <v>1308</v>
      </c>
      <c r="P134" s="67" t="s">
        <v>367</v>
      </c>
      <c r="Q134" s="18">
        <f t="shared" si="8"/>
        <v>2</v>
      </c>
      <c r="R134" s="68">
        <v>1.59</v>
      </c>
      <c r="S134" s="69">
        <v>9186.65</v>
      </c>
      <c r="T134" s="59">
        <f t="shared" si="9"/>
        <v>9186.65</v>
      </c>
    </row>
    <row r="135" spans="1:20">
      <c r="A135">
        <f t="shared" si="10"/>
        <v>112</v>
      </c>
      <c r="B135" s="60" t="s">
        <v>133</v>
      </c>
      <c r="C135" s="60" t="s">
        <v>301</v>
      </c>
      <c r="D135" s="60">
        <v>5</v>
      </c>
      <c r="E135" s="65">
        <v>50528.584000000003</v>
      </c>
      <c r="F135" s="60">
        <v>2007</v>
      </c>
      <c r="G135" s="65">
        <v>54.948</v>
      </c>
      <c r="H135" s="65">
        <v>5.2044544219970703</v>
      </c>
      <c r="I135" s="66">
        <v>3.630000114440918</v>
      </c>
      <c r="J135" s="5">
        <v>9.1905490791385489</v>
      </c>
      <c r="K135" s="6">
        <v>43.316069382510683</v>
      </c>
      <c r="L135" s="5">
        <v>36.690377498589861</v>
      </c>
      <c r="M135" s="5">
        <v>10.661394754569322</v>
      </c>
      <c r="N135" s="7">
        <v>3.4414237858386105</v>
      </c>
      <c r="O135" s="7" t="s">
        <v>2661</v>
      </c>
      <c r="P135" s="67">
        <v>31.479712255397487</v>
      </c>
      <c r="Q135" s="18">
        <f t="shared" si="8"/>
        <v>3</v>
      </c>
      <c r="R135" s="68">
        <v>1.69</v>
      </c>
      <c r="S135" s="69">
        <v>14016.24</v>
      </c>
      <c r="T135" s="59">
        <f t="shared" si="9"/>
        <v>14016.24</v>
      </c>
    </row>
    <row r="136" spans="1:20">
      <c r="A136" t="str">
        <f t="shared" si="10"/>
        <v/>
      </c>
      <c r="B136" s="60" t="s">
        <v>41</v>
      </c>
      <c r="C136" s="60" t="s">
        <v>209</v>
      </c>
      <c r="D136" s="60">
        <v>5</v>
      </c>
      <c r="E136" s="65">
        <v>62477.752</v>
      </c>
      <c r="F136" s="60">
        <v>2007</v>
      </c>
      <c r="G136" s="65">
        <v>54.954000000000001</v>
      </c>
      <c r="H136" s="65" t="s">
        <v>367</v>
      </c>
      <c r="I136" s="66">
        <v>0.72000002861022949</v>
      </c>
      <c r="J136" s="5" t="s">
        <v>367</v>
      </c>
      <c r="K136" s="6" t="s">
        <v>367</v>
      </c>
      <c r="L136" s="5" t="s">
        <v>367</v>
      </c>
      <c r="M136" s="5">
        <v>7.7513946687386337</v>
      </c>
      <c r="N136" s="7" t="s">
        <v>367</v>
      </c>
      <c r="O136" s="7" t="s">
        <v>2529</v>
      </c>
      <c r="P136" s="67" t="s">
        <v>367</v>
      </c>
      <c r="Q136" s="18">
        <f t="shared" si="8"/>
        <v>1</v>
      </c>
      <c r="R136" s="68">
        <v>1.69</v>
      </c>
      <c r="S136" s="69">
        <v>1091</v>
      </c>
      <c r="T136" s="59">
        <f t="shared" si="9"/>
        <v>1091</v>
      </c>
    </row>
    <row r="137" spans="1:20">
      <c r="A137">
        <f t="shared" si="10"/>
        <v>96</v>
      </c>
      <c r="B137" s="60" t="s">
        <v>103</v>
      </c>
      <c r="C137" s="60" t="s">
        <v>271</v>
      </c>
      <c r="D137" s="60">
        <v>5</v>
      </c>
      <c r="E137" s="65">
        <v>22999.235000000001</v>
      </c>
      <c r="F137" s="60">
        <v>2010</v>
      </c>
      <c r="G137" s="65">
        <v>55.04</v>
      </c>
      <c r="H137" s="65">
        <v>4.8652688662211103</v>
      </c>
      <c r="I137" s="66">
        <v>0.77999997138977051</v>
      </c>
      <c r="J137" s="5">
        <v>8.8513635233625898</v>
      </c>
      <c r="K137" s="6">
        <v>41.787298480445052</v>
      </c>
      <c r="L137" s="5">
        <v>35.16160659652423</v>
      </c>
      <c r="M137" s="5">
        <v>7.8113946115181747</v>
      </c>
      <c r="N137" s="7">
        <v>4.501322535245782</v>
      </c>
      <c r="O137" s="7" t="s">
        <v>2083</v>
      </c>
      <c r="P137" s="67">
        <v>40.986071273554657</v>
      </c>
      <c r="Q137" s="18">
        <f t="shared" si="8"/>
        <v>1</v>
      </c>
      <c r="R137" s="68">
        <v>1.65</v>
      </c>
      <c r="S137" s="69">
        <v>1224.23</v>
      </c>
      <c r="T137" s="59">
        <f t="shared" si="9"/>
        <v>1224.23</v>
      </c>
    </row>
    <row r="138" spans="1:20">
      <c r="A138">
        <f t="shared" si="10"/>
        <v>94</v>
      </c>
      <c r="B138" s="60" t="s">
        <v>336</v>
      </c>
      <c r="C138" s="60" t="s">
        <v>337</v>
      </c>
      <c r="D138" s="60">
        <v>5</v>
      </c>
      <c r="E138" s="65">
        <v>13806.963</v>
      </c>
      <c r="F138" s="60">
        <v>2015</v>
      </c>
      <c r="G138" s="65">
        <v>55.055999999999997</v>
      </c>
      <c r="H138" s="65">
        <v>5.353644847869873</v>
      </c>
      <c r="I138" s="66">
        <v>0.97000002861022949</v>
      </c>
      <c r="J138" s="5">
        <v>9.3397395050113516</v>
      </c>
      <c r="K138" s="6">
        <v>44.10573982246877</v>
      </c>
      <c r="L138" s="5">
        <v>37.480047938547948</v>
      </c>
      <c r="M138" s="5">
        <v>8.0013946687386337</v>
      </c>
      <c r="N138" s="7">
        <v>4.684189380756596</v>
      </c>
      <c r="O138" s="7" t="s">
        <v>2869</v>
      </c>
      <c r="P138" s="67">
        <v>42.3563598832325</v>
      </c>
      <c r="Q138" s="18">
        <f t="shared" si="8"/>
        <v>1</v>
      </c>
      <c r="R138" s="68">
        <v>1.59</v>
      </c>
      <c r="S138" s="69">
        <v>1343.93</v>
      </c>
      <c r="T138" s="59">
        <f t="shared" si="9"/>
        <v>1343.93</v>
      </c>
    </row>
    <row r="139" spans="1:20">
      <c r="A139">
        <f t="shared" si="10"/>
        <v>103</v>
      </c>
      <c r="B139" s="60" t="s">
        <v>110</v>
      </c>
      <c r="C139" s="60" t="s">
        <v>278</v>
      </c>
      <c r="D139" s="60">
        <v>5</v>
      </c>
      <c r="E139" s="65">
        <v>14803.61</v>
      </c>
      <c r="F139" s="60">
        <v>2007</v>
      </c>
      <c r="G139" s="65">
        <v>55.063000000000002</v>
      </c>
      <c r="H139" s="65">
        <v>4.277402400970459</v>
      </c>
      <c r="I139" s="66">
        <v>1.4600000381469727</v>
      </c>
      <c r="J139" s="5">
        <v>8.2634970581119376</v>
      </c>
      <c r="K139" s="6">
        <v>39.028282393001248</v>
      </c>
      <c r="L139" s="5">
        <v>32.402590509080426</v>
      </c>
      <c r="M139" s="5">
        <v>8.4913946782753769</v>
      </c>
      <c r="N139" s="7">
        <v>3.8159326867681851</v>
      </c>
      <c r="O139" s="7" t="s">
        <v>2655</v>
      </c>
      <c r="P139" s="67">
        <v>34.905454963070241</v>
      </c>
      <c r="Q139" s="18">
        <f t="shared" si="8"/>
        <v>1</v>
      </c>
      <c r="R139" s="68">
        <v>1.69</v>
      </c>
      <c r="S139" s="69">
        <v>1252.75</v>
      </c>
      <c r="T139" s="59">
        <f t="shared" si="9"/>
        <v>1252.75</v>
      </c>
    </row>
    <row r="140" spans="1:20">
      <c r="A140">
        <f t="shared" si="10"/>
        <v>131</v>
      </c>
      <c r="B140" s="60" t="s">
        <v>35</v>
      </c>
      <c r="C140" s="60" t="s">
        <v>203</v>
      </c>
      <c r="D140" s="60">
        <v>5</v>
      </c>
      <c r="E140" s="65">
        <v>19319.063999999998</v>
      </c>
      <c r="F140" s="60">
        <v>2023</v>
      </c>
      <c r="G140" s="65">
        <v>55.069000000000003</v>
      </c>
      <c r="H140" s="65">
        <v>4.5453539772033693</v>
      </c>
      <c r="I140" s="66">
        <v>1.2699999809265137</v>
      </c>
      <c r="J140" s="5">
        <v>8.5314486343448479</v>
      </c>
      <c r="K140" s="6">
        <v>40.298201400655081</v>
      </c>
      <c r="L140" s="5">
        <v>33.672509516734259</v>
      </c>
      <c r="M140" s="5">
        <v>8.3013946210549179</v>
      </c>
      <c r="N140" s="7">
        <v>4.0562472998609538</v>
      </c>
      <c r="O140" s="7" t="s">
        <v>2870</v>
      </c>
      <c r="P140" s="67">
        <v>36.295360646867302</v>
      </c>
      <c r="Q140" s="18">
        <f t="shared" si="8"/>
        <v>1</v>
      </c>
      <c r="R140" s="68">
        <v>1.5</v>
      </c>
      <c r="S140" s="69">
        <v>2433.1</v>
      </c>
      <c r="T140" s="59">
        <f t="shared" si="9"/>
        <v>2433.1</v>
      </c>
    </row>
    <row r="141" spans="1:20">
      <c r="A141">
        <f t="shared" si="10"/>
        <v>78</v>
      </c>
      <c r="B141" s="60" t="s">
        <v>26</v>
      </c>
      <c r="C141" s="60" t="s">
        <v>194</v>
      </c>
      <c r="D141" s="60">
        <v>5</v>
      </c>
      <c r="E141" s="65">
        <v>1874.5160000000001</v>
      </c>
      <c r="F141" s="60">
        <v>2006</v>
      </c>
      <c r="G141" s="65">
        <v>55.112000000000002</v>
      </c>
      <c r="H141" s="65">
        <v>4.7393670082092285</v>
      </c>
      <c r="I141" s="66">
        <v>3.130000114440918</v>
      </c>
      <c r="J141" s="5">
        <v>8.7254616653507071</v>
      </c>
      <c r="K141" s="6">
        <v>41.246801729746139</v>
      </c>
      <c r="L141" s="5">
        <v>34.621109845825316</v>
      </c>
      <c r="M141" s="5">
        <v>10.161394754569322</v>
      </c>
      <c r="N141" s="7">
        <v>3.4071218255010787</v>
      </c>
      <c r="O141" s="7" t="s">
        <v>2821</v>
      </c>
      <c r="P141" s="67">
        <v>31.237412256351174</v>
      </c>
      <c r="Q141" s="18">
        <f t="shared" si="8"/>
        <v>2</v>
      </c>
      <c r="R141" s="68">
        <v>1.71</v>
      </c>
      <c r="S141" s="69">
        <v>15275.58</v>
      </c>
      <c r="T141" s="59">
        <f t="shared" si="9"/>
        <v>15275.58</v>
      </c>
    </row>
    <row r="142" spans="1:20">
      <c r="A142" t="str">
        <f t="shared" si="10"/>
        <v/>
      </c>
      <c r="B142" s="60" t="s">
        <v>86</v>
      </c>
      <c r="C142" s="60" t="s">
        <v>254</v>
      </c>
      <c r="D142" s="60">
        <v>5</v>
      </c>
      <c r="E142" s="65">
        <v>2235.7269999999999</v>
      </c>
      <c r="F142" s="60">
        <v>2020</v>
      </c>
      <c r="G142" s="65">
        <v>55.133000000000003</v>
      </c>
      <c r="H142" s="65" t="s">
        <v>367</v>
      </c>
      <c r="I142" s="66">
        <v>1.2383525371551514</v>
      </c>
      <c r="J142" s="5" t="s">
        <v>367</v>
      </c>
      <c r="K142" s="6" t="s">
        <v>367</v>
      </c>
      <c r="L142" s="5" t="s">
        <v>367</v>
      </c>
      <c r="M142" s="5">
        <v>8.2697471772835556</v>
      </c>
      <c r="N142" s="7" t="s">
        <v>367</v>
      </c>
      <c r="O142" s="7" t="s">
        <v>621</v>
      </c>
      <c r="P142" s="67" t="s">
        <v>367</v>
      </c>
      <c r="Q142" s="18">
        <f t="shared" si="8"/>
        <v>1</v>
      </c>
      <c r="R142" s="68">
        <v>1.53</v>
      </c>
      <c r="S142" s="69">
        <v>2517.11</v>
      </c>
      <c r="T142" s="59">
        <f t="shared" si="9"/>
        <v>2517.11</v>
      </c>
    </row>
    <row r="143" spans="1:20">
      <c r="A143">
        <f t="shared" si="10"/>
        <v>110</v>
      </c>
      <c r="B143" s="60" t="s">
        <v>94</v>
      </c>
      <c r="C143" s="60" t="s">
        <v>262</v>
      </c>
      <c r="D143" s="60">
        <v>5</v>
      </c>
      <c r="E143" s="65">
        <v>14940.781999999999</v>
      </c>
      <c r="F143" s="60">
        <v>2008</v>
      </c>
      <c r="G143" s="65">
        <v>55.186999999999998</v>
      </c>
      <c r="H143" s="65">
        <v>4.1146640777587891</v>
      </c>
      <c r="I143" s="66">
        <v>1.2999999523162842</v>
      </c>
      <c r="J143" s="5">
        <v>8.1007587349002677</v>
      </c>
      <c r="K143" s="6">
        <v>38.34583299233271</v>
      </c>
      <c r="L143" s="5">
        <v>31.720141108411887</v>
      </c>
      <c r="M143" s="5">
        <v>8.3313945924446884</v>
      </c>
      <c r="N143" s="7">
        <v>3.8073026978193116</v>
      </c>
      <c r="O143" s="7" t="s">
        <v>2515</v>
      </c>
      <c r="P143" s="67">
        <v>34.826513924191012</v>
      </c>
      <c r="Q143" s="18">
        <f t="shared" si="8"/>
        <v>1</v>
      </c>
      <c r="R143" s="68">
        <v>1.69</v>
      </c>
      <c r="S143" s="69">
        <v>2523.1999999999998</v>
      </c>
      <c r="T143" s="59">
        <f t="shared" si="9"/>
        <v>2523.1999999999998</v>
      </c>
    </row>
    <row r="144" spans="1:20">
      <c r="A144">
        <f t="shared" si="10"/>
        <v>111</v>
      </c>
      <c r="B144" s="60" t="s">
        <v>29</v>
      </c>
      <c r="C144" s="60" t="s">
        <v>197</v>
      </c>
      <c r="D144" s="60">
        <v>5</v>
      </c>
      <c r="E144" s="65">
        <v>15258.093000000001</v>
      </c>
      <c r="F144" s="60">
        <v>2008</v>
      </c>
      <c r="G144" s="65">
        <v>55.198999999999998</v>
      </c>
      <c r="H144" s="65">
        <v>3.8464388847351074</v>
      </c>
      <c r="I144" s="66">
        <v>1.1100000143051147</v>
      </c>
      <c r="J144" s="5">
        <v>7.8325335418765869</v>
      </c>
      <c r="K144" s="6">
        <v>37.084221455229383</v>
      </c>
      <c r="L144" s="5">
        <v>30.45852957130856</v>
      </c>
      <c r="M144" s="5">
        <v>8.141394654433519</v>
      </c>
      <c r="N144" s="7">
        <v>3.7411931080778538</v>
      </c>
      <c r="O144" s="7" t="s">
        <v>2513</v>
      </c>
      <c r="P144" s="67">
        <v>34.221790126166717</v>
      </c>
      <c r="Q144" s="18">
        <f t="shared" si="8"/>
        <v>1</v>
      </c>
      <c r="R144" s="68">
        <v>1.69</v>
      </c>
      <c r="S144" s="69">
        <v>1779.33</v>
      </c>
      <c r="T144" s="59">
        <f t="shared" si="9"/>
        <v>1779.33</v>
      </c>
    </row>
    <row r="145" spans="1:20">
      <c r="A145" t="str">
        <f t="shared" si="10"/>
        <v/>
      </c>
      <c r="B145" s="60" t="s">
        <v>63</v>
      </c>
      <c r="C145" s="60" t="s">
        <v>231</v>
      </c>
      <c r="D145" s="60">
        <v>5</v>
      </c>
      <c r="E145" s="65">
        <v>9662.2810000000009</v>
      </c>
      <c r="F145" s="60">
        <v>2007</v>
      </c>
      <c r="G145" s="65">
        <v>55.232999999999997</v>
      </c>
      <c r="H145" s="65" t="s">
        <v>367</v>
      </c>
      <c r="I145" s="66">
        <v>1.4800000190734863</v>
      </c>
      <c r="J145" s="5" t="s">
        <v>367</v>
      </c>
      <c r="K145" s="6" t="s">
        <v>367</v>
      </c>
      <c r="L145" s="5" t="s">
        <v>367</v>
      </c>
      <c r="M145" s="5">
        <v>8.5113946592018905</v>
      </c>
      <c r="N145" s="7" t="s">
        <v>367</v>
      </c>
      <c r="O145" s="7" t="s">
        <v>2535</v>
      </c>
      <c r="P145" s="67" t="s">
        <v>367</v>
      </c>
      <c r="Q145" s="18">
        <f t="shared" si="8"/>
        <v>1</v>
      </c>
      <c r="R145" s="68">
        <v>1.69</v>
      </c>
      <c r="S145" s="69">
        <v>2587</v>
      </c>
      <c r="T145" s="59">
        <f t="shared" si="9"/>
        <v>2587</v>
      </c>
    </row>
    <row r="146" spans="1:20">
      <c r="A146">
        <f t="shared" si="10"/>
        <v>135</v>
      </c>
      <c r="B146" s="60" t="s">
        <v>35</v>
      </c>
      <c r="C146" s="60" t="s">
        <v>203</v>
      </c>
      <c r="D146" s="60">
        <v>5</v>
      </c>
      <c r="E146" s="65">
        <v>20299.123</v>
      </c>
      <c r="F146" s="60">
        <v>2024</v>
      </c>
      <c r="G146" s="65">
        <v>55.238</v>
      </c>
      <c r="H146" s="65">
        <v>4.2100000000000009</v>
      </c>
      <c r="I146" s="66">
        <v>1.2100000381469727</v>
      </c>
      <c r="J146" s="5">
        <v>8.1960946571414794</v>
      </c>
      <c r="K146" s="6">
        <v>38.832969677730951</v>
      </c>
      <c r="L146" s="5">
        <v>32.207277793810128</v>
      </c>
      <c r="M146" s="5">
        <v>8.2413946782753769</v>
      </c>
      <c r="N146" s="7">
        <v>3.9079887629589822</v>
      </c>
      <c r="O146" s="7" t="s">
        <v>2871</v>
      </c>
      <c r="P146" s="67">
        <v>34.927752767054152</v>
      </c>
      <c r="Q146" s="18">
        <f t="shared" si="8"/>
        <v>1</v>
      </c>
      <c r="R146" s="68">
        <v>1.49</v>
      </c>
      <c r="S146" s="69">
        <v>2412.87</v>
      </c>
      <c r="T146" s="59">
        <f t="shared" si="9"/>
        <v>2412.87</v>
      </c>
    </row>
    <row r="147" spans="1:20">
      <c r="A147">
        <f t="shared" si="10"/>
        <v>140</v>
      </c>
      <c r="B147" s="60" t="s">
        <v>86</v>
      </c>
      <c r="C147" s="60" t="s">
        <v>254</v>
      </c>
      <c r="D147" s="60">
        <v>5</v>
      </c>
      <c r="E147" s="65">
        <v>2209.4050000000002</v>
      </c>
      <c r="F147" s="60">
        <v>2019</v>
      </c>
      <c r="G147" s="65">
        <v>55.249000000000002</v>
      </c>
      <c r="H147" s="65">
        <v>3.5117805004119873</v>
      </c>
      <c r="I147" s="66">
        <v>1.2488564252853394</v>
      </c>
      <c r="J147" s="5">
        <v>7.4978751575534668</v>
      </c>
      <c r="K147" s="6">
        <v>35.531890842003712</v>
      </c>
      <c r="L147" s="5">
        <v>28.906198958082889</v>
      </c>
      <c r="M147" s="5">
        <v>8.2802510654137436</v>
      </c>
      <c r="N147" s="7">
        <v>3.4909809774757741</v>
      </c>
      <c r="O147" s="7" t="s">
        <v>848</v>
      </c>
      <c r="P147" s="67">
        <v>31.420422195312998</v>
      </c>
      <c r="Q147" s="18">
        <f t="shared" si="8"/>
        <v>1</v>
      </c>
      <c r="R147" s="68">
        <v>1.55</v>
      </c>
      <c r="S147" s="69">
        <v>2773.29</v>
      </c>
      <c r="T147" s="59">
        <f t="shared" si="9"/>
        <v>2773.29</v>
      </c>
    </row>
    <row r="148" spans="1:20">
      <c r="A148">
        <f t="shared" si="10"/>
        <v>118</v>
      </c>
      <c r="B148" s="60" t="s">
        <v>43</v>
      </c>
      <c r="C148" s="60" t="s">
        <v>211</v>
      </c>
      <c r="D148" s="60">
        <v>5</v>
      </c>
      <c r="E148" s="65">
        <v>22488.064999999999</v>
      </c>
      <c r="F148" s="60">
        <v>2010</v>
      </c>
      <c r="G148" s="65">
        <v>55.281999999999996</v>
      </c>
      <c r="H148" s="65">
        <v>4.0827276706695557</v>
      </c>
      <c r="I148" s="66">
        <v>0.9100000262260437</v>
      </c>
      <c r="J148" s="5">
        <v>8.0688223278110343</v>
      </c>
      <c r="K148" s="6">
        <v>38.260407539838987</v>
      </c>
      <c r="L148" s="5">
        <v>31.634715655918164</v>
      </c>
      <c r="M148" s="5">
        <v>7.9413946663544479</v>
      </c>
      <c r="N148" s="7">
        <v>3.9835214071334271</v>
      </c>
      <c r="O148" s="7" t="s">
        <v>2070</v>
      </c>
      <c r="P148" s="67">
        <v>36.27131604858139</v>
      </c>
      <c r="Q148" s="18">
        <f t="shared" si="8"/>
        <v>1</v>
      </c>
      <c r="R148" s="68">
        <v>1.65</v>
      </c>
      <c r="S148" s="69">
        <v>4338.6499999999996</v>
      </c>
      <c r="T148" s="59">
        <f t="shared" si="9"/>
        <v>4338.6499999999996</v>
      </c>
    </row>
    <row r="149" spans="1:20">
      <c r="A149">
        <f t="shared" si="10"/>
        <v>121</v>
      </c>
      <c r="B149" s="60" t="s">
        <v>336</v>
      </c>
      <c r="C149" s="60" t="s">
        <v>337</v>
      </c>
      <c r="D149" s="60">
        <v>5</v>
      </c>
      <c r="E149" s="65">
        <v>14348.74</v>
      </c>
      <c r="F149" s="60">
        <v>2016</v>
      </c>
      <c r="G149" s="65">
        <v>55.283000000000001</v>
      </c>
      <c r="H149" s="65">
        <v>4.6679410934448242</v>
      </c>
      <c r="I149" s="66">
        <v>0.98000001907348633</v>
      </c>
      <c r="J149" s="5">
        <v>8.6540357505863028</v>
      </c>
      <c r="K149" s="6">
        <v>41.036090602370109</v>
      </c>
      <c r="L149" s="5">
        <v>34.410398718449287</v>
      </c>
      <c r="M149" s="5">
        <v>8.0113946592018905</v>
      </c>
      <c r="N149" s="7">
        <v>4.2951820728149359</v>
      </c>
      <c r="O149" s="7" t="s">
        <v>2872</v>
      </c>
      <c r="P149" s="67">
        <v>38.793747076373407</v>
      </c>
      <c r="Q149" s="18">
        <f t="shared" si="8"/>
        <v>1</v>
      </c>
      <c r="R149" s="68">
        <v>1.58</v>
      </c>
      <c r="S149" s="69">
        <v>1384.16</v>
      </c>
      <c r="T149" s="59">
        <f t="shared" si="9"/>
        <v>1384.16</v>
      </c>
    </row>
    <row r="150" spans="1:20">
      <c r="A150">
        <f t="shared" si="10"/>
        <v>70</v>
      </c>
      <c r="B150" s="60" t="s">
        <v>32</v>
      </c>
      <c r="C150" s="60" t="s">
        <v>200</v>
      </c>
      <c r="D150" s="60">
        <v>5</v>
      </c>
      <c r="E150" s="65">
        <v>17550.406999999999</v>
      </c>
      <c r="F150" s="60">
        <v>2006</v>
      </c>
      <c r="G150" s="65">
        <v>55.301000000000002</v>
      </c>
      <c r="H150" s="65">
        <v>3.8510720729827881</v>
      </c>
      <c r="I150" s="66">
        <v>1.190000057220459</v>
      </c>
      <c r="J150" s="5">
        <v>7.8371667301242676</v>
      </c>
      <c r="K150" s="6">
        <v>37.174724899352036</v>
      </c>
      <c r="L150" s="5">
        <v>30.549033015431213</v>
      </c>
      <c r="M150" s="5">
        <v>8.2213946973488632</v>
      </c>
      <c r="N150" s="7">
        <v>3.7157969103809476</v>
      </c>
      <c r="O150" s="7" t="s">
        <v>2810</v>
      </c>
      <c r="P150" s="67">
        <v>34.067428725820562</v>
      </c>
      <c r="Q150" s="18">
        <f t="shared" si="8"/>
        <v>1</v>
      </c>
      <c r="R150" s="68">
        <v>1.71</v>
      </c>
      <c r="S150" s="69">
        <v>4241.5200000000004</v>
      </c>
      <c r="T150" s="59">
        <f t="shared" si="9"/>
        <v>4241.5200000000004</v>
      </c>
    </row>
    <row r="151" spans="1:20">
      <c r="A151" t="str">
        <f t="shared" si="10"/>
        <v/>
      </c>
      <c r="B151" s="60" t="s">
        <v>105</v>
      </c>
      <c r="C151" s="60" t="s">
        <v>273</v>
      </c>
      <c r="D151" s="60">
        <v>5</v>
      </c>
      <c r="E151" s="65">
        <v>2077.3939999999998</v>
      </c>
      <c r="F151" s="60">
        <v>2009</v>
      </c>
      <c r="G151" s="65">
        <v>55.347000000000001</v>
      </c>
      <c r="H151" s="65" t="s">
        <v>367</v>
      </c>
      <c r="I151" s="66">
        <v>2.3803353309631348</v>
      </c>
      <c r="J151" s="5" t="s">
        <v>367</v>
      </c>
      <c r="K151" s="6" t="s">
        <v>367</v>
      </c>
      <c r="L151" s="5" t="s">
        <v>367</v>
      </c>
      <c r="M151" s="5">
        <v>9.411729971091539</v>
      </c>
      <c r="N151" s="7" t="s">
        <v>367</v>
      </c>
      <c r="O151" s="7" t="s">
        <v>2241</v>
      </c>
      <c r="P151" s="67" t="s">
        <v>367</v>
      </c>
      <c r="Q151" s="18">
        <f t="shared" si="8"/>
        <v>2</v>
      </c>
      <c r="R151" s="68">
        <v>1.67</v>
      </c>
      <c r="S151" s="69">
        <v>10166.290000000001</v>
      </c>
      <c r="T151" s="59">
        <f t="shared" si="9"/>
        <v>10166.290000000001</v>
      </c>
    </row>
    <row r="152" spans="1:20">
      <c r="A152">
        <f t="shared" si="10"/>
        <v>113</v>
      </c>
      <c r="B152" s="60" t="s">
        <v>161</v>
      </c>
      <c r="C152" s="60" t="s">
        <v>329</v>
      </c>
      <c r="D152" s="60">
        <v>5</v>
      </c>
      <c r="E152" s="65">
        <v>13817.887000000001</v>
      </c>
      <c r="F152" s="60">
        <v>2012</v>
      </c>
      <c r="G152" s="65">
        <v>55.386000000000003</v>
      </c>
      <c r="H152" s="65">
        <v>4.9551005363464355</v>
      </c>
      <c r="I152" s="66">
        <v>1.25</v>
      </c>
      <c r="J152" s="5">
        <v>8.9411951934879141</v>
      </c>
      <c r="K152" s="6">
        <v>42.476748965844656</v>
      </c>
      <c r="L152" s="5">
        <v>35.851057081923834</v>
      </c>
      <c r="M152" s="5">
        <v>8.2813946401284042</v>
      </c>
      <c r="N152" s="7">
        <v>4.3291086392868676</v>
      </c>
      <c r="O152" s="7" t="s">
        <v>1877</v>
      </c>
      <c r="P152" s="67">
        <v>39.281789771862371</v>
      </c>
      <c r="Q152" s="18">
        <f t="shared" si="8"/>
        <v>1</v>
      </c>
      <c r="R152" s="68">
        <v>1.62</v>
      </c>
      <c r="S152" s="69">
        <v>5003.49</v>
      </c>
      <c r="T152" s="59">
        <f t="shared" si="9"/>
        <v>5003.49</v>
      </c>
    </row>
    <row r="153" spans="1:20">
      <c r="A153" t="str">
        <f t="shared" si="10"/>
        <v/>
      </c>
      <c r="B153" s="60" t="s">
        <v>41</v>
      </c>
      <c r="C153" s="60" t="s">
        <v>209</v>
      </c>
      <c r="D153" s="60">
        <v>5</v>
      </c>
      <c r="E153" s="65">
        <v>64390.663999999997</v>
      </c>
      <c r="F153" s="60">
        <v>2008</v>
      </c>
      <c r="G153" s="65">
        <v>55.387999999999998</v>
      </c>
      <c r="H153" s="65" t="s">
        <v>367</v>
      </c>
      <c r="I153" s="66">
        <v>0.72000002861022949</v>
      </c>
      <c r="J153" s="5" t="s">
        <v>367</v>
      </c>
      <c r="K153" s="6" t="s">
        <v>367</v>
      </c>
      <c r="L153" s="5" t="s">
        <v>367</v>
      </c>
      <c r="M153" s="5">
        <v>7.7513946687386337</v>
      </c>
      <c r="N153" s="7" t="s">
        <v>367</v>
      </c>
      <c r="O153" s="7" t="s">
        <v>2377</v>
      </c>
      <c r="P153" s="67" t="s">
        <v>367</v>
      </c>
      <c r="Q153" s="18">
        <f t="shared" si="8"/>
        <v>1</v>
      </c>
      <c r="R153" s="68">
        <v>1.69</v>
      </c>
      <c r="S153" s="69">
        <v>1136.95</v>
      </c>
      <c r="T153" s="59">
        <f t="shared" si="9"/>
        <v>1136.95</v>
      </c>
    </row>
    <row r="154" spans="1:20">
      <c r="A154" t="str">
        <f t="shared" si="10"/>
        <v/>
      </c>
      <c r="B154" s="60" t="s">
        <v>54</v>
      </c>
      <c r="C154" s="60" t="s">
        <v>222</v>
      </c>
      <c r="D154" s="60">
        <v>5</v>
      </c>
      <c r="E154" s="65">
        <v>80703.490000000005</v>
      </c>
      <c r="F154" s="60">
        <v>2006</v>
      </c>
      <c r="G154" s="65">
        <v>55.402000000000001</v>
      </c>
      <c r="H154" s="65" t="s">
        <v>367</v>
      </c>
      <c r="I154" s="66">
        <v>0.88999998569488525</v>
      </c>
      <c r="J154" s="5" t="s">
        <v>367</v>
      </c>
      <c r="K154" s="6" t="s">
        <v>367</v>
      </c>
      <c r="L154" s="5" t="s">
        <v>367</v>
      </c>
      <c r="M154" s="5">
        <v>7.9213946258232895</v>
      </c>
      <c r="N154" s="7" t="s">
        <v>367</v>
      </c>
      <c r="O154" s="7" t="s">
        <v>2696</v>
      </c>
      <c r="P154" s="67" t="s">
        <v>367</v>
      </c>
      <c r="Q154" s="18">
        <f t="shared" si="8"/>
        <v>1</v>
      </c>
      <c r="R154" s="68">
        <v>1.71</v>
      </c>
      <c r="S154" s="69">
        <v>1024.73</v>
      </c>
      <c r="T154" s="59">
        <f t="shared" si="9"/>
        <v>1024.73</v>
      </c>
    </row>
    <row r="155" spans="1:20">
      <c r="A155">
        <f t="shared" si="10"/>
        <v>16</v>
      </c>
      <c r="B155" s="60" t="s">
        <v>74</v>
      </c>
      <c r="C155" s="60" t="s">
        <v>242</v>
      </c>
      <c r="D155" s="60">
        <v>4</v>
      </c>
      <c r="E155" s="65">
        <v>6844.0320000000002</v>
      </c>
      <c r="F155" s="60">
        <v>2006</v>
      </c>
      <c r="G155" s="65">
        <v>80.786000000000001</v>
      </c>
      <c r="H155" s="65">
        <v>7.1734170913696289</v>
      </c>
      <c r="I155" s="66">
        <v>5.4800000190734863</v>
      </c>
      <c r="J155" s="5">
        <v>11.159511748511107</v>
      </c>
      <c r="K155" s="6">
        <v>77.328038044185647</v>
      </c>
      <c r="L155" s="5">
        <v>70.702346160264824</v>
      </c>
      <c r="M155" s="5">
        <v>12.511394659201891</v>
      </c>
      <c r="N155" s="7">
        <v>5.6510363621424577</v>
      </c>
      <c r="O155" s="7" t="s">
        <v>2755</v>
      </c>
      <c r="P155" s="67">
        <v>51.810226214589193</v>
      </c>
      <c r="Q155" s="18">
        <f t="shared" si="8"/>
        <v>3</v>
      </c>
      <c r="R155" s="68">
        <v>1.71</v>
      </c>
      <c r="S155" s="69">
        <v>34770.03</v>
      </c>
      <c r="T155" s="59">
        <f t="shared" si="9"/>
        <v>34770.03</v>
      </c>
    </row>
    <row r="156" spans="1:20">
      <c r="A156">
        <f t="shared" si="10"/>
        <v>111</v>
      </c>
      <c r="B156" s="60" t="s">
        <v>129</v>
      </c>
      <c r="C156" s="60" t="s">
        <v>297</v>
      </c>
      <c r="D156" s="60">
        <v>5</v>
      </c>
      <c r="E156" s="65">
        <v>7037.6549999999997</v>
      </c>
      <c r="F156" s="60">
        <v>2015</v>
      </c>
      <c r="G156" s="65">
        <v>55.454000000000001</v>
      </c>
      <c r="H156" s="65">
        <v>4.9086179733276367</v>
      </c>
      <c r="I156" s="66">
        <v>1.0499999523162842</v>
      </c>
      <c r="J156" s="5">
        <v>8.8947126304691153</v>
      </c>
      <c r="K156" s="6">
        <v>42.307804815057054</v>
      </c>
      <c r="L156" s="5">
        <v>35.682112931136231</v>
      </c>
      <c r="M156" s="5">
        <v>8.0813945924446884</v>
      </c>
      <c r="N156" s="7">
        <v>4.4153410061792435</v>
      </c>
      <c r="O156" s="7" t="s">
        <v>1417</v>
      </c>
      <c r="P156" s="67">
        <v>39.925322710738605</v>
      </c>
      <c r="Q156" s="18">
        <f t="shared" si="8"/>
        <v>1</v>
      </c>
      <c r="R156" s="68">
        <v>1.59</v>
      </c>
      <c r="S156" s="69">
        <v>2628.17</v>
      </c>
      <c r="T156" s="59">
        <f t="shared" si="9"/>
        <v>2628.17</v>
      </c>
    </row>
    <row r="157" spans="1:20">
      <c r="A157">
        <f t="shared" si="10"/>
        <v>113</v>
      </c>
      <c r="B157" s="60" t="s">
        <v>30</v>
      </c>
      <c r="C157" s="60" t="s">
        <v>198</v>
      </c>
      <c r="D157" s="60">
        <v>5</v>
      </c>
      <c r="E157" s="65">
        <v>8505.6370000000006</v>
      </c>
      <c r="F157" s="60">
        <v>2008</v>
      </c>
      <c r="G157" s="65">
        <v>55.581000000000003</v>
      </c>
      <c r="H157" s="65">
        <v>3.563227653503418</v>
      </c>
      <c r="I157" s="66">
        <v>0.87999999523162842</v>
      </c>
      <c r="J157" s="5">
        <v>7.5493223106448974</v>
      </c>
      <c r="K157" s="6">
        <v>35.99067702269879</v>
      </c>
      <c r="L157" s="5">
        <v>29.364985138777968</v>
      </c>
      <c r="M157" s="5">
        <v>7.9113946353600326</v>
      </c>
      <c r="N157" s="7">
        <v>3.7117330751686897</v>
      </c>
      <c r="O157" s="7" t="s">
        <v>2514</v>
      </c>
      <c r="P157" s="67">
        <v>33.952310568655889</v>
      </c>
      <c r="Q157" s="18">
        <f t="shared" si="8"/>
        <v>1</v>
      </c>
      <c r="R157" s="68">
        <v>1.69</v>
      </c>
      <c r="S157" s="69">
        <v>1001.62</v>
      </c>
      <c r="T157" s="59">
        <f t="shared" si="9"/>
        <v>1001.62</v>
      </c>
    </row>
    <row r="158" spans="1:20">
      <c r="A158">
        <f t="shared" si="10"/>
        <v>120</v>
      </c>
      <c r="B158" s="60" t="s">
        <v>94</v>
      </c>
      <c r="C158" s="60" t="s">
        <v>262</v>
      </c>
      <c r="D158" s="60">
        <v>5</v>
      </c>
      <c r="E158" s="65">
        <v>15435.539000000001</v>
      </c>
      <c r="F158" s="60">
        <v>2009</v>
      </c>
      <c r="G158" s="65">
        <v>55.588000000000001</v>
      </c>
      <c r="H158" s="65">
        <v>3.9765985012054443</v>
      </c>
      <c r="I158" s="66">
        <v>1.4600000381469727</v>
      </c>
      <c r="J158" s="5">
        <v>7.9626931583469238</v>
      </c>
      <c r="K158" s="6">
        <v>37.966164218562554</v>
      </c>
      <c r="L158" s="5">
        <v>31.340472334641731</v>
      </c>
      <c r="M158" s="5">
        <v>8.4913946782753769</v>
      </c>
      <c r="N158" s="7">
        <v>3.6908509758501835</v>
      </c>
      <c r="O158" s="7" t="s">
        <v>2364</v>
      </c>
      <c r="P158" s="67">
        <v>33.683874102043958</v>
      </c>
      <c r="Q158" s="18">
        <f t="shared" si="8"/>
        <v>1</v>
      </c>
      <c r="R158" s="68">
        <v>1.67</v>
      </c>
      <c r="S158" s="69">
        <v>2575.5500000000002</v>
      </c>
      <c r="T158" s="59">
        <f t="shared" si="9"/>
        <v>2575.5500000000002</v>
      </c>
    </row>
    <row r="159" spans="1:20">
      <c r="A159" t="str">
        <f t="shared" si="10"/>
        <v/>
      </c>
      <c r="B159" s="60" t="s">
        <v>63</v>
      </c>
      <c r="C159" s="60" t="s">
        <v>231</v>
      </c>
      <c r="D159" s="60">
        <v>5</v>
      </c>
      <c r="E159" s="65">
        <v>9898.8700000000008</v>
      </c>
      <c r="F159" s="60">
        <v>2008</v>
      </c>
      <c r="G159" s="65">
        <v>55.703000000000003</v>
      </c>
      <c r="H159" s="65" t="s">
        <v>367</v>
      </c>
      <c r="I159" s="66">
        <v>1.5</v>
      </c>
      <c r="J159" s="5" t="s">
        <v>367</v>
      </c>
      <c r="K159" s="6" t="s">
        <v>367</v>
      </c>
      <c r="L159" s="5" t="s">
        <v>367</v>
      </c>
      <c r="M159" s="5">
        <v>8.5313946401284042</v>
      </c>
      <c r="N159" s="7" t="s">
        <v>367</v>
      </c>
      <c r="O159" s="7" t="s">
        <v>2384</v>
      </c>
      <c r="P159" s="67" t="s">
        <v>367</v>
      </c>
      <c r="Q159" s="18">
        <f t="shared" si="8"/>
        <v>1</v>
      </c>
      <c r="R159" s="68">
        <v>1.69</v>
      </c>
      <c r="S159" s="69">
        <v>2629.54</v>
      </c>
      <c r="T159" s="59">
        <f t="shared" si="9"/>
        <v>2629.54</v>
      </c>
    </row>
    <row r="160" spans="1:20">
      <c r="A160" t="str">
        <f t="shared" si="10"/>
        <v/>
      </c>
      <c r="B160" s="60" t="s">
        <v>336</v>
      </c>
      <c r="C160" s="60" t="s">
        <v>337</v>
      </c>
      <c r="D160" s="60">
        <v>5</v>
      </c>
      <c r="E160" s="65">
        <v>17271.431</v>
      </c>
      <c r="F160" s="60">
        <v>2021</v>
      </c>
      <c r="G160" s="65">
        <v>55.703000000000003</v>
      </c>
      <c r="H160" s="65" t="s">
        <v>367</v>
      </c>
      <c r="I160" s="66">
        <v>0.9100000262260437</v>
      </c>
      <c r="J160" s="5" t="s">
        <v>367</v>
      </c>
      <c r="K160" s="6" t="s">
        <v>367</v>
      </c>
      <c r="L160" s="5" t="s">
        <v>367</v>
      </c>
      <c r="M160" s="5">
        <v>7.9413946663544479</v>
      </c>
      <c r="N160" s="7" t="s">
        <v>367</v>
      </c>
      <c r="O160" s="7" t="s">
        <v>2873</v>
      </c>
      <c r="P160" s="67" t="s">
        <v>367</v>
      </c>
      <c r="Q160" s="18">
        <f t="shared" si="8"/>
        <v>1</v>
      </c>
      <c r="R160" s="68">
        <v>1.52</v>
      </c>
      <c r="S160" s="69">
        <v>1392.32</v>
      </c>
      <c r="T160" s="59">
        <f t="shared" si="9"/>
        <v>1392.32</v>
      </c>
    </row>
    <row r="161" spans="1:20">
      <c r="A161">
        <f t="shared" si="10"/>
        <v>97</v>
      </c>
      <c r="B161" s="60" t="s">
        <v>32</v>
      </c>
      <c r="C161" s="60" t="s">
        <v>200</v>
      </c>
      <c r="D161" s="60">
        <v>5</v>
      </c>
      <c r="E161" s="65">
        <v>18049.896000000001</v>
      </c>
      <c r="F161" s="60">
        <v>2007</v>
      </c>
      <c r="G161" s="65">
        <v>55.71</v>
      </c>
      <c r="H161" s="65">
        <v>4.3499393463134766</v>
      </c>
      <c r="I161" s="66">
        <v>1.2799999713897705</v>
      </c>
      <c r="J161" s="5">
        <v>8.3360340034549552</v>
      </c>
      <c r="K161" s="6">
        <v>39.833487228836312</v>
      </c>
      <c r="L161" s="5">
        <v>33.207795344915489</v>
      </c>
      <c r="M161" s="5">
        <v>8.3113946115181747</v>
      </c>
      <c r="N161" s="7">
        <v>3.9954540600075892</v>
      </c>
      <c r="O161" s="7" t="s">
        <v>2659</v>
      </c>
      <c r="P161" s="67">
        <v>36.547589592500408</v>
      </c>
      <c r="Q161" s="18">
        <f t="shared" si="8"/>
        <v>1</v>
      </c>
      <c r="R161" s="68">
        <v>1.69</v>
      </c>
      <c r="S161" s="69">
        <v>4302.62</v>
      </c>
      <c r="T161" s="59">
        <f t="shared" si="9"/>
        <v>4302.62</v>
      </c>
    </row>
    <row r="162" spans="1:20">
      <c r="A162">
        <f t="shared" si="10"/>
        <v>70</v>
      </c>
      <c r="B162" s="60" t="s">
        <v>92</v>
      </c>
      <c r="C162" s="60" t="s">
        <v>260</v>
      </c>
      <c r="D162" s="60">
        <v>5</v>
      </c>
      <c r="E162" s="65">
        <v>13976.416999999999</v>
      </c>
      <c r="F162" s="60">
        <v>2008</v>
      </c>
      <c r="G162" s="65">
        <v>55.715000000000003</v>
      </c>
      <c r="H162" s="65">
        <v>5.0196380615234375</v>
      </c>
      <c r="I162" s="66">
        <v>0.68999999761581421</v>
      </c>
      <c r="J162" s="5">
        <v>9.0057327186649161</v>
      </c>
      <c r="K162" s="6">
        <v>43.037484642905127</v>
      </c>
      <c r="L162" s="5">
        <v>36.411792758984305</v>
      </c>
      <c r="M162" s="5">
        <v>7.7213946377442184</v>
      </c>
      <c r="N162" s="7">
        <v>4.715701562641784</v>
      </c>
      <c r="O162" s="7" t="s">
        <v>2490</v>
      </c>
      <c r="P162" s="67">
        <v>43.135904646546585</v>
      </c>
      <c r="Q162" s="18">
        <f t="shared" si="8"/>
        <v>1</v>
      </c>
      <c r="R162" s="68">
        <v>1.69</v>
      </c>
      <c r="S162" s="69">
        <v>1378.43</v>
      </c>
      <c r="T162" s="59">
        <f t="shared" si="9"/>
        <v>1378.43</v>
      </c>
    </row>
    <row r="163" spans="1:20">
      <c r="A163">
        <f t="shared" si="10"/>
        <v>96</v>
      </c>
      <c r="B163" s="60" t="s">
        <v>103</v>
      </c>
      <c r="C163" s="60" t="s">
        <v>271</v>
      </c>
      <c r="D163" s="60">
        <v>5</v>
      </c>
      <c r="E163" s="65">
        <v>23649.039000000001</v>
      </c>
      <c r="F163" s="60">
        <v>2011</v>
      </c>
      <c r="G163" s="65">
        <v>55.732999999999997</v>
      </c>
      <c r="H163" s="65">
        <v>4.9711117744445801</v>
      </c>
      <c r="I163" s="66">
        <v>0.79000002145767212</v>
      </c>
      <c r="J163" s="5">
        <v>8.9572064315860587</v>
      </c>
      <c r="K163" s="6">
        <v>42.819411749824525</v>
      </c>
      <c r="L163" s="5">
        <v>36.193719865903702</v>
      </c>
      <c r="M163" s="5">
        <v>7.8213946615860763</v>
      </c>
      <c r="N163" s="7">
        <v>4.6275276254329931</v>
      </c>
      <c r="O163" s="7" t="s">
        <v>2035</v>
      </c>
      <c r="P163" s="67">
        <v>42.135211505341225</v>
      </c>
      <c r="Q163" s="18">
        <f t="shared" si="8"/>
        <v>1</v>
      </c>
      <c r="R163" s="68">
        <v>1.65</v>
      </c>
      <c r="S163" s="69">
        <v>1275.53</v>
      </c>
      <c r="T163" s="59">
        <f t="shared" si="9"/>
        <v>1275.53</v>
      </c>
    </row>
    <row r="164" spans="1:20">
      <c r="A164">
        <f t="shared" si="10"/>
        <v>118</v>
      </c>
      <c r="B164" s="60" t="s">
        <v>29</v>
      </c>
      <c r="C164" s="60" t="s">
        <v>197</v>
      </c>
      <c r="D164" s="60">
        <v>5</v>
      </c>
      <c r="E164" s="65">
        <v>15710.066000000001</v>
      </c>
      <c r="F164" s="60">
        <v>2009</v>
      </c>
      <c r="G164" s="65">
        <v>55.790999999999997</v>
      </c>
      <c r="H164" s="65">
        <v>3.9409997463226318</v>
      </c>
      <c r="I164" s="66">
        <v>1.059999942779541</v>
      </c>
      <c r="J164" s="5">
        <v>7.9270944034641113</v>
      </c>
      <c r="K164" s="6">
        <v>37.934456706042596</v>
      </c>
      <c r="L164" s="5">
        <v>31.308764822121773</v>
      </c>
      <c r="M164" s="5">
        <v>8.0913945829079452</v>
      </c>
      <c r="N164" s="7">
        <v>3.8693904371265746</v>
      </c>
      <c r="O164" s="7" t="s">
        <v>2360</v>
      </c>
      <c r="P164" s="67">
        <v>35.313281730591036</v>
      </c>
      <c r="Q164" s="18">
        <f t="shared" si="8"/>
        <v>1</v>
      </c>
      <c r="R164" s="68">
        <v>1.67</v>
      </c>
      <c r="S164" s="69">
        <v>1779.32</v>
      </c>
      <c r="T164" s="59">
        <f t="shared" si="9"/>
        <v>1779.32</v>
      </c>
    </row>
    <row r="165" spans="1:20">
      <c r="A165">
        <f t="shared" si="10"/>
        <v>110</v>
      </c>
      <c r="B165" s="60" t="s">
        <v>41</v>
      </c>
      <c r="C165" s="60" t="s">
        <v>209</v>
      </c>
      <c r="D165" s="60">
        <v>5</v>
      </c>
      <c r="E165" s="65">
        <v>66412.043999999994</v>
      </c>
      <c r="F165" s="60">
        <v>2009</v>
      </c>
      <c r="G165" s="65">
        <v>55.798000000000002</v>
      </c>
      <c r="H165" s="65">
        <v>3.9838485717773438</v>
      </c>
      <c r="I165" s="66">
        <v>0.73000001907348633</v>
      </c>
      <c r="J165" s="5">
        <v>7.9699432289188232</v>
      </c>
      <c r="K165" s="6">
        <v>38.144291525210527</v>
      </c>
      <c r="L165" s="5">
        <v>31.518599641289704</v>
      </c>
      <c r="M165" s="5">
        <v>7.7613946592018905</v>
      </c>
      <c r="N165" s="7">
        <v>4.0609453616588524</v>
      </c>
      <c r="O165" s="7" t="s">
        <v>2355</v>
      </c>
      <c r="P165" s="67">
        <v>37.061472596001281</v>
      </c>
      <c r="Q165" s="18">
        <f t="shared" si="8"/>
        <v>1</v>
      </c>
      <c r="R165" s="68">
        <v>1.67</v>
      </c>
      <c r="S165" s="69">
        <v>1108.58</v>
      </c>
      <c r="T165" s="59">
        <f t="shared" si="9"/>
        <v>1108.58</v>
      </c>
    </row>
    <row r="166" spans="1:20">
      <c r="A166">
        <f t="shared" si="10"/>
        <v>109</v>
      </c>
      <c r="B166" s="60" t="s">
        <v>110</v>
      </c>
      <c r="C166" s="60" t="s">
        <v>278</v>
      </c>
      <c r="D166" s="60">
        <v>5</v>
      </c>
      <c r="E166" s="65">
        <v>15361.915000000001</v>
      </c>
      <c r="F166" s="60">
        <v>2008</v>
      </c>
      <c r="G166" s="65">
        <v>55.851999999999997</v>
      </c>
      <c r="H166" s="65">
        <v>4.2356572151184082</v>
      </c>
      <c r="I166" s="66">
        <v>1.5199999809265137</v>
      </c>
      <c r="J166" s="5">
        <v>8.2217518722598868</v>
      </c>
      <c r="K166" s="6">
        <v>39.387533697589532</v>
      </c>
      <c r="L166" s="5">
        <v>32.76184181366871</v>
      </c>
      <c r="M166" s="5">
        <v>8.5513946210549179</v>
      </c>
      <c r="N166" s="7">
        <v>3.8311694484316923</v>
      </c>
      <c r="O166" s="7" t="s">
        <v>2503</v>
      </c>
      <c r="P166" s="67">
        <v>35.044830088808901</v>
      </c>
      <c r="Q166" s="18">
        <f t="shared" si="8"/>
        <v>1</v>
      </c>
      <c r="R166" s="68">
        <v>1.69</v>
      </c>
      <c r="S166" s="69">
        <v>1300.55</v>
      </c>
      <c r="T166" s="59">
        <f t="shared" si="9"/>
        <v>1300.55</v>
      </c>
    </row>
    <row r="167" spans="1:20">
      <c r="A167">
        <f t="shared" si="10"/>
        <v>89</v>
      </c>
      <c r="B167" s="60" t="s">
        <v>160</v>
      </c>
      <c r="C167" s="60" t="s">
        <v>328</v>
      </c>
      <c r="D167" s="60">
        <v>5</v>
      </c>
      <c r="E167" s="65">
        <v>13490.388999999999</v>
      </c>
      <c r="F167" s="60">
        <v>2009</v>
      </c>
      <c r="G167" s="65">
        <v>55.886000000000003</v>
      </c>
      <c r="H167" s="65">
        <v>5.2603607177734375</v>
      </c>
      <c r="I167" s="66">
        <v>1.2400000095367432</v>
      </c>
      <c r="J167" s="5">
        <v>9.2464553749149161</v>
      </c>
      <c r="K167" s="6">
        <v>44.32349488218069</v>
      </c>
      <c r="L167" s="5">
        <v>37.697802998259867</v>
      </c>
      <c r="M167" s="5">
        <v>8.2713946496651474</v>
      </c>
      <c r="N167" s="7">
        <v>4.5576114542891499</v>
      </c>
      <c r="O167" s="7" t="s">
        <v>2339</v>
      </c>
      <c r="P167" s="67">
        <v>41.594204544372452</v>
      </c>
      <c r="Q167" s="18">
        <f t="shared" si="8"/>
        <v>1</v>
      </c>
      <c r="R167" s="68">
        <v>1.67</v>
      </c>
      <c r="S167" s="69">
        <v>3065.84</v>
      </c>
      <c r="T167" s="59">
        <f t="shared" si="9"/>
        <v>3065.84</v>
      </c>
    </row>
    <row r="168" spans="1:20">
      <c r="A168">
        <f t="shared" si="10"/>
        <v>127</v>
      </c>
      <c r="B168" s="60" t="s">
        <v>43</v>
      </c>
      <c r="C168" s="60" t="s">
        <v>211</v>
      </c>
      <c r="D168" s="60">
        <v>5</v>
      </c>
      <c r="E168" s="65">
        <v>22982</v>
      </c>
      <c r="F168" s="60">
        <v>2011</v>
      </c>
      <c r="G168" s="65">
        <v>55.972000000000001</v>
      </c>
      <c r="H168" s="65">
        <v>3.9682736396789551</v>
      </c>
      <c r="I168" s="66">
        <v>0.97000002861022949</v>
      </c>
      <c r="J168" s="5">
        <v>7.9543682968204346</v>
      </c>
      <c r="K168" s="6">
        <v>38.188465997822341</v>
      </c>
      <c r="L168" s="5">
        <v>31.562774113901519</v>
      </c>
      <c r="M168" s="5">
        <v>8.0013946687386337</v>
      </c>
      <c r="N168" s="7">
        <v>3.9446590776501691</v>
      </c>
      <c r="O168" s="7" t="s">
        <v>1916</v>
      </c>
      <c r="P168" s="67">
        <v>35.917461332864995</v>
      </c>
      <c r="Q168" s="18">
        <f t="shared" si="8"/>
        <v>1</v>
      </c>
      <c r="R168" s="68">
        <v>1.65</v>
      </c>
      <c r="S168" s="69">
        <v>4017.41</v>
      </c>
      <c r="T168" s="59">
        <f t="shared" si="9"/>
        <v>4017.41</v>
      </c>
    </row>
    <row r="169" spans="1:20">
      <c r="A169">
        <f t="shared" si="10"/>
        <v>115</v>
      </c>
      <c r="B169" s="60" t="s">
        <v>133</v>
      </c>
      <c r="C169" s="60" t="s">
        <v>301</v>
      </c>
      <c r="D169" s="60">
        <v>5</v>
      </c>
      <c r="E169" s="65">
        <v>51114.599000000002</v>
      </c>
      <c r="F169" s="60">
        <v>2008</v>
      </c>
      <c r="G169" s="65">
        <v>55.981999999999999</v>
      </c>
      <c r="H169" s="65">
        <v>5.3463068008422852</v>
      </c>
      <c r="I169" s="66">
        <v>3.7999999523162842</v>
      </c>
      <c r="J169" s="5">
        <v>9.3324014579837637</v>
      </c>
      <c r="K169" s="6">
        <v>44.812328946814638</v>
      </c>
      <c r="L169" s="5">
        <v>38.186637062893816</v>
      </c>
      <c r="M169" s="5">
        <v>10.831394592444688</v>
      </c>
      <c r="N169" s="7">
        <v>3.5255512793828463</v>
      </c>
      <c r="O169" s="7" t="s">
        <v>2510</v>
      </c>
      <c r="P169" s="67">
        <v>32.249251101626797</v>
      </c>
      <c r="Q169" s="18">
        <f t="shared" si="8"/>
        <v>3</v>
      </c>
      <c r="R169" s="68">
        <v>1.69</v>
      </c>
      <c r="S169" s="69">
        <v>14297.69</v>
      </c>
      <c r="T169" s="59">
        <f t="shared" si="9"/>
        <v>14297.69</v>
      </c>
    </row>
    <row r="170" spans="1:20">
      <c r="A170">
        <f t="shared" si="10"/>
        <v>127</v>
      </c>
      <c r="B170" s="60" t="s">
        <v>94</v>
      </c>
      <c r="C170" s="60" t="s">
        <v>262</v>
      </c>
      <c r="D170" s="60">
        <v>5</v>
      </c>
      <c r="E170" s="65">
        <v>15945.198</v>
      </c>
      <c r="F170" s="60">
        <v>2010</v>
      </c>
      <c r="G170" s="65">
        <v>55.993000000000002</v>
      </c>
      <c r="H170" s="65">
        <v>3.7623050212860107</v>
      </c>
      <c r="I170" s="66">
        <v>1.4099999666213989</v>
      </c>
      <c r="J170" s="5">
        <v>7.7483996784274902</v>
      </c>
      <c r="K170" s="6">
        <v>37.213579310379743</v>
      </c>
      <c r="L170" s="5">
        <v>30.58788742645892</v>
      </c>
      <c r="M170" s="5">
        <v>8.4413946067498031</v>
      </c>
      <c r="N170" s="7">
        <v>3.6235585292980632</v>
      </c>
      <c r="O170" s="7" t="s">
        <v>2212</v>
      </c>
      <c r="P170" s="67">
        <v>32.993731727246256</v>
      </c>
      <c r="Q170" s="18">
        <f t="shared" si="8"/>
        <v>1</v>
      </c>
      <c r="R170" s="68">
        <v>1.65</v>
      </c>
      <c r="S170" s="69">
        <v>2632.26</v>
      </c>
      <c r="T170" s="59">
        <f t="shared" si="9"/>
        <v>2632.26</v>
      </c>
    </row>
    <row r="171" spans="1:20">
      <c r="A171" t="str">
        <f t="shared" si="10"/>
        <v/>
      </c>
      <c r="B171" s="60" t="s">
        <v>63</v>
      </c>
      <c r="C171" s="60" t="s">
        <v>231</v>
      </c>
      <c r="D171" s="60">
        <v>5</v>
      </c>
      <c r="E171" s="65">
        <v>10143.534</v>
      </c>
      <c r="F171" s="60">
        <v>2009</v>
      </c>
      <c r="G171" s="65">
        <v>56.052</v>
      </c>
      <c r="H171" s="65" t="s">
        <v>367</v>
      </c>
      <c r="I171" s="66">
        <v>1.4600000381469727</v>
      </c>
      <c r="J171" s="5" t="s">
        <v>367</v>
      </c>
      <c r="K171" s="6" t="s">
        <v>367</v>
      </c>
      <c r="L171" s="5" t="s">
        <v>367</v>
      </c>
      <c r="M171" s="5">
        <v>8.4913946782753769</v>
      </c>
      <c r="N171" s="7" t="s">
        <v>367</v>
      </c>
      <c r="O171" s="7" t="s">
        <v>2229</v>
      </c>
      <c r="P171" s="67" t="s">
        <v>367</v>
      </c>
      <c r="Q171" s="18">
        <f t="shared" si="8"/>
        <v>1</v>
      </c>
      <c r="R171" s="68">
        <v>1.67</v>
      </c>
      <c r="S171" s="69">
        <v>2537.31</v>
      </c>
      <c r="T171" s="59">
        <f t="shared" si="9"/>
        <v>2537.31</v>
      </c>
    </row>
    <row r="172" spans="1:20">
      <c r="A172" t="str">
        <f t="shared" si="10"/>
        <v/>
      </c>
      <c r="B172" s="60" t="s">
        <v>105</v>
      </c>
      <c r="C172" s="60" t="s">
        <v>273</v>
      </c>
      <c r="D172" s="60">
        <v>5</v>
      </c>
      <c r="E172" s="65">
        <v>2109.8110000000001</v>
      </c>
      <c r="F172" s="60">
        <v>2010</v>
      </c>
      <c r="G172" s="65">
        <v>56.093000000000004</v>
      </c>
      <c r="H172" s="65" t="s">
        <v>367</v>
      </c>
      <c r="I172" s="66">
        <v>2.2787308692932129</v>
      </c>
      <c r="J172" s="5" t="s">
        <v>367</v>
      </c>
      <c r="K172" s="6" t="s">
        <v>367</v>
      </c>
      <c r="L172" s="5" t="s">
        <v>367</v>
      </c>
      <c r="M172" s="5">
        <v>9.3101255094216171</v>
      </c>
      <c r="N172" s="7" t="s">
        <v>367</v>
      </c>
      <c r="O172" s="7" t="s">
        <v>2085</v>
      </c>
      <c r="P172" s="67" t="s">
        <v>367</v>
      </c>
      <c r="Q172" s="18">
        <f t="shared" si="8"/>
        <v>2</v>
      </c>
      <c r="R172" s="68">
        <v>1.65</v>
      </c>
      <c r="S172" s="69">
        <v>10614.62</v>
      </c>
      <c r="T172" s="59">
        <f t="shared" si="9"/>
        <v>10614.62</v>
      </c>
    </row>
    <row r="173" spans="1:20">
      <c r="A173">
        <f t="shared" si="10"/>
        <v>106</v>
      </c>
      <c r="B173" s="60" t="s">
        <v>32</v>
      </c>
      <c r="C173" s="60" t="s">
        <v>200</v>
      </c>
      <c r="D173" s="60">
        <v>5</v>
      </c>
      <c r="E173" s="65">
        <v>18574.056</v>
      </c>
      <c r="F173" s="60">
        <v>2008</v>
      </c>
      <c r="G173" s="65">
        <v>56.116</v>
      </c>
      <c r="H173" s="65">
        <v>4.2918004989624023</v>
      </c>
      <c r="I173" s="66">
        <v>1.2599999904632568</v>
      </c>
      <c r="J173" s="5">
        <v>8.2778951561038809</v>
      </c>
      <c r="K173" s="6">
        <v>39.843943959099065</v>
      </c>
      <c r="L173" s="5">
        <v>33.218252075178242</v>
      </c>
      <c r="M173" s="5">
        <v>8.291394630591661</v>
      </c>
      <c r="N173" s="7">
        <v>4.0063527977087539</v>
      </c>
      <c r="O173" s="7" t="s">
        <v>2506</v>
      </c>
      <c r="P173" s="67">
        <v>36.647283541322267</v>
      </c>
      <c r="Q173" s="18">
        <f t="shared" si="8"/>
        <v>1</v>
      </c>
      <c r="R173" s="68">
        <v>1.69</v>
      </c>
      <c r="S173" s="69">
        <v>4300.2700000000004</v>
      </c>
      <c r="T173" s="59">
        <f t="shared" si="9"/>
        <v>4300.2700000000004</v>
      </c>
    </row>
    <row r="174" spans="1:20">
      <c r="A174">
        <f t="shared" si="10"/>
        <v>75</v>
      </c>
      <c r="B174" s="60" t="s">
        <v>149</v>
      </c>
      <c r="C174" s="60" t="s">
        <v>317</v>
      </c>
      <c r="D174" s="60">
        <v>5</v>
      </c>
      <c r="E174" s="65">
        <v>28794.003000000001</v>
      </c>
      <c r="F174" s="60">
        <v>2006</v>
      </c>
      <c r="G174" s="65">
        <v>56.118000000000002</v>
      </c>
      <c r="H174" s="65">
        <v>3.733583927154541</v>
      </c>
      <c r="I174" s="66">
        <v>1.4600000381469727</v>
      </c>
      <c r="J174" s="5">
        <v>7.7196785842960205</v>
      </c>
      <c r="K174" s="6">
        <v>37.158407720050228</v>
      </c>
      <c r="L174" s="5">
        <v>30.532715836129405</v>
      </c>
      <c r="M174" s="5">
        <v>8.4913946782753769</v>
      </c>
      <c r="N174" s="7">
        <v>3.5957244943807836</v>
      </c>
      <c r="O174" s="7" t="s">
        <v>2814</v>
      </c>
      <c r="P174" s="67">
        <v>32.96657241621044</v>
      </c>
      <c r="Q174" s="18">
        <f t="shared" si="8"/>
        <v>1</v>
      </c>
      <c r="R174" s="68">
        <v>1.71</v>
      </c>
      <c r="S174" s="69">
        <v>1898.98</v>
      </c>
      <c r="T174" s="59">
        <f t="shared" si="9"/>
        <v>1898.98</v>
      </c>
    </row>
    <row r="175" spans="1:20">
      <c r="A175">
        <f t="shared" si="10"/>
        <v>76</v>
      </c>
      <c r="B175" s="60" t="s">
        <v>144</v>
      </c>
      <c r="C175" s="60" t="s">
        <v>312</v>
      </c>
      <c r="D175" s="60">
        <v>5</v>
      </c>
      <c r="E175" s="65">
        <v>6010.6679999999997</v>
      </c>
      <c r="F175" s="60">
        <v>2006</v>
      </c>
      <c r="G175" s="65">
        <v>56.142000000000003</v>
      </c>
      <c r="H175" s="65">
        <v>3.2024292945861816</v>
      </c>
      <c r="I175" s="66">
        <v>0.92000001668930054</v>
      </c>
      <c r="J175" s="5">
        <v>7.1885239517276611</v>
      </c>
      <c r="K175" s="6">
        <v>34.616511263459714</v>
      </c>
      <c r="L175" s="5">
        <v>27.990819379538891</v>
      </c>
      <c r="M175" s="5">
        <v>7.9513946568177047</v>
      </c>
      <c r="N175" s="7">
        <v>3.5202402330186104</v>
      </c>
      <c r="O175" s="7" t="s">
        <v>2820</v>
      </c>
      <c r="P175" s="67">
        <v>32.274512339758786</v>
      </c>
      <c r="Q175" s="18">
        <f t="shared" si="8"/>
        <v>1</v>
      </c>
      <c r="R175" s="68">
        <v>1.71</v>
      </c>
      <c r="S175" s="69">
        <v>2000.54</v>
      </c>
      <c r="T175" s="59">
        <f t="shared" si="9"/>
        <v>2000.54</v>
      </c>
    </row>
    <row r="176" spans="1:20">
      <c r="A176" t="str">
        <f t="shared" si="10"/>
        <v/>
      </c>
      <c r="B176" s="60" t="s">
        <v>53</v>
      </c>
      <c r="C176" s="60" t="s">
        <v>221</v>
      </c>
      <c r="D176" s="60">
        <v>5</v>
      </c>
      <c r="E176" s="65">
        <v>1149.5070000000001</v>
      </c>
      <c r="F176" s="60">
        <v>2016</v>
      </c>
      <c r="G176" s="65">
        <v>56.228000000000002</v>
      </c>
      <c r="H176" s="65" t="s">
        <v>367</v>
      </c>
      <c r="I176" s="66">
        <v>2.6700000762939453</v>
      </c>
      <c r="J176" s="5" t="s">
        <v>367</v>
      </c>
      <c r="K176" s="6" t="s">
        <v>367</v>
      </c>
      <c r="L176" s="5" t="s">
        <v>367</v>
      </c>
      <c r="M176" s="5">
        <v>9.7013947164223495</v>
      </c>
      <c r="N176" s="7" t="s">
        <v>367</v>
      </c>
      <c r="O176" s="7" t="s">
        <v>1156</v>
      </c>
      <c r="P176" s="67" t="s">
        <v>367</v>
      </c>
      <c r="Q176" s="18">
        <f t="shared" si="8"/>
        <v>2</v>
      </c>
      <c r="R176" s="68">
        <v>1.58</v>
      </c>
      <c r="S176" s="69">
        <v>9402.51</v>
      </c>
      <c r="T176" s="59">
        <f t="shared" si="9"/>
        <v>9402.51</v>
      </c>
    </row>
    <row r="177" spans="1:20">
      <c r="A177">
        <f t="shared" si="10"/>
        <v>121</v>
      </c>
      <c r="B177" s="60" t="s">
        <v>29</v>
      </c>
      <c r="C177" s="60" t="s">
        <v>197</v>
      </c>
      <c r="D177" s="60">
        <v>5</v>
      </c>
      <c r="E177" s="65">
        <v>16176.498</v>
      </c>
      <c r="F177" s="60">
        <v>2010</v>
      </c>
      <c r="G177" s="65">
        <v>56.343000000000004</v>
      </c>
      <c r="H177" s="65">
        <v>4.0355606079101563</v>
      </c>
      <c r="I177" s="66">
        <v>1.1000000238418579</v>
      </c>
      <c r="J177" s="5">
        <v>8.0216552650516348</v>
      </c>
      <c r="K177" s="6">
        <v>38.76677323950824</v>
      </c>
      <c r="L177" s="5">
        <v>32.141081355587417</v>
      </c>
      <c r="M177" s="5">
        <v>8.1313946639702621</v>
      </c>
      <c r="N177" s="7">
        <v>3.9527144707417392</v>
      </c>
      <c r="O177" s="7" t="s">
        <v>2204</v>
      </c>
      <c r="P177" s="67">
        <v>35.990808424259228</v>
      </c>
      <c r="Q177" s="18">
        <f t="shared" si="8"/>
        <v>1</v>
      </c>
      <c r="R177" s="68">
        <v>1.65</v>
      </c>
      <c r="S177" s="69">
        <v>1873.97</v>
      </c>
      <c r="T177" s="59">
        <f t="shared" si="9"/>
        <v>1873.97</v>
      </c>
    </row>
    <row r="178" spans="1:20">
      <c r="A178" t="str">
        <f t="shared" si="10"/>
        <v/>
      </c>
      <c r="B178" s="60" t="s">
        <v>104</v>
      </c>
      <c r="C178" s="60" t="s">
        <v>272</v>
      </c>
      <c r="D178" s="60">
        <v>8</v>
      </c>
      <c r="E178" s="65">
        <v>48390.792999999998</v>
      </c>
      <c r="F178" s="60">
        <v>2008</v>
      </c>
      <c r="G178" s="65">
        <v>56.363999999999997</v>
      </c>
      <c r="H178" s="65" t="s">
        <v>367</v>
      </c>
      <c r="I178" s="66">
        <v>1</v>
      </c>
      <c r="J178" s="5" t="s">
        <v>367</v>
      </c>
      <c r="K178" s="6" t="s">
        <v>367</v>
      </c>
      <c r="L178" s="5" t="s">
        <v>367</v>
      </c>
      <c r="M178" s="5">
        <v>8.0313946401284042</v>
      </c>
      <c r="N178" s="7" t="s">
        <v>367</v>
      </c>
      <c r="O178" s="7" t="s">
        <v>2393</v>
      </c>
      <c r="P178" s="67" t="s">
        <v>367</v>
      </c>
      <c r="Q178" s="18">
        <f t="shared" si="8"/>
        <v>1</v>
      </c>
      <c r="R178" s="68">
        <v>1.69</v>
      </c>
      <c r="S178" s="69">
        <v>3254.74</v>
      </c>
      <c r="T178" s="59">
        <f t="shared" si="9"/>
        <v>3254.74</v>
      </c>
    </row>
    <row r="179" spans="1:20">
      <c r="A179">
        <f t="shared" si="10"/>
        <v>119</v>
      </c>
      <c r="B179" s="60" t="s">
        <v>94</v>
      </c>
      <c r="C179" s="60" t="s">
        <v>262</v>
      </c>
      <c r="D179" s="60">
        <v>5</v>
      </c>
      <c r="E179" s="65">
        <v>16469.048999999999</v>
      </c>
      <c r="F179" s="60">
        <v>2011</v>
      </c>
      <c r="G179" s="65">
        <v>56.366999999999997</v>
      </c>
      <c r="H179" s="65">
        <v>4.6668329238891602</v>
      </c>
      <c r="I179" s="66">
        <v>1.3200000524520874</v>
      </c>
      <c r="J179" s="5">
        <v>8.6529275810306387</v>
      </c>
      <c r="K179" s="6">
        <v>41.835376580521633</v>
      </c>
      <c r="L179" s="5">
        <v>35.20968469660081</v>
      </c>
      <c r="M179" s="5">
        <v>8.3513946925804916</v>
      </c>
      <c r="N179" s="7">
        <v>4.2160245076048959</v>
      </c>
      <c r="O179" s="7" t="s">
        <v>2050</v>
      </c>
      <c r="P179" s="67">
        <v>38.388335785032183</v>
      </c>
      <c r="Q179" s="18">
        <f t="shared" si="8"/>
        <v>1</v>
      </c>
      <c r="R179" s="68">
        <v>1.65</v>
      </c>
      <c r="S179" s="69">
        <v>2623.35</v>
      </c>
      <c r="T179" s="59">
        <f t="shared" si="9"/>
        <v>2623.35</v>
      </c>
    </row>
    <row r="180" spans="1:20">
      <c r="A180">
        <f t="shared" si="10"/>
        <v>113</v>
      </c>
      <c r="B180" s="60" t="s">
        <v>144</v>
      </c>
      <c r="C180" s="60" t="s">
        <v>312</v>
      </c>
      <c r="D180" s="60">
        <v>5</v>
      </c>
      <c r="E180" s="65">
        <v>6188.3440000000001</v>
      </c>
      <c r="F180" s="60">
        <v>2007</v>
      </c>
      <c r="G180" s="65">
        <v>56.381999999999998</v>
      </c>
      <c r="H180" s="65">
        <v>3.0051422119140625</v>
      </c>
      <c r="I180" s="66">
        <v>0.93999999761581421</v>
      </c>
      <c r="J180" s="5">
        <v>6.991236869055542</v>
      </c>
      <c r="K180" s="6">
        <v>33.810390470592765</v>
      </c>
      <c r="L180" s="5">
        <v>27.184698586671942</v>
      </c>
      <c r="M180" s="5">
        <v>7.9713946377442184</v>
      </c>
      <c r="N180" s="7">
        <v>3.4102813650642183</v>
      </c>
      <c r="O180" s="7" t="s">
        <v>2668</v>
      </c>
      <c r="P180" s="67">
        <v>31.194843402875311</v>
      </c>
      <c r="Q180" s="18">
        <f t="shared" si="8"/>
        <v>1</v>
      </c>
      <c r="R180" s="68">
        <v>1.69</v>
      </c>
      <c r="S180" s="69">
        <v>1920.27</v>
      </c>
      <c r="T180" s="59">
        <f t="shared" si="9"/>
        <v>1920.27</v>
      </c>
    </row>
    <row r="181" spans="1:20">
      <c r="A181">
        <f t="shared" si="10"/>
        <v>109</v>
      </c>
      <c r="B181" s="60" t="s">
        <v>41</v>
      </c>
      <c r="C181" s="60" t="s">
        <v>209</v>
      </c>
      <c r="D181" s="60">
        <v>5</v>
      </c>
      <c r="E181" s="65">
        <v>68563.038</v>
      </c>
      <c r="F181" s="60">
        <v>2010</v>
      </c>
      <c r="G181" s="65">
        <v>56.411000000000001</v>
      </c>
      <c r="H181" s="65">
        <v>4.2504062652587891</v>
      </c>
      <c r="I181" s="66">
        <v>0.74000000953674316</v>
      </c>
      <c r="J181" s="5">
        <v>8.2365009224002677</v>
      </c>
      <c r="K181" s="6">
        <v>39.853112252816821</v>
      </c>
      <c r="L181" s="5">
        <v>33.227420368895999</v>
      </c>
      <c r="M181" s="5">
        <v>7.7713946496651474</v>
      </c>
      <c r="N181" s="7">
        <v>4.2756058425533308</v>
      </c>
      <c r="O181" s="7" t="s">
        <v>2200</v>
      </c>
      <c r="P181" s="67">
        <v>38.930844086014609</v>
      </c>
      <c r="Q181" s="18">
        <f t="shared" si="8"/>
        <v>1</v>
      </c>
      <c r="R181" s="68">
        <v>1.65</v>
      </c>
      <c r="S181" s="69">
        <v>1158.01</v>
      </c>
      <c r="T181" s="59">
        <f t="shared" si="9"/>
        <v>1158.01</v>
      </c>
    </row>
    <row r="182" spans="1:20">
      <c r="A182">
        <f t="shared" si="10"/>
        <v>115</v>
      </c>
      <c r="B182" s="60" t="s">
        <v>30</v>
      </c>
      <c r="C182" s="60" t="s">
        <v>198</v>
      </c>
      <c r="D182" s="60">
        <v>5</v>
      </c>
      <c r="E182" s="65">
        <v>8947.6460000000006</v>
      </c>
      <c r="F182" s="60">
        <v>2009</v>
      </c>
      <c r="G182" s="65">
        <v>56.421999999999997</v>
      </c>
      <c r="H182" s="65">
        <v>3.7916808128356934</v>
      </c>
      <c r="I182" s="66">
        <v>0.8399999737739563</v>
      </c>
      <c r="J182" s="5">
        <v>7.7777754699771728</v>
      </c>
      <c r="K182" s="6">
        <v>37.640862894979151</v>
      </c>
      <c r="L182" s="5">
        <v>31.015171011058328</v>
      </c>
      <c r="M182" s="5">
        <v>7.8713946139023605</v>
      </c>
      <c r="N182" s="7">
        <v>3.9402383608464646</v>
      </c>
      <c r="O182" s="7" t="s">
        <v>2359</v>
      </c>
      <c r="P182" s="67">
        <v>35.959862304715216</v>
      </c>
      <c r="Q182" s="18">
        <f t="shared" si="8"/>
        <v>1</v>
      </c>
      <c r="R182" s="68">
        <v>1.67</v>
      </c>
      <c r="S182" s="69">
        <v>988.2</v>
      </c>
      <c r="T182" s="59">
        <f t="shared" si="9"/>
        <v>988.2</v>
      </c>
    </row>
    <row r="183" spans="1:20">
      <c r="A183" t="str">
        <f t="shared" si="10"/>
        <v/>
      </c>
      <c r="B183" s="60" t="s">
        <v>63</v>
      </c>
      <c r="C183" s="60" t="s">
        <v>231</v>
      </c>
      <c r="D183" s="60">
        <v>5</v>
      </c>
      <c r="E183" s="65">
        <v>10396.085999999999</v>
      </c>
      <c r="F183" s="60">
        <v>2010</v>
      </c>
      <c r="G183" s="65">
        <v>56.430999999999997</v>
      </c>
      <c r="H183" s="65" t="s">
        <v>367</v>
      </c>
      <c r="I183" s="66">
        <v>1.4299999475479126</v>
      </c>
      <c r="J183" s="5" t="s">
        <v>367</v>
      </c>
      <c r="K183" s="6" t="s">
        <v>367</v>
      </c>
      <c r="L183" s="5" t="s">
        <v>367</v>
      </c>
      <c r="M183" s="5">
        <v>8.4613945876763168</v>
      </c>
      <c r="N183" s="7" t="s">
        <v>367</v>
      </c>
      <c r="O183" s="7" t="s">
        <v>2074</v>
      </c>
      <c r="P183" s="67" t="s">
        <v>367</v>
      </c>
      <c r="Q183" s="18">
        <f t="shared" si="8"/>
        <v>1</v>
      </c>
      <c r="R183" s="68">
        <v>1.65</v>
      </c>
      <c r="S183" s="69">
        <v>2594.83</v>
      </c>
      <c r="T183" s="59">
        <f t="shared" si="9"/>
        <v>2594.83</v>
      </c>
    </row>
    <row r="184" spans="1:20">
      <c r="A184">
        <f t="shared" si="10"/>
        <v>98</v>
      </c>
      <c r="B184" s="60" t="s">
        <v>103</v>
      </c>
      <c r="C184" s="60" t="s">
        <v>271</v>
      </c>
      <c r="D184" s="60">
        <v>5</v>
      </c>
      <c r="E184" s="65">
        <v>24337.846000000001</v>
      </c>
      <c r="F184" s="60">
        <v>2012</v>
      </c>
      <c r="G184" s="65">
        <v>56.46</v>
      </c>
      <c r="H184" s="65">
        <v>4.8657757043838501</v>
      </c>
      <c r="I184" s="66">
        <v>0.82999998331069946</v>
      </c>
      <c r="J184" s="5">
        <v>8.8518703615253287</v>
      </c>
      <c r="K184" s="6">
        <v>42.867841002338189</v>
      </c>
      <c r="L184" s="5">
        <v>36.242149118417366</v>
      </c>
      <c r="M184" s="5">
        <v>7.8613946234391037</v>
      </c>
      <c r="N184" s="7">
        <v>4.6101424561947013</v>
      </c>
      <c r="O184" s="7" t="s">
        <v>1771</v>
      </c>
      <c r="P184" s="67">
        <v>41.831855439970923</v>
      </c>
      <c r="Q184" s="18">
        <f t="shared" si="8"/>
        <v>1</v>
      </c>
      <c r="R184" s="68">
        <v>1.62</v>
      </c>
      <c r="S184" s="69">
        <v>1338.52</v>
      </c>
      <c r="T184" s="59">
        <f t="shared" si="9"/>
        <v>1338.52</v>
      </c>
    </row>
    <row r="185" spans="1:20">
      <c r="A185">
        <f t="shared" si="10"/>
        <v>102</v>
      </c>
      <c r="B185" s="60" t="s">
        <v>32</v>
      </c>
      <c r="C185" s="60" t="s">
        <v>200</v>
      </c>
      <c r="D185" s="60">
        <v>5</v>
      </c>
      <c r="E185" s="65">
        <v>19113.973999999998</v>
      </c>
      <c r="F185" s="60">
        <v>2009</v>
      </c>
      <c r="G185" s="65">
        <v>56.485999999999997</v>
      </c>
      <c r="H185" s="65">
        <v>4.7414083480834961</v>
      </c>
      <c r="I185" s="66">
        <v>1.2200000286102295</v>
      </c>
      <c r="J185" s="5">
        <v>8.7275030052249747</v>
      </c>
      <c r="K185" s="6">
        <v>42.28501813928019</v>
      </c>
      <c r="L185" s="5">
        <v>35.659326255359368</v>
      </c>
      <c r="M185" s="5">
        <v>8.2513946687386337</v>
      </c>
      <c r="N185" s="7">
        <v>4.3216120046298192</v>
      </c>
      <c r="O185" s="7" t="s">
        <v>2345</v>
      </c>
      <c r="P185" s="67">
        <v>39.440398876657731</v>
      </c>
      <c r="Q185" s="18">
        <f t="shared" si="8"/>
        <v>1</v>
      </c>
      <c r="R185" s="68">
        <v>1.67</v>
      </c>
      <c r="S185" s="69">
        <v>4286.58</v>
      </c>
      <c r="T185" s="59">
        <f t="shared" si="9"/>
        <v>4286.58</v>
      </c>
    </row>
    <row r="186" spans="1:20">
      <c r="A186">
        <f t="shared" si="10"/>
        <v>113</v>
      </c>
      <c r="B186" s="60" t="s">
        <v>110</v>
      </c>
      <c r="C186" s="60" t="s">
        <v>278</v>
      </c>
      <c r="D186" s="60">
        <v>5</v>
      </c>
      <c r="E186" s="65">
        <v>15943.674999999999</v>
      </c>
      <c r="F186" s="60">
        <v>2009</v>
      </c>
      <c r="G186" s="65">
        <v>56.487000000000002</v>
      </c>
      <c r="H186" s="65">
        <v>4.2671699523925781</v>
      </c>
      <c r="I186" s="66">
        <v>1.2899999618530273</v>
      </c>
      <c r="J186" s="5">
        <v>8.2532646095340567</v>
      </c>
      <c r="K186" s="6">
        <v>39.988026569423006</v>
      </c>
      <c r="L186" s="5">
        <v>33.362334685502184</v>
      </c>
      <c r="M186" s="5">
        <v>8.3213946019814315</v>
      </c>
      <c r="N186" s="7">
        <v>4.0092239680062978</v>
      </c>
      <c r="O186" s="7" t="s">
        <v>2349</v>
      </c>
      <c r="P186" s="67">
        <v>36.589446788518337</v>
      </c>
      <c r="Q186" s="18">
        <f t="shared" si="8"/>
        <v>1</v>
      </c>
      <c r="R186" s="68">
        <v>1.67</v>
      </c>
      <c r="S186" s="69">
        <v>1277.69</v>
      </c>
      <c r="T186" s="59">
        <f t="shared" si="9"/>
        <v>1277.69</v>
      </c>
    </row>
    <row r="187" spans="1:20">
      <c r="A187" t="str">
        <f t="shared" si="10"/>
        <v/>
      </c>
      <c r="B187" s="60" t="s">
        <v>54</v>
      </c>
      <c r="C187" s="60" t="s">
        <v>222</v>
      </c>
      <c r="D187" s="60">
        <v>5</v>
      </c>
      <c r="E187" s="65">
        <v>83103.217000000004</v>
      </c>
      <c r="F187" s="60">
        <v>2007</v>
      </c>
      <c r="G187" s="65">
        <v>56.566000000000003</v>
      </c>
      <c r="H187" s="65" t="s">
        <v>367</v>
      </c>
      <c r="I187" s="66">
        <v>0.87999999523162842</v>
      </c>
      <c r="J187" s="5" t="s">
        <v>367</v>
      </c>
      <c r="K187" s="6" t="s">
        <v>367</v>
      </c>
      <c r="L187" s="5" t="s">
        <v>367</v>
      </c>
      <c r="M187" s="5">
        <v>7.9113946353600326</v>
      </c>
      <c r="N187" s="7" t="s">
        <v>367</v>
      </c>
      <c r="O187" s="7" t="s">
        <v>2533</v>
      </c>
      <c r="P187" s="67" t="s">
        <v>367</v>
      </c>
      <c r="Q187" s="18">
        <f t="shared" si="8"/>
        <v>1</v>
      </c>
      <c r="R187" s="68">
        <v>1.69</v>
      </c>
      <c r="S187" s="69">
        <v>1109.1400000000001</v>
      </c>
      <c r="T187" s="59">
        <f t="shared" si="9"/>
        <v>1109.1400000000001</v>
      </c>
    </row>
    <row r="188" spans="1:20">
      <c r="A188">
        <f t="shared" si="10"/>
        <v>133</v>
      </c>
      <c r="B188" s="60" t="s">
        <v>43</v>
      </c>
      <c r="C188" s="60" t="s">
        <v>211</v>
      </c>
      <c r="D188" s="60">
        <v>5</v>
      </c>
      <c r="E188" s="65">
        <v>23467.078000000001</v>
      </c>
      <c r="F188" s="60">
        <v>2012</v>
      </c>
      <c r="G188" s="65">
        <v>56.57</v>
      </c>
      <c r="H188" s="65">
        <v>3.8538196086883545</v>
      </c>
      <c r="I188" s="66">
        <v>0.99000000953674316</v>
      </c>
      <c r="J188" s="5">
        <v>7.839914265829834</v>
      </c>
      <c r="K188" s="6">
        <v>38.041110348123112</v>
      </c>
      <c r="L188" s="5">
        <v>31.41541846420229</v>
      </c>
      <c r="M188" s="5">
        <v>8.0213946496651474</v>
      </c>
      <c r="N188" s="7">
        <v>3.9164534144338261</v>
      </c>
      <c r="O188" s="7" t="s">
        <v>1766</v>
      </c>
      <c r="P188" s="67">
        <v>35.537407927564736</v>
      </c>
      <c r="Q188" s="18">
        <f t="shared" si="8"/>
        <v>1</v>
      </c>
      <c r="R188" s="68">
        <v>1.62</v>
      </c>
      <c r="S188" s="69">
        <v>4234.18</v>
      </c>
      <c r="T188" s="59">
        <f t="shared" si="9"/>
        <v>4234.18</v>
      </c>
    </row>
    <row r="189" spans="1:20">
      <c r="A189" t="str">
        <f t="shared" si="10"/>
        <v/>
      </c>
      <c r="B189" s="60" t="s">
        <v>105</v>
      </c>
      <c r="C189" s="60" t="s">
        <v>273</v>
      </c>
      <c r="D189" s="60">
        <v>5</v>
      </c>
      <c r="E189" s="65">
        <v>2146.3249999999998</v>
      </c>
      <c r="F189" s="60">
        <v>2011</v>
      </c>
      <c r="G189" s="65">
        <v>56.646999999999998</v>
      </c>
      <c r="H189" s="65" t="s">
        <v>367</v>
      </c>
      <c r="I189" s="66">
        <v>2.2964088916778564</v>
      </c>
      <c r="J189" s="5" t="s">
        <v>367</v>
      </c>
      <c r="K189" s="6" t="s">
        <v>367</v>
      </c>
      <c r="L189" s="5" t="s">
        <v>367</v>
      </c>
      <c r="M189" s="5">
        <v>9.3278035318062607</v>
      </c>
      <c r="N189" s="7" t="s">
        <v>367</v>
      </c>
      <c r="O189" s="7" t="s">
        <v>1922</v>
      </c>
      <c r="P189" s="67" t="s">
        <v>367</v>
      </c>
      <c r="Q189" s="18">
        <f t="shared" si="8"/>
        <v>2</v>
      </c>
      <c r="R189" s="68">
        <v>1.65</v>
      </c>
      <c r="S189" s="69">
        <v>10965.27</v>
      </c>
      <c r="T189" s="59">
        <f t="shared" si="9"/>
        <v>10965.27</v>
      </c>
    </row>
    <row r="190" spans="1:20">
      <c r="A190">
        <f t="shared" si="10"/>
        <v>117</v>
      </c>
      <c r="B190" s="60" t="s">
        <v>144</v>
      </c>
      <c r="C190" s="60" t="s">
        <v>312</v>
      </c>
      <c r="D190" s="60">
        <v>5</v>
      </c>
      <c r="E190" s="65">
        <v>6368.8119999999999</v>
      </c>
      <c r="F190" s="60">
        <v>2008</v>
      </c>
      <c r="G190" s="65">
        <v>56.651000000000003</v>
      </c>
      <c r="H190" s="65">
        <v>2.8078551292419434</v>
      </c>
      <c r="I190" s="66">
        <v>0.9100000262260437</v>
      </c>
      <c r="J190" s="5">
        <v>6.7939497863834228</v>
      </c>
      <c r="K190" s="6">
        <v>33.013046652462052</v>
      </c>
      <c r="L190" s="5">
        <v>26.387354768541229</v>
      </c>
      <c r="M190" s="5">
        <v>7.9413946663544479</v>
      </c>
      <c r="N190" s="7">
        <v>3.3227607841148292</v>
      </c>
      <c r="O190" s="7" t="s">
        <v>2518</v>
      </c>
      <c r="P190" s="67">
        <v>30.394266991435</v>
      </c>
      <c r="Q190" s="18">
        <f t="shared" si="8"/>
        <v>1</v>
      </c>
      <c r="R190" s="68">
        <v>1.69</v>
      </c>
      <c r="S190" s="69">
        <v>1941.15</v>
      </c>
      <c r="T190" s="59">
        <f t="shared" si="9"/>
        <v>1941.15</v>
      </c>
    </row>
    <row r="191" spans="1:20">
      <c r="A191">
        <f t="shared" si="10"/>
        <v>124</v>
      </c>
      <c r="B191" s="60" t="s">
        <v>94</v>
      </c>
      <c r="C191" s="60" t="s">
        <v>262</v>
      </c>
      <c r="D191" s="60">
        <v>5</v>
      </c>
      <c r="E191" s="65">
        <v>16957.032999999999</v>
      </c>
      <c r="F191" s="60">
        <v>2012</v>
      </c>
      <c r="G191" s="65">
        <v>56.695999999999998</v>
      </c>
      <c r="H191" s="65">
        <v>4.3130168914794922</v>
      </c>
      <c r="I191" s="66">
        <v>1.3200000524520874</v>
      </c>
      <c r="J191" s="5">
        <v>8.2991115486209708</v>
      </c>
      <c r="K191" s="6">
        <v>40.358936560200142</v>
      </c>
      <c r="L191" s="5">
        <v>33.73324467627932</v>
      </c>
      <c r="M191" s="5">
        <v>8.3513946925804916</v>
      </c>
      <c r="N191" s="7">
        <v>4.0392348724996143</v>
      </c>
      <c r="O191" s="7" t="s">
        <v>1906</v>
      </c>
      <c r="P191" s="67">
        <v>36.651511505343635</v>
      </c>
      <c r="Q191" s="18">
        <f t="shared" si="8"/>
        <v>1</v>
      </c>
      <c r="R191" s="68">
        <v>1.62</v>
      </c>
      <c r="S191" s="69">
        <v>2520.5300000000002</v>
      </c>
      <c r="T191" s="59">
        <f t="shared" si="9"/>
        <v>2520.5300000000002</v>
      </c>
    </row>
    <row r="192" spans="1:20">
      <c r="A192">
        <f t="shared" si="10"/>
        <v>70</v>
      </c>
      <c r="B192" s="60" t="s">
        <v>92</v>
      </c>
      <c r="C192" s="60" t="s">
        <v>260</v>
      </c>
      <c r="D192" s="60">
        <v>5</v>
      </c>
      <c r="E192" s="65">
        <v>14395.788</v>
      </c>
      <c r="F192" s="60">
        <v>2009</v>
      </c>
      <c r="G192" s="65">
        <v>56.713999999999999</v>
      </c>
      <c r="H192" s="65">
        <v>5.1482396125793457</v>
      </c>
      <c r="I192" s="66">
        <v>0.70999997854232788</v>
      </c>
      <c r="J192" s="5">
        <v>9.1343342697208243</v>
      </c>
      <c r="K192" s="6">
        <v>44.43476338330278</v>
      </c>
      <c r="L192" s="5">
        <v>37.809071499381957</v>
      </c>
      <c r="M192" s="5">
        <v>7.7413946186707321</v>
      </c>
      <c r="N192" s="7">
        <v>4.8840129410524895</v>
      </c>
      <c r="O192" s="7" t="s">
        <v>2331</v>
      </c>
      <c r="P192" s="67">
        <v>44.573047813524965</v>
      </c>
      <c r="Q192" s="18">
        <f t="shared" si="8"/>
        <v>1</v>
      </c>
      <c r="R192" s="68">
        <v>1.67</v>
      </c>
      <c r="S192" s="69">
        <v>1449.73</v>
      </c>
      <c r="T192" s="59">
        <f t="shared" si="9"/>
        <v>1449.73</v>
      </c>
    </row>
    <row r="193" spans="1:20">
      <c r="A193">
        <f t="shared" si="10"/>
        <v>96</v>
      </c>
      <c r="B193" s="60" t="s">
        <v>26</v>
      </c>
      <c r="C193" s="60" t="s">
        <v>194</v>
      </c>
      <c r="D193" s="60">
        <v>5</v>
      </c>
      <c r="E193" s="65">
        <v>1911.201</v>
      </c>
      <c r="F193" s="60">
        <v>2007</v>
      </c>
      <c r="G193" s="65">
        <v>56.734999999999999</v>
      </c>
      <c r="H193" s="65">
        <v>5.095257043838501</v>
      </c>
      <c r="I193" s="66">
        <v>2.3599998950958252</v>
      </c>
      <c r="J193" s="5">
        <v>9.0813517009799796</v>
      </c>
      <c r="K193" s="6">
        <v>44.193382892429547</v>
      </c>
      <c r="L193" s="5">
        <v>37.567691008508724</v>
      </c>
      <c r="M193" s="5">
        <v>9.3913945352242294</v>
      </c>
      <c r="N193" s="7">
        <v>4.0002249791129403</v>
      </c>
      <c r="O193" s="7" t="s">
        <v>2665</v>
      </c>
      <c r="P193" s="67">
        <v>36.591230588197668</v>
      </c>
      <c r="Q193" s="18">
        <f t="shared" si="8"/>
        <v>2</v>
      </c>
      <c r="R193" s="68">
        <v>1.69</v>
      </c>
      <c r="S193" s="69">
        <v>15850.23</v>
      </c>
      <c r="T193" s="59">
        <f t="shared" si="9"/>
        <v>15850.23</v>
      </c>
    </row>
    <row r="194" spans="1:20">
      <c r="A194">
        <f t="shared" si="10"/>
        <v>131</v>
      </c>
      <c r="B194" s="60" t="s">
        <v>63</v>
      </c>
      <c r="C194" s="60" t="s">
        <v>231</v>
      </c>
      <c r="D194" s="60">
        <v>5</v>
      </c>
      <c r="E194" s="65">
        <v>10656.81</v>
      </c>
      <c r="F194" s="60">
        <v>2011</v>
      </c>
      <c r="G194" s="65">
        <v>56.777999999999999</v>
      </c>
      <c r="H194" s="65">
        <v>4.0445694923400879</v>
      </c>
      <c r="I194" s="66">
        <v>1.4600000381469727</v>
      </c>
      <c r="J194" s="5">
        <v>8.0306641494815665</v>
      </c>
      <c r="K194" s="6">
        <v>39.109948730350503</v>
      </c>
      <c r="L194" s="5">
        <v>32.48425684642968</v>
      </c>
      <c r="M194" s="5">
        <v>8.4913946782753769</v>
      </c>
      <c r="N194" s="7">
        <v>3.8255502278722617</v>
      </c>
      <c r="O194" s="7" t="s">
        <v>2054</v>
      </c>
      <c r="P194" s="67">
        <v>34.832934781371868</v>
      </c>
      <c r="Q194" s="18">
        <f t="shared" ref="Q194:Q257" si="11">IF(I194&lt;R194,1,IF(I194&lt;R194*2,2,3))</f>
        <v>1</v>
      </c>
      <c r="R194" s="68">
        <v>1.65</v>
      </c>
      <c r="S194" s="69">
        <v>2673.41</v>
      </c>
      <c r="T194" s="59">
        <f t="shared" ref="T194:T257" si="12">IF(S194=0,"",IF(F194=2025,_xlfn.XLOOKUP("2024"&amp;C194,O:O,S:S,"",0),S194))</f>
        <v>2673.41</v>
      </c>
    </row>
    <row r="195" spans="1:20">
      <c r="A195">
        <f t="shared" ref="A195:A258" si="13">IF(ISNUMBER(P195),COUNTIFS($F$3:$F$3127,F195,$P$3:$P$3127,"&gt;"&amp;P195)+1,"")</f>
        <v>137</v>
      </c>
      <c r="B195" s="60" t="s">
        <v>86</v>
      </c>
      <c r="C195" s="60" t="s">
        <v>254</v>
      </c>
      <c r="D195" s="60">
        <v>5</v>
      </c>
      <c r="E195" s="65">
        <v>2286.11</v>
      </c>
      <c r="F195" s="60">
        <v>2022</v>
      </c>
      <c r="G195" s="65">
        <v>56.811999999999998</v>
      </c>
      <c r="H195" s="65">
        <v>3.1859999999999999</v>
      </c>
      <c r="I195" s="66">
        <v>1.2597106695175171</v>
      </c>
      <c r="J195" s="5">
        <v>7.1720946571414794</v>
      </c>
      <c r="K195" s="6">
        <v>34.94956572039159</v>
      </c>
      <c r="L195" s="5">
        <v>28.323873836470767</v>
      </c>
      <c r="M195" s="5">
        <v>8.2911053096459213</v>
      </c>
      <c r="N195" s="7">
        <v>3.4161758630081085</v>
      </c>
      <c r="O195" s="7" t="s">
        <v>2874</v>
      </c>
      <c r="P195" s="67">
        <v>30.603821998172737</v>
      </c>
      <c r="Q195" s="18">
        <f t="shared" si="11"/>
        <v>1</v>
      </c>
      <c r="R195" s="68">
        <v>1.51</v>
      </c>
      <c r="S195" s="69">
        <v>2577.5500000000002</v>
      </c>
      <c r="T195" s="59">
        <f t="shared" si="12"/>
        <v>2577.5500000000002</v>
      </c>
    </row>
    <row r="196" spans="1:20">
      <c r="A196">
        <f t="shared" si="13"/>
        <v>113</v>
      </c>
      <c r="B196" s="60" t="s">
        <v>161</v>
      </c>
      <c r="C196" s="60" t="s">
        <v>329</v>
      </c>
      <c r="D196" s="60">
        <v>5</v>
      </c>
      <c r="E196" s="65">
        <v>14013.808000000001</v>
      </c>
      <c r="F196" s="60">
        <v>2013</v>
      </c>
      <c r="G196" s="65">
        <v>56.841999999999999</v>
      </c>
      <c r="H196" s="65">
        <v>4.690187931060791</v>
      </c>
      <c r="I196" s="66">
        <v>1.2599999904632568</v>
      </c>
      <c r="J196" s="5">
        <v>8.6762825882022696</v>
      </c>
      <c r="K196" s="6">
        <v>42.301788683640453</v>
      </c>
      <c r="L196" s="5">
        <v>35.67609679971963</v>
      </c>
      <c r="M196" s="5">
        <v>8.291394630591661</v>
      </c>
      <c r="N196" s="7">
        <v>4.3027860075662376</v>
      </c>
      <c r="O196" s="7" t="s">
        <v>1725</v>
      </c>
      <c r="P196" s="67">
        <v>39.042941507323953</v>
      </c>
      <c r="Q196" s="18">
        <f t="shared" si="11"/>
        <v>1</v>
      </c>
      <c r="R196" s="68">
        <v>1.62</v>
      </c>
      <c r="S196" s="69">
        <v>5031.6899999999996</v>
      </c>
      <c r="T196" s="59">
        <f t="shared" si="12"/>
        <v>5031.6899999999996</v>
      </c>
    </row>
    <row r="197" spans="1:20">
      <c r="A197">
        <f t="shared" si="13"/>
        <v>91</v>
      </c>
      <c r="B197" s="60" t="s">
        <v>160</v>
      </c>
      <c r="C197" s="60" t="s">
        <v>328</v>
      </c>
      <c r="D197" s="60">
        <v>5</v>
      </c>
      <c r="E197" s="65">
        <v>13965.593999999999</v>
      </c>
      <c r="F197" s="60">
        <v>2010</v>
      </c>
      <c r="G197" s="65">
        <v>56.896000000000001</v>
      </c>
      <c r="H197" s="65">
        <v>5.1297371387481689</v>
      </c>
      <c r="I197" s="66">
        <v>1.2300000190734863</v>
      </c>
      <c r="J197" s="5">
        <v>9.1158317958896475</v>
      </c>
      <c r="K197" s="6">
        <v>44.487062546737555</v>
      </c>
      <c r="L197" s="5">
        <v>37.861370662816732</v>
      </c>
      <c r="M197" s="5">
        <v>8.2613946592018905</v>
      </c>
      <c r="N197" s="7">
        <v>4.5829272446928968</v>
      </c>
      <c r="O197" s="7" t="s">
        <v>2184</v>
      </c>
      <c r="P197" s="67">
        <v>41.729109883089563</v>
      </c>
      <c r="Q197" s="18">
        <f t="shared" si="11"/>
        <v>1</v>
      </c>
      <c r="R197" s="68">
        <v>1.65</v>
      </c>
      <c r="S197" s="69">
        <v>3266.51</v>
      </c>
      <c r="T197" s="59">
        <f t="shared" si="12"/>
        <v>3266.51</v>
      </c>
    </row>
    <row r="198" spans="1:20">
      <c r="A198">
        <f t="shared" si="13"/>
        <v>104</v>
      </c>
      <c r="B198" s="60" t="s">
        <v>41</v>
      </c>
      <c r="C198" s="60" t="s">
        <v>209</v>
      </c>
      <c r="D198" s="60">
        <v>5</v>
      </c>
      <c r="E198" s="65">
        <v>70849.311000000002</v>
      </c>
      <c r="F198" s="60">
        <v>2011</v>
      </c>
      <c r="G198" s="65">
        <v>56.911000000000001</v>
      </c>
      <c r="H198" s="65">
        <v>4.5169639587402344</v>
      </c>
      <c r="I198" s="66">
        <v>0.74000000953674316</v>
      </c>
      <c r="J198" s="5">
        <v>8.503058615881713</v>
      </c>
      <c r="K198" s="6">
        <v>41.507548324505109</v>
      </c>
      <c r="L198" s="5">
        <v>34.881856440584286</v>
      </c>
      <c r="M198" s="5">
        <v>7.7713946496651474</v>
      </c>
      <c r="N198" s="7">
        <v>4.4884937663135238</v>
      </c>
      <c r="O198" s="7" t="s">
        <v>2032</v>
      </c>
      <c r="P198" s="67">
        <v>40.869260973094647</v>
      </c>
      <c r="Q198" s="18">
        <f t="shared" si="11"/>
        <v>1</v>
      </c>
      <c r="R198" s="68">
        <v>1.65</v>
      </c>
      <c r="S198" s="69">
        <v>1205.74</v>
      </c>
      <c r="T198" s="59">
        <f t="shared" si="12"/>
        <v>1205.74</v>
      </c>
    </row>
    <row r="199" spans="1:20">
      <c r="A199">
        <f t="shared" si="13"/>
        <v>125</v>
      </c>
      <c r="B199" s="60" t="s">
        <v>144</v>
      </c>
      <c r="C199" s="60" t="s">
        <v>312</v>
      </c>
      <c r="D199" s="60">
        <v>5</v>
      </c>
      <c r="E199" s="65">
        <v>6551.8649999999998</v>
      </c>
      <c r="F199" s="60">
        <v>2009</v>
      </c>
      <c r="G199" s="65">
        <v>56.927</v>
      </c>
      <c r="H199" s="65">
        <v>2.8506437142690024</v>
      </c>
      <c r="I199" s="66">
        <v>1.059999942779541</v>
      </c>
      <c r="J199" s="5">
        <v>6.8367383714104815</v>
      </c>
      <c r="K199" s="6">
        <v>33.382814610301729</v>
      </c>
      <c r="L199" s="5">
        <v>26.757122726380906</v>
      </c>
      <c r="M199" s="5">
        <v>8.0913945829079452</v>
      </c>
      <c r="N199" s="7">
        <v>3.3068616852405106</v>
      </c>
      <c r="O199" s="7" t="s">
        <v>2245</v>
      </c>
      <c r="P199" s="67">
        <v>30.17946630935328</v>
      </c>
      <c r="Q199" s="18">
        <f t="shared" si="11"/>
        <v>1</v>
      </c>
      <c r="R199" s="68">
        <v>1.67</v>
      </c>
      <c r="S199" s="69">
        <v>1989.83</v>
      </c>
      <c r="T199" s="59">
        <f t="shared" si="12"/>
        <v>1989.83</v>
      </c>
    </row>
    <row r="200" spans="1:20">
      <c r="A200">
        <f t="shared" si="13"/>
        <v>109</v>
      </c>
      <c r="B200" s="60" t="s">
        <v>129</v>
      </c>
      <c r="C200" s="60" t="s">
        <v>297</v>
      </c>
      <c r="D200" s="60">
        <v>5</v>
      </c>
      <c r="E200" s="65">
        <v>7205.3280000000004</v>
      </c>
      <c r="F200" s="60">
        <v>2016</v>
      </c>
      <c r="G200" s="65">
        <v>56.936999999999998</v>
      </c>
      <c r="H200" s="65">
        <v>4.7329530715942383</v>
      </c>
      <c r="I200" s="66">
        <v>0.98000001907348633</v>
      </c>
      <c r="J200" s="5">
        <v>8.7190477287357169</v>
      </c>
      <c r="K200" s="6">
        <v>42.581340376972506</v>
      </c>
      <c r="L200" s="5">
        <v>35.955648493051683</v>
      </c>
      <c r="M200" s="5">
        <v>8.0113946592018905</v>
      </c>
      <c r="N200" s="7">
        <v>4.4880635672782656</v>
      </c>
      <c r="O200" s="7" t="s">
        <v>1266</v>
      </c>
      <c r="P200" s="67">
        <v>40.535837582683293</v>
      </c>
      <c r="Q200" s="18">
        <f t="shared" si="11"/>
        <v>1</v>
      </c>
      <c r="R200" s="68">
        <v>1.58</v>
      </c>
      <c r="S200" s="69">
        <v>2732.26</v>
      </c>
      <c r="T200" s="59">
        <f t="shared" si="12"/>
        <v>2732.26</v>
      </c>
    </row>
    <row r="201" spans="1:20">
      <c r="A201">
        <f t="shared" si="13"/>
        <v>110</v>
      </c>
      <c r="B201" s="60" t="s">
        <v>32</v>
      </c>
      <c r="C201" s="60" t="s">
        <v>200</v>
      </c>
      <c r="D201" s="60">
        <v>5</v>
      </c>
      <c r="E201" s="65">
        <v>19668.065999999999</v>
      </c>
      <c r="F201" s="60">
        <v>2010</v>
      </c>
      <c r="G201" s="65">
        <v>56.965000000000003</v>
      </c>
      <c r="H201" s="65">
        <v>4.5542569160461426</v>
      </c>
      <c r="I201" s="66">
        <v>1.2300000190734863</v>
      </c>
      <c r="J201" s="5">
        <v>8.5403515731876212</v>
      </c>
      <c r="K201" s="6">
        <v>41.72915048420542</v>
      </c>
      <c r="L201" s="5">
        <v>35.103458600284597</v>
      </c>
      <c r="M201" s="5">
        <v>8.2613946592018905</v>
      </c>
      <c r="N201" s="7">
        <v>4.2490959515152662</v>
      </c>
      <c r="O201" s="7" t="s">
        <v>2197</v>
      </c>
      <c r="P201" s="67">
        <v>38.689462519812096</v>
      </c>
      <c r="Q201" s="18">
        <f t="shared" si="11"/>
        <v>1</v>
      </c>
      <c r="R201" s="68">
        <v>1.65</v>
      </c>
      <c r="S201" s="69">
        <v>4286.58</v>
      </c>
      <c r="T201" s="59">
        <f t="shared" si="12"/>
        <v>4286.58</v>
      </c>
    </row>
    <row r="202" spans="1:20">
      <c r="A202">
        <f t="shared" si="13"/>
        <v>107</v>
      </c>
      <c r="B202" s="60" t="s">
        <v>29</v>
      </c>
      <c r="C202" s="60" t="s">
        <v>197</v>
      </c>
      <c r="D202" s="60">
        <v>5</v>
      </c>
      <c r="E202" s="65">
        <v>16661.907999999999</v>
      </c>
      <c r="F202" s="60">
        <v>2011</v>
      </c>
      <c r="G202" s="65">
        <v>57.000999999999998</v>
      </c>
      <c r="H202" s="65">
        <v>4.785367488861084</v>
      </c>
      <c r="I202" s="66">
        <v>1.1000000238418579</v>
      </c>
      <c r="J202" s="5">
        <v>8.7714621460025626</v>
      </c>
      <c r="K202" s="6">
        <v>42.885468690379035</v>
      </c>
      <c r="L202" s="5">
        <v>36.259776806458213</v>
      </c>
      <c r="M202" s="5">
        <v>8.1313946639702621</v>
      </c>
      <c r="N202" s="7">
        <v>4.4592321864689684</v>
      </c>
      <c r="O202" s="7" t="s">
        <v>2031</v>
      </c>
      <c r="P202" s="67">
        <v>40.602824345260274</v>
      </c>
      <c r="Q202" s="18">
        <f t="shared" si="11"/>
        <v>1</v>
      </c>
      <c r="R202" s="68">
        <v>1.65</v>
      </c>
      <c r="S202" s="69">
        <v>1939.87</v>
      </c>
      <c r="T202" s="59">
        <f t="shared" si="12"/>
        <v>1939.87</v>
      </c>
    </row>
    <row r="203" spans="1:20">
      <c r="A203">
        <f t="shared" si="13"/>
        <v>136</v>
      </c>
      <c r="B203" s="60" t="s">
        <v>94</v>
      </c>
      <c r="C203" s="60" t="s">
        <v>262</v>
      </c>
      <c r="D203" s="60">
        <v>5</v>
      </c>
      <c r="E203" s="65">
        <v>17459.615000000002</v>
      </c>
      <c r="F203" s="60">
        <v>2013</v>
      </c>
      <c r="G203" s="65">
        <v>57.052</v>
      </c>
      <c r="H203" s="65">
        <v>3.6762771606445313</v>
      </c>
      <c r="I203" s="66">
        <v>1.2799999713897705</v>
      </c>
      <c r="J203" s="5">
        <v>7.6623718177860107</v>
      </c>
      <c r="K203" s="6">
        <v>37.496418558526869</v>
      </c>
      <c r="L203" s="5">
        <v>30.870726674606047</v>
      </c>
      <c r="M203" s="5">
        <v>8.3113946115181747</v>
      </c>
      <c r="N203" s="7">
        <v>3.7142655495895345</v>
      </c>
      <c r="O203" s="7" t="s">
        <v>1756</v>
      </c>
      <c r="P203" s="67">
        <v>33.70278055666477</v>
      </c>
      <c r="Q203" s="18">
        <f t="shared" si="11"/>
        <v>1</v>
      </c>
      <c r="R203" s="68">
        <v>1.62</v>
      </c>
      <c r="S203" s="69">
        <v>2528.5300000000002</v>
      </c>
      <c r="T203" s="59">
        <f t="shared" si="12"/>
        <v>2528.5300000000002</v>
      </c>
    </row>
    <row r="204" spans="1:20">
      <c r="A204">
        <f t="shared" si="13"/>
        <v>128</v>
      </c>
      <c r="B204" s="60" t="s">
        <v>43</v>
      </c>
      <c r="C204" s="60" t="s">
        <v>211</v>
      </c>
      <c r="D204" s="60">
        <v>5</v>
      </c>
      <c r="E204" s="65">
        <v>23939.775000000001</v>
      </c>
      <c r="F204" s="60">
        <v>2013</v>
      </c>
      <c r="G204" s="65">
        <v>57.057000000000002</v>
      </c>
      <c r="H204" s="65">
        <v>3.7393655776977539</v>
      </c>
      <c r="I204" s="66">
        <v>0.99000000953674316</v>
      </c>
      <c r="J204" s="5">
        <v>7.7254602348392334</v>
      </c>
      <c r="K204" s="6">
        <v>37.808459902879243</v>
      </c>
      <c r="L204" s="5">
        <v>31.18276801895842</v>
      </c>
      <c r="M204" s="5">
        <v>8.0213946496651474</v>
      </c>
      <c r="N204" s="7">
        <v>3.8874496743855063</v>
      </c>
      <c r="O204" s="7" t="s">
        <v>1753</v>
      </c>
      <c r="P204" s="67">
        <v>35.274231621745919</v>
      </c>
      <c r="Q204" s="18">
        <f t="shared" si="11"/>
        <v>1</v>
      </c>
      <c r="R204" s="68">
        <v>1.62</v>
      </c>
      <c r="S204" s="69">
        <v>4597.1899999999996</v>
      </c>
      <c r="T204" s="59">
        <f t="shared" si="12"/>
        <v>4597.1899999999996</v>
      </c>
    </row>
    <row r="205" spans="1:20">
      <c r="A205">
        <f t="shared" si="13"/>
        <v>122</v>
      </c>
      <c r="B205" s="60" t="s">
        <v>110</v>
      </c>
      <c r="C205" s="60" t="s">
        <v>278</v>
      </c>
      <c r="D205" s="60">
        <v>5</v>
      </c>
      <c r="E205" s="65">
        <v>16548.834999999999</v>
      </c>
      <c r="F205" s="60">
        <v>2010</v>
      </c>
      <c r="G205" s="65">
        <v>57.08</v>
      </c>
      <c r="H205" s="65">
        <v>4.1010160446166992</v>
      </c>
      <c r="I205" s="66">
        <v>1.3200000524520874</v>
      </c>
      <c r="J205" s="5">
        <v>8.0871107017581778</v>
      </c>
      <c r="K205" s="6">
        <v>39.594334249584016</v>
      </c>
      <c r="L205" s="5">
        <v>32.968642365663193</v>
      </c>
      <c r="M205" s="5">
        <v>8.3513946925804916</v>
      </c>
      <c r="N205" s="7">
        <v>3.9476810256558759</v>
      </c>
      <c r="O205" s="7" t="s">
        <v>2199</v>
      </c>
      <c r="P205" s="67">
        <v>35.944977196342244</v>
      </c>
      <c r="Q205" s="18">
        <f t="shared" si="11"/>
        <v>1</v>
      </c>
      <c r="R205" s="68">
        <v>1.65</v>
      </c>
      <c r="S205" s="69">
        <v>1336.56</v>
      </c>
      <c r="T205" s="59">
        <f t="shared" si="12"/>
        <v>1336.56</v>
      </c>
    </row>
    <row r="206" spans="1:20">
      <c r="A206">
        <f t="shared" si="13"/>
        <v>119</v>
      </c>
      <c r="B206" s="60" t="s">
        <v>30</v>
      </c>
      <c r="C206" s="60" t="s">
        <v>198</v>
      </c>
      <c r="D206" s="60">
        <v>5</v>
      </c>
      <c r="E206" s="65">
        <v>9376.4439999999995</v>
      </c>
      <c r="F206" s="60">
        <v>2010</v>
      </c>
      <c r="G206" s="65">
        <v>57.088000000000001</v>
      </c>
      <c r="H206" s="65">
        <v>3.748787522315979</v>
      </c>
      <c r="I206" s="66">
        <v>0.85000002384185791</v>
      </c>
      <c r="J206" s="5">
        <v>7.7348821794574585</v>
      </c>
      <c r="K206" s="6">
        <v>37.875137976662948</v>
      </c>
      <c r="L206" s="5">
        <v>31.249446092742126</v>
      </c>
      <c r="M206" s="5">
        <v>7.8813946639702621</v>
      </c>
      <c r="N206" s="7">
        <v>3.9649639975014499</v>
      </c>
      <c r="O206" s="7" t="s">
        <v>2203</v>
      </c>
      <c r="P206" s="67">
        <v>36.102344527906467</v>
      </c>
      <c r="Q206" s="18">
        <f t="shared" si="11"/>
        <v>1</v>
      </c>
      <c r="R206" s="68">
        <v>1.65</v>
      </c>
      <c r="S206" s="69">
        <v>991.04</v>
      </c>
      <c r="T206" s="59">
        <f t="shared" si="12"/>
        <v>991.04</v>
      </c>
    </row>
    <row r="207" spans="1:20">
      <c r="A207" t="str">
        <f t="shared" si="13"/>
        <v/>
      </c>
      <c r="B207" s="60" t="s">
        <v>336</v>
      </c>
      <c r="C207" s="60" t="s">
        <v>337</v>
      </c>
      <c r="D207" s="60">
        <v>5</v>
      </c>
      <c r="E207" s="65">
        <v>16651.190999999999</v>
      </c>
      <c r="F207" s="60">
        <v>2020</v>
      </c>
      <c r="G207" s="65">
        <v>57.094999999999999</v>
      </c>
      <c r="H207" s="65" t="s">
        <v>367</v>
      </c>
      <c r="I207" s="66">
        <v>0.93000000715255737</v>
      </c>
      <c r="J207" s="5" t="s">
        <v>367</v>
      </c>
      <c r="K207" s="6" t="s">
        <v>367</v>
      </c>
      <c r="L207" s="5" t="s">
        <v>367</v>
      </c>
      <c r="M207" s="5">
        <v>7.9613946472809616</v>
      </c>
      <c r="N207" s="7" t="s">
        <v>367</v>
      </c>
      <c r="O207" s="7" t="s">
        <v>2875</v>
      </c>
      <c r="P207" s="67" t="s">
        <v>367</v>
      </c>
      <c r="Q207" s="18">
        <f t="shared" si="11"/>
        <v>1</v>
      </c>
      <c r="R207" s="68">
        <v>1.53</v>
      </c>
      <c r="S207" s="69">
        <v>1396.06</v>
      </c>
      <c r="T207" s="59">
        <f t="shared" si="12"/>
        <v>1396.06</v>
      </c>
    </row>
    <row r="208" spans="1:20">
      <c r="A208">
        <f t="shared" si="13"/>
        <v>137</v>
      </c>
      <c r="B208" s="60" t="s">
        <v>63</v>
      </c>
      <c r="C208" s="60" t="s">
        <v>231</v>
      </c>
      <c r="D208" s="60">
        <v>5</v>
      </c>
      <c r="E208" s="65">
        <v>10921.581</v>
      </c>
      <c r="F208" s="60">
        <v>2012</v>
      </c>
      <c r="G208" s="65">
        <v>57.116999999999997</v>
      </c>
      <c r="H208" s="65">
        <v>3.6515548229217529</v>
      </c>
      <c r="I208" s="66">
        <v>1.4700000286102295</v>
      </c>
      <c r="J208" s="5">
        <v>7.6376494800632324</v>
      </c>
      <c r="K208" s="6">
        <v>37.418020122696497</v>
      </c>
      <c r="L208" s="5">
        <v>30.792328238775674</v>
      </c>
      <c r="M208" s="5">
        <v>8.5013946687386337</v>
      </c>
      <c r="N208" s="7">
        <v>3.6220325533180291</v>
      </c>
      <c r="O208" s="7" t="s">
        <v>1909</v>
      </c>
      <c r="P208" s="67">
        <v>32.865869896422467</v>
      </c>
      <c r="Q208" s="18">
        <f t="shared" si="11"/>
        <v>1</v>
      </c>
      <c r="R208" s="68">
        <v>1.62</v>
      </c>
      <c r="S208" s="69">
        <v>2762.9</v>
      </c>
      <c r="T208" s="59">
        <f t="shared" si="12"/>
        <v>2762.9</v>
      </c>
    </row>
    <row r="209" spans="1:20">
      <c r="A209">
        <f t="shared" si="13"/>
        <v>94</v>
      </c>
      <c r="B209" s="60" t="s">
        <v>103</v>
      </c>
      <c r="C209" s="60" t="s">
        <v>271</v>
      </c>
      <c r="D209" s="60">
        <v>5</v>
      </c>
      <c r="E209" s="65">
        <v>25051.611000000001</v>
      </c>
      <c r="F209" s="60">
        <v>2013</v>
      </c>
      <c r="G209" s="65">
        <v>57.189</v>
      </c>
      <c r="H209" s="65">
        <v>4.7604396343231201</v>
      </c>
      <c r="I209" s="66">
        <v>0.82999998331069946</v>
      </c>
      <c r="J209" s="5">
        <v>8.7465342914645987</v>
      </c>
      <c r="K209" s="6">
        <v>42.904633674849009</v>
      </c>
      <c r="L209" s="5">
        <v>36.278941790928187</v>
      </c>
      <c r="M209" s="5">
        <v>7.8613946234391037</v>
      </c>
      <c r="N209" s="7">
        <v>4.6148226273695609</v>
      </c>
      <c r="O209" s="7" t="s">
        <v>1618</v>
      </c>
      <c r="P209" s="67">
        <v>41.874322727236198</v>
      </c>
      <c r="Q209" s="18">
        <f t="shared" si="11"/>
        <v>1</v>
      </c>
      <c r="R209" s="68">
        <v>1.62</v>
      </c>
      <c r="S209" s="69">
        <v>1385.83</v>
      </c>
      <c r="T209" s="59">
        <f t="shared" si="12"/>
        <v>1385.83</v>
      </c>
    </row>
    <row r="210" spans="1:20">
      <c r="A210">
        <f t="shared" si="13"/>
        <v>130</v>
      </c>
      <c r="B210" s="60" t="s">
        <v>144</v>
      </c>
      <c r="C210" s="60" t="s">
        <v>312</v>
      </c>
      <c r="D210" s="60">
        <v>5</v>
      </c>
      <c r="E210" s="65">
        <v>6732.59</v>
      </c>
      <c r="F210" s="60">
        <v>2010</v>
      </c>
      <c r="G210" s="65">
        <v>57.226999999999997</v>
      </c>
      <c r="H210" s="65">
        <v>2.893432299296061</v>
      </c>
      <c r="I210" s="66">
        <v>1.0399999618530273</v>
      </c>
      <c r="J210" s="5">
        <v>6.879526956437541</v>
      </c>
      <c r="K210" s="6">
        <v>33.768770520052684</v>
      </c>
      <c r="L210" s="5">
        <v>27.143078636131861</v>
      </c>
      <c r="M210" s="5">
        <v>8.0713946019814315</v>
      </c>
      <c r="N210" s="7">
        <v>3.3628734530546378</v>
      </c>
      <c r="O210" s="7" t="s">
        <v>2089</v>
      </c>
      <c r="P210" s="67">
        <v>30.620105524901334</v>
      </c>
      <c r="Q210" s="18">
        <f t="shared" si="11"/>
        <v>1</v>
      </c>
      <c r="R210" s="68">
        <v>1.65</v>
      </c>
      <c r="S210" s="69">
        <v>2049.7800000000002</v>
      </c>
      <c r="T210" s="59">
        <f t="shared" si="12"/>
        <v>2049.7800000000002</v>
      </c>
    </row>
    <row r="211" spans="1:20">
      <c r="A211">
        <f t="shared" si="13"/>
        <v>95</v>
      </c>
      <c r="B211" s="60" t="s">
        <v>149</v>
      </c>
      <c r="C211" s="60" t="s">
        <v>317</v>
      </c>
      <c r="D211" s="60">
        <v>5</v>
      </c>
      <c r="E211" s="65">
        <v>29653.43</v>
      </c>
      <c r="F211" s="60">
        <v>2007</v>
      </c>
      <c r="G211" s="65">
        <v>57.247999999999998</v>
      </c>
      <c r="H211" s="65">
        <v>4.455838680267334</v>
      </c>
      <c r="I211" s="66">
        <v>1.4600000381469727</v>
      </c>
      <c r="J211" s="5">
        <v>8.4419333374088126</v>
      </c>
      <c r="K211" s="6">
        <v>41.453187402505115</v>
      </c>
      <c r="L211" s="5">
        <v>34.827495518584293</v>
      </c>
      <c r="M211" s="5">
        <v>8.4913946782753769</v>
      </c>
      <c r="N211" s="7">
        <v>4.1015047395792283</v>
      </c>
      <c r="O211" s="7" t="s">
        <v>2653</v>
      </c>
      <c r="P211" s="67">
        <v>37.517666248314256</v>
      </c>
      <c r="Q211" s="18">
        <f t="shared" si="11"/>
        <v>1</v>
      </c>
      <c r="R211" s="68">
        <v>1.69</v>
      </c>
      <c r="S211" s="69">
        <v>1999.06</v>
      </c>
      <c r="T211" s="59">
        <f t="shared" si="12"/>
        <v>1999.06</v>
      </c>
    </row>
    <row r="212" spans="1:20">
      <c r="A212" t="str">
        <f t="shared" si="13"/>
        <v/>
      </c>
      <c r="B212" s="60" t="s">
        <v>336</v>
      </c>
      <c r="C212" s="60" t="s">
        <v>337</v>
      </c>
      <c r="D212" s="60">
        <v>5</v>
      </c>
      <c r="E212" s="65">
        <v>16030.971</v>
      </c>
      <c r="F212" s="60">
        <v>2019</v>
      </c>
      <c r="G212" s="65">
        <v>57.249000000000002</v>
      </c>
      <c r="H212" s="65" t="s">
        <v>367</v>
      </c>
      <c r="I212" s="66">
        <v>0.94999998807907104</v>
      </c>
      <c r="J212" s="5" t="s">
        <v>367</v>
      </c>
      <c r="K212" s="6" t="s">
        <v>367</v>
      </c>
      <c r="L212" s="5" t="s">
        <v>367</v>
      </c>
      <c r="M212" s="5">
        <v>7.9813946282074753</v>
      </c>
      <c r="N212" s="7" t="s">
        <v>367</v>
      </c>
      <c r="O212" s="7" t="s">
        <v>2876</v>
      </c>
      <c r="P212" s="67" t="s">
        <v>367</v>
      </c>
      <c r="Q212" s="18">
        <f t="shared" si="11"/>
        <v>1</v>
      </c>
      <c r="R212" s="68">
        <v>1.55</v>
      </c>
      <c r="S212" s="69">
        <v>1491.29</v>
      </c>
      <c r="T212" s="59">
        <f t="shared" si="12"/>
        <v>1491.29</v>
      </c>
    </row>
    <row r="213" spans="1:20">
      <c r="A213">
        <f t="shared" si="13"/>
        <v>100</v>
      </c>
      <c r="B213" s="60" t="s">
        <v>41</v>
      </c>
      <c r="C213" s="60" t="s">
        <v>209</v>
      </c>
      <c r="D213" s="60">
        <v>5</v>
      </c>
      <c r="E213" s="65">
        <v>73254.618000000002</v>
      </c>
      <c r="F213" s="60">
        <v>2012</v>
      </c>
      <c r="G213" s="65">
        <v>57.35</v>
      </c>
      <c r="H213" s="65">
        <v>4.6392273902893066</v>
      </c>
      <c r="I213" s="66">
        <v>0.75999999046325684</v>
      </c>
      <c r="J213" s="5">
        <v>8.6253220474307852</v>
      </c>
      <c r="K213" s="6">
        <v>42.429160040730565</v>
      </c>
      <c r="L213" s="5">
        <v>35.803468156809743</v>
      </c>
      <c r="M213" s="5">
        <v>7.791394630591661</v>
      </c>
      <c r="N213" s="7">
        <v>4.5952579550050219</v>
      </c>
      <c r="O213" s="7" t="s">
        <v>1878</v>
      </c>
      <c r="P213" s="67">
        <v>41.696795339772478</v>
      </c>
      <c r="Q213" s="18">
        <f t="shared" si="11"/>
        <v>1</v>
      </c>
      <c r="R213" s="68">
        <v>1.62</v>
      </c>
      <c r="S213" s="69">
        <v>1267.24</v>
      </c>
      <c r="T213" s="59">
        <f t="shared" si="12"/>
        <v>1267.24</v>
      </c>
    </row>
    <row r="214" spans="1:20">
      <c r="A214">
        <f t="shared" si="13"/>
        <v>135</v>
      </c>
      <c r="B214" s="60" t="s">
        <v>86</v>
      </c>
      <c r="C214" s="60" t="s">
        <v>254</v>
      </c>
      <c r="D214" s="60">
        <v>5</v>
      </c>
      <c r="E214" s="65">
        <v>2311.4720000000002</v>
      </c>
      <c r="F214" s="60">
        <v>2023</v>
      </c>
      <c r="G214" s="65">
        <v>57.375</v>
      </c>
      <c r="H214" s="65">
        <v>3.7570000000000001</v>
      </c>
      <c r="I214" s="66">
        <v>1.263195276260376</v>
      </c>
      <c r="J214" s="5">
        <v>7.74309465714148</v>
      </c>
      <c r="K214" s="6">
        <v>38.105964582963658</v>
      </c>
      <c r="L214" s="5">
        <v>31.480272699042835</v>
      </c>
      <c r="M214" s="5">
        <v>8.2945899163887802</v>
      </c>
      <c r="N214" s="7">
        <v>3.7952777673604889</v>
      </c>
      <c r="O214" s="7" t="s">
        <v>2877</v>
      </c>
      <c r="P214" s="67">
        <v>33.960201422163856</v>
      </c>
      <c r="Q214" s="18">
        <f t="shared" si="11"/>
        <v>1</v>
      </c>
      <c r="R214" s="68">
        <v>1.5</v>
      </c>
      <c r="S214" s="69">
        <v>2595.83</v>
      </c>
      <c r="T214" s="59">
        <f t="shared" si="12"/>
        <v>2595.83</v>
      </c>
    </row>
    <row r="215" spans="1:20">
      <c r="A215" t="str">
        <f t="shared" si="13"/>
        <v/>
      </c>
      <c r="B215" s="60" t="s">
        <v>34</v>
      </c>
      <c r="C215" s="60" t="s">
        <v>202</v>
      </c>
      <c r="D215" s="60">
        <v>5</v>
      </c>
      <c r="E215" s="65">
        <v>5152.4210000000003</v>
      </c>
      <c r="F215" s="60">
        <v>2023</v>
      </c>
      <c r="G215" s="65">
        <v>57.408000000000001</v>
      </c>
      <c r="H215" s="65" t="s">
        <v>367</v>
      </c>
      <c r="I215" s="66">
        <v>2.0299999713897705</v>
      </c>
      <c r="J215" s="5" t="s">
        <v>367</v>
      </c>
      <c r="K215" s="6" t="s">
        <v>367</v>
      </c>
      <c r="L215" s="5" t="s">
        <v>367</v>
      </c>
      <c r="M215" s="5">
        <v>9.0613946115181747</v>
      </c>
      <c r="N215" s="7" t="s">
        <v>367</v>
      </c>
      <c r="O215" s="7" t="s">
        <v>2878</v>
      </c>
      <c r="P215" s="67" t="s">
        <v>367</v>
      </c>
      <c r="Q215" s="18">
        <f t="shared" si="11"/>
        <v>2</v>
      </c>
      <c r="R215" s="68">
        <v>1.5</v>
      </c>
      <c r="S215" s="69">
        <v>1132.68</v>
      </c>
      <c r="T215" s="59">
        <f t="shared" si="12"/>
        <v>1132.68</v>
      </c>
    </row>
    <row r="216" spans="1:20">
      <c r="A216">
        <f t="shared" si="13"/>
        <v>122</v>
      </c>
      <c r="B216" s="60" t="s">
        <v>133</v>
      </c>
      <c r="C216" s="60" t="s">
        <v>301</v>
      </c>
      <c r="D216" s="60">
        <v>5</v>
      </c>
      <c r="E216" s="65">
        <v>51728.516000000003</v>
      </c>
      <c r="F216" s="60">
        <v>2009</v>
      </c>
      <c r="G216" s="65">
        <v>57.412999999999997</v>
      </c>
      <c r="H216" s="65">
        <v>5.2184309959411621</v>
      </c>
      <c r="I216" s="66">
        <v>3.5399999618530273</v>
      </c>
      <c r="J216" s="5">
        <v>9.2045256530826407</v>
      </c>
      <c r="K216" s="6">
        <v>45.328082287770791</v>
      </c>
      <c r="L216" s="5">
        <v>38.702390403849968</v>
      </c>
      <c r="M216" s="5">
        <v>10.571394601981432</v>
      </c>
      <c r="N216" s="7">
        <v>3.6610486942371683</v>
      </c>
      <c r="O216" s="7" t="s">
        <v>2357</v>
      </c>
      <c r="P216" s="67">
        <v>33.411889048088966</v>
      </c>
      <c r="Q216" s="18">
        <f t="shared" si="11"/>
        <v>3</v>
      </c>
      <c r="R216" s="68">
        <v>1.67</v>
      </c>
      <c r="S216" s="69">
        <v>13910.7</v>
      </c>
      <c r="T216" s="59">
        <f t="shared" si="12"/>
        <v>13910.7</v>
      </c>
    </row>
    <row r="217" spans="1:20">
      <c r="A217">
        <f t="shared" si="13"/>
        <v>127</v>
      </c>
      <c r="B217" s="60" t="s">
        <v>29</v>
      </c>
      <c r="C217" s="60" t="s">
        <v>197</v>
      </c>
      <c r="D217" s="60">
        <v>5</v>
      </c>
      <c r="E217" s="65">
        <v>17172.287</v>
      </c>
      <c r="F217" s="60">
        <v>2012</v>
      </c>
      <c r="G217" s="65">
        <v>57.457000000000001</v>
      </c>
      <c r="H217" s="65">
        <v>3.9550080299377441</v>
      </c>
      <c r="I217" s="66">
        <v>1.1000000238418579</v>
      </c>
      <c r="J217" s="5">
        <v>7.9411026870792236</v>
      </c>
      <c r="K217" s="6">
        <v>39.136271744470029</v>
      </c>
      <c r="L217" s="5">
        <v>32.510579860549207</v>
      </c>
      <c r="M217" s="5">
        <v>8.1313946639702621</v>
      </c>
      <c r="N217" s="7">
        <v>3.9981554461501787</v>
      </c>
      <c r="O217" s="7" t="s">
        <v>1904</v>
      </c>
      <c r="P217" s="67">
        <v>36.27876193395079</v>
      </c>
      <c r="Q217" s="18">
        <f t="shared" si="11"/>
        <v>1</v>
      </c>
      <c r="R217" s="68">
        <v>1.62</v>
      </c>
      <c r="S217" s="69">
        <v>2003.66</v>
      </c>
      <c r="T217" s="59">
        <f t="shared" si="12"/>
        <v>2003.66</v>
      </c>
    </row>
    <row r="218" spans="1:20">
      <c r="A218">
        <f t="shared" si="13"/>
        <v>134</v>
      </c>
      <c r="B218" s="60" t="s">
        <v>63</v>
      </c>
      <c r="C218" s="60" t="s">
        <v>231</v>
      </c>
      <c r="D218" s="60">
        <v>5</v>
      </c>
      <c r="E218" s="65">
        <v>11191.873</v>
      </c>
      <c r="F218" s="60">
        <v>2013</v>
      </c>
      <c r="G218" s="65">
        <v>57.459000000000003</v>
      </c>
      <c r="H218" s="65">
        <v>3.9017930030822754</v>
      </c>
      <c r="I218" s="66">
        <v>1.6100000143051147</v>
      </c>
      <c r="J218" s="5">
        <v>7.8878876602237549</v>
      </c>
      <c r="K218" s="6">
        <v>38.875364371905931</v>
      </c>
      <c r="L218" s="5">
        <v>32.249672487985109</v>
      </c>
      <c r="M218" s="5">
        <v>8.641394654433519</v>
      </c>
      <c r="N218" s="7">
        <v>3.7319985694021303</v>
      </c>
      <c r="O218" s="7" t="s">
        <v>1749</v>
      </c>
      <c r="P218" s="67">
        <v>33.863687758202083</v>
      </c>
      <c r="Q218" s="18">
        <f t="shared" si="11"/>
        <v>1</v>
      </c>
      <c r="R218" s="68">
        <v>1.62</v>
      </c>
      <c r="S218" s="69">
        <v>2802.56</v>
      </c>
      <c r="T218" s="59">
        <f t="shared" si="12"/>
        <v>2802.56</v>
      </c>
    </row>
    <row r="219" spans="1:20">
      <c r="A219">
        <f t="shared" si="13"/>
        <v>118</v>
      </c>
      <c r="B219" s="60" t="s">
        <v>32</v>
      </c>
      <c r="C219" s="60" t="s">
        <v>200</v>
      </c>
      <c r="D219" s="60">
        <v>5</v>
      </c>
      <c r="E219" s="65">
        <v>20232.304</v>
      </c>
      <c r="F219" s="60">
        <v>2011</v>
      </c>
      <c r="G219" s="65">
        <v>57.481999999999999</v>
      </c>
      <c r="H219" s="65">
        <v>4.4338850975036621</v>
      </c>
      <c r="I219" s="66">
        <v>1.2400000095367432</v>
      </c>
      <c r="J219" s="5">
        <v>8.4199797546451407</v>
      </c>
      <c r="K219" s="6">
        <v>41.514385144750122</v>
      </c>
      <c r="L219" s="5">
        <v>34.888693260829299</v>
      </c>
      <c r="M219" s="5">
        <v>8.2713946496651474</v>
      </c>
      <c r="N219" s="7">
        <v>4.2179940310600106</v>
      </c>
      <c r="O219" s="7" t="s">
        <v>2044</v>
      </c>
      <c r="P219" s="67">
        <v>38.406268965352901</v>
      </c>
      <c r="Q219" s="18">
        <f t="shared" si="11"/>
        <v>1</v>
      </c>
      <c r="R219" s="68">
        <v>1.65</v>
      </c>
      <c r="S219" s="69">
        <v>4307.8500000000004</v>
      </c>
      <c r="T219" s="59">
        <f t="shared" si="12"/>
        <v>4307.8500000000004</v>
      </c>
    </row>
    <row r="220" spans="1:20">
      <c r="A220">
        <f t="shared" si="13"/>
        <v>135</v>
      </c>
      <c r="B220" s="60" t="s">
        <v>94</v>
      </c>
      <c r="C220" s="60" t="s">
        <v>262</v>
      </c>
      <c r="D220" s="60">
        <v>5</v>
      </c>
      <c r="E220" s="65">
        <v>18020.267</v>
      </c>
      <c r="F220" s="60">
        <v>2014</v>
      </c>
      <c r="G220" s="65">
        <v>57.481999999999999</v>
      </c>
      <c r="H220" s="65">
        <v>3.9747142791748047</v>
      </c>
      <c r="I220" s="66">
        <v>1.3500000238418579</v>
      </c>
      <c r="J220" s="5">
        <v>7.9608089363162842</v>
      </c>
      <c r="K220" s="6">
        <v>39.250461150298946</v>
      </c>
      <c r="L220" s="5">
        <v>32.624769266378124</v>
      </c>
      <c r="M220" s="5">
        <v>8.3813946639702621</v>
      </c>
      <c r="N220" s="7">
        <v>3.8925227333136689</v>
      </c>
      <c r="O220" s="7" t="s">
        <v>1600</v>
      </c>
      <c r="P220" s="67">
        <v>35.279437830631657</v>
      </c>
      <c r="Q220" s="18">
        <f t="shared" si="11"/>
        <v>1</v>
      </c>
      <c r="R220" s="68">
        <v>1.61</v>
      </c>
      <c r="S220" s="69">
        <v>2609.17</v>
      </c>
      <c r="T220" s="59">
        <f t="shared" si="12"/>
        <v>2609.17</v>
      </c>
    </row>
    <row r="221" spans="1:20">
      <c r="A221" t="str">
        <f t="shared" si="13"/>
        <v/>
      </c>
      <c r="B221" s="60" t="s">
        <v>87</v>
      </c>
      <c r="C221" s="60" t="s">
        <v>255</v>
      </c>
      <c r="D221" s="60">
        <v>5</v>
      </c>
      <c r="E221" s="65">
        <v>3490.7869999999998</v>
      </c>
      <c r="F221" s="60">
        <v>2006</v>
      </c>
      <c r="G221" s="65">
        <v>57.494999999999997</v>
      </c>
      <c r="H221" s="65" t="s">
        <v>367</v>
      </c>
      <c r="I221" s="66">
        <v>1.190000057220459</v>
      </c>
      <c r="J221" s="5" t="s">
        <v>367</v>
      </c>
      <c r="K221" s="6" t="s">
        <v>367</v>
      </c>
      <c r="L221" s="5" t="s">
        <v>367</v>
      </c>
      <c r="M221" s="5">
        <v>8.2213946973488632</v>
      </c>
      <c r="N221" s="7" t="s">
        <v>367</v>
      </c>
      <c r="O221" s="7" t="s">
        <v>2709</v>
      </c>
      <c r="P221" s="67" t="s">
        <v>367</v>
      </c>
      <c r="Q221" s="18">
        <f t="shared" si="11"/>
        <v>1</v>
      </c>
      <c r="R221" s="68">
        <v>1.71</v>
      </c>
      <c r="S221" s="69">
        <v>1364.6</v>
      </c>
      <c r="T221" s="59">
        <f t="shared" si="12"/>
        <v>1364.6</v>
      </c>
    </row>
    <row r="222" spans="1:20">
      <c r="A222" t="str">
        <f t="shared" si="13"/>
        <v/>
      </c>
      <c r="B222" s="60" t="s">
        <v>53</v>
      </c>
      <c r="C222" s="60" t="s">
        <v>221</v>
      </c>
      <c r="D222" s="60">
        <v>5</v>
      </c>
      <c r="E222" s="65">
        <v>1158.1949999999999</v>
      </c>
      <c r="F222" s="60">
        <v>2017</v>
      </c>
      <c r="G222" s="65">
        <v>57.573999999999998</v>
      </c>
      <c r="H222" s="65" t="s">
        <v>367</v>
      </c>
      <c r="I222" s="66">
        <v>2.6500000953674316</v>
      </c>
      <c r="J222" s="5" t="s">
        <v>367</v>
      </c>
      <c r="K222" s="6" t="s">
        <v>367</v>
      </c>
      <c r="L222" s="5" t="s">
        <v>367</v>
      </c>
      <c r="M222" s="5">
        <v>9.6813947354958358</v>
      </c>
      <c r="N222" s="7" t="s">
        <v>367</v>
      </c>
      <c r="O222" s="7" t="s">
        <v>1004</v>
      </c>
      <c r="P222" s="67" t="s">
        <v>367</v>
      </c>
      <c r="Q222" s="18">
        <f t="shared" si="11"/>
        <v>2</v>
      </c>
      <c r="R222" s="68">
        <v>1.58</v>
      </c>
      <c r="S222" s="69">
        <v>9660.5499999999993</v>
      </c>
      <c r="T222" s="59">
        <f t="shared" si="12"/>
        <v>9660.5499999999993</v>
      </c>
    </row>
    <row r="223" spans="1:20">
      <c r="A223">
        <f t="shared" si="13"/>
        <v>142</v>
      </c>
      <c r="B223" s="60" t="s">
        <v>63</v>
      </c>
      <c r="C223" s="60" t="s">
        <v>231</v>
      </c>
      <c r="D223" s="60">
        <v>5</v>
      </c>
      <c r="E223" s="65">
        <v>11472.924000000001</v>
      </c>
      <c r="F223" s="60">
        <v>2014</v>
      </c>
      <c r="G223" s="65">
        <v>57.581000000000003</v>
      </c>
      <c r="H223" s="65">
        <v>3.4124825000762939</v>
      </c>
      <c r="I223" s="66">
        <v>1.7100000381469727</v>
      </c>
      <c r="J223" s="5">
        <v>7.3985771572177734</v>
      </c>
      <c r="K223" s="6">
        <v>36.541225021568557</v>
      </c>
      <c r="L223" s="5">
        <v>29.915533137647735</v>
      </c>
      <c r="M223" s="5">
        <v>8.7413946782753769</v>
      </c>
      <c r="N223" s="7">
        <v>3.422283770345659</v>
      </c>
      <c r="O223" s="7" t="s">
        <v>1604</v>
      </c>
      <c r="P223" s="67">
        <v>31.017480381394645</v>
      </c>
      <c r="Q223" s="18">
        <f t="shared" si="11"/>
        <v>2</v>
      </c>
      <c r="R223" s="68">
        <v>1.61</v>
      </c>
      <c r="S223" s="69">
        <v>2834.97</v>
      </c>
      <c r="T223" s="59">
        <f t="shared" si="12"/>
        <v>2834.97</v>
      </c>
    </row>
    <row r="224" spans="1:20">
      <c r="A224">
        <f t="shared" si="13"/>
        <v>121</v>
      </c>
      <c r="B224" s="60" t="s">
        <v>110</v>
      </c>
      <c r="C224" s="60" t="s">
        <v>278</v>
      </c>
      <c r="D224" s="60">
        <v>5</v>
      </c>
      <c r="E224" s="65">
        <v>17176.282999999999</v>
      </c>
      <c r="F224" s="60">
        <v>2011</v>
      </c>
      <c r="G224" s="65">
        <v>57.6</v>
      </c>
      <c r="H224" s="65">
        <v>4.5558295249938965</v>
      </c>
      <c r="I224" s="66">
        <v>1.4700000286102295</v>
      </c>
      <c r="J224" s="5">
        <v>8.5419241821353751</v>
      </c>
      <c r="K224" s="6">
        <v>42.202083093420974</v>
      </c>
      <c r="L224" s="5">
        <v>35.576391209500152</v>
      </c>
      <c r="M224" s="5">
        <v>8.5013946687386337</v>
      </c>
      <c r="N224" s="7">
        <v>4.1847711576456765</v>
      </c>
      <c r="O224" s="7" t="s">
        <v>2024</v>
      </c>
      <c r="P224" s="67">
        <v>38.103763413482284</v>
      </c>
      <c r="Q224" s="18">
        <f t="shared" si="11"/>
        <v>1</v>
      </c>
      <c r="R224" s="68">
        <v>1.65</v>
      </c>
      <c r="S224" s="69">
        <v>1318.1</v>
      </c>
      <c r="T224" s="59">
        <f t="shared" si="12"/>
        <v>1318.1</v>
      </c>
    </row>
    <row r="225" spans="1:20">
      <c r="A225">
        <f t="shared" si="13"/>
        <v>137</v>
      </c>
      <c r="B225" s="60" t="s">
        <v>144</v>
      </c>
      <c r="C225" s="60" t="s">
        <v>312</v>
      </c>
      <c r="D225" s="60">
        <v>5</v>
      </c>
      <c r="E225" s="65">
        <v>6916.4740000000002</v>
      </c>
      <c r="F225" s="60">
        <v>2011</v>
      </c>
      <c r="G225" s="65">
        <v>57.612000000000002</v>
      </c>
      <c r="H225" s="65">
        <v>2.9362208843231201</v>
      </c>
      <c r="I225" s="66">
        <v>0.94999998807907104</v>
      </c>
      <c r="J225" s="5">
        <v>6.9223155414645996</v>
      </c>
      <c r="K225" s="6">
        <v>34.207397671101326</v>
      </c>
      <c r="L225" s="5">
        <v>27.581705787180503</v>
      </c>
      <c r="M225" s="5">
        <v>7.9813946282074753</v>
      </c>
      <c r="N225" s="7">
        <v>3.4557501629730871</v>
      </c>
      <c r="O225" s="7" t="s">
        <v>2061</v>
      </c>
      <c r="P225" s="67">
        <v>31.465779529055531</v>
      </c>
      <c r="Q225" s="18">
        <f t="shared" si="11"/>
        <v>1</v>
      </c>
      <c r="R225" s="68">
        <v>1.65</v>
      </c>
      <c r="S225" s="69">
        <v>2111.4699999999998</v>
      </c>
      <c r="T225" s="59">
        <f t="shared" si="12"/>
        <v>2111.4699999999998</v>
      </c>
    </row>
    <row r="226" spans="1:20">
      <c r="A226">
        <f t="shared" si="13"/>
        <v>102</v>
      </c>
      <c r="B226" s="60" t="s">
        <v>26</v>
      </c>
      <c r="C226" s="60" t="s">
        <v>194</v>
      </c>
      <c r="D226" s="60">
        <v>5</v>
      </c>
      <c r="E226" s="65">
        <v>1949.97</v>
      </c>
      <c r="F226" s="60">
        <v>2008</v>
      </c>
      <c r="G226" s="65">
        <v>57.661000000000001</v>
      </c>
      <c r="H226" s="65">
        <v>5.4511470794677734</v>
      </c>
      <c r="I226" s="66">
        <v>2.8399999141693115</v>
      </c>
      <c r="J226" s="5">
        <v>9.437241736609252</v>
      </c>
      <c r="K226" s="6">
        <v>46.674851212362782</v>
      </c>
      <c r="L226" s="5">
        <v>40.049159328441959</v>
      </c>
      <c r="M226" s="5">
        <v>9.8713945542977157</v>
      </c>
      <c r="N226" s="7">
        <v>4.0570923498347788</v>
      </c>
      <c r="O226" s="7" t="s">
        <v>2517</v>
      </c>
      <c r="P226" s="67">
        <v>37.111413099404515</v>
      </c>
      <c r="Q226" s="18">
        <f t="shared" si="11"/>
        <v>2</v>
      </c>
      <c r="R226" s="68">
        <v>1.69</v>
      </c>
      <c r="S226" s="69">
        <v>16040.32</v>
      </c>
      <c r="T226" s="59">
        <f t="shared" si="12"/>
        <v>16040.32</v>
      </c>
    </row>
    <row r="227" spans="1:20">
      <c r="A227" t="str">
        <f t="shared" si="13"/>
        <v/>
      </c>
      <c r="B227" s="60" t="s">
        <v>34</v>
      </c>
      <c r="C227" s="60" t="s">
        <v>202</v>
      </c>
      <c r="D227" s="60">
        <v>5</v>
      </c>
      <c r="E227" s="65">
        <v>5330.69</v>
      </c>
      <c r="F227" s="60">
        <v>2024</v>
      </c>
      <c r="G227" s="65">
        <v>57.670999999999999</v>
      </c>
      <c r="H227" s="65" t="s">
        <v>367</v>
      </c>
      <c r="I227" s="66">
        <v>1.9600000381469727</v>
      </c>
      <c r="J227" s="5" t="s">
        <v>367</v>
      </c>
      <c r="K227" s="6" t="s">
        <v>367</v>
      </c>
      <c r="L227" s="5" t="s">
        <v>367</v>
      </c>
      <c r="M227" s="5">
        <v>8.9913946782753769</v>
      </c>
      <c r="N227" s="7" t="s">
        <v>367</v>
      </c>
      <c r="O227" s="7" t="s">
        <v>2879</v>
      </c>
      <c r="P227" s="67" t="s">
        <v>367</v>
      </c>
      <c r="Q227" s="18">
        <f t="shared" si="11"/>
        <v>2</v>
      </c>
      <c r="R227" s="68">
        <v>1.49</v>
      </c>
      <c r="S227" s="69">
        <v>1111.22</v>
      </c>
      <c r="T227" s="59">
        <f t="shared" si="12"/>
        <v>1111.22</v>
      </c>
    </row>
    <row r="228" spans="1:20">
      <c r="A228" t="str">
        <f t="shared" si="13"/>
        <v/>
      </c>
      <c r="B228" s="60" t="s">
        <v>54</v>
      </c>
      <c r="C228" s="60" t="s">
        <v>222</v>
      </c>
      <c r="D228" s="60">
        <v>5</v>
      </c>
      <c r="E228" s="65">
        <v>85543.668000000005</v>
      </c>
      <c r="F228" s="60">
        <v>2008</v>
      </c>
      <c r="G228" s="65">
        <v>57.732999999999997</v>
      </c>
      <c r="H228" s="65" t="s">
        <v>367</v>
      </c>
      <c r="I228" s="66">
        <v>0.87999999523162842</v>
      </c>
      <c r="J228" s="5" t="s">
        <v>367</v>
      </c>
      <c r="K228" s="6" t="s">
        <v>367</v>
      </c>
      <c r="L228" s="5" t="s">
        <v>367</v>
      </c>
      <c r="M228" s="5">
        <v>7.9113946353600326</v>
      </c>
      <c r="N228" s="7" t="s">
        <v>367</v>
      </c>
      <c r="O228" s="7" t="s">
        <v>2382</v>
      </c>
      <c r="P228" s="67" t="s">
        <v>367</v>
      </c>
      <c r="Q228" s="18">
        <f t="shared" si="11"/>
        <v>1</v>
      </c>
      <c r="R228" s="68">
        <v>1.69</v>
      </c>
      <c r="S228" s="69">
        <v>1193.75</v>
      </c>
      <c r="T228" s="59">
        <f t="shared" si="12"/>
        <v>1193.75</v>
      </c>
    </row>
    <row r="229" spans="1:20">
      <c r="A229" t="str">
        <f t="shared" si="13"/>
        <v/>
      </c>
      <c r="B229" s="60" t="s">
        <v>105</v>
      </c>
      <c r="C229" s="60" t="s">
        <v>273</v>
      </c>
      <c r="D229" s="60">
        <v>5</v>
      </c>
      <c r="E229" s="65">
        <v>2194.654</v>
      </c>
      <c r="F229" s="60">
        <v>2012</v>
      </c>
      <c r="G229" s="65">
        <v>57.732999999999997</v>
      </c>
      <c r="H229" s="65" t="s">
        <v>367</v>
      </c>
      <c r="I229" s="66">
        <v>2.3730189800262451</v>
      </c>
      <c r="J229" s="5" t="s">
        <v>367</v>
      </c>
      <c r="K229" s="6" t="s">
        <v>367</v>
      </c>
      <c r="L229" s="5" t="s">
        <v>367</v>
      </c>
      <c r="M229" s="5">
        <v>9.4044136201546493</v>
      </c>
      <c r="N229" s="7" t="s">
        <v>367</v>
      </c>
      <c r="O229" s="7" t="s">
        <v>1772</v>
      </c>
      <c r="P229" s="67" t="s">
        <v>367</v>
      </c>
      <c r="Q229" s="18">
        <f t="shared" si="11"/>
        <v>2</v>
      </c>
      <c r="R229" s="68">
        <v>1.62</v>
      </c>
      <c r="S229" s="69">
        <v>11266.61</v>
      </c>
      <c r="T229" s="59">
        <f t="shared" si="12"/>
        <v>11266.61</v>
      </c>
    </row>
    <row r="230" spans="1:20">
      <c r="A230">
        <f t="shared" si="13"/>
        <v>133</v>
      </c>
      <c r="B230" s="60" t="s">
        <v>129</v>
      </c>
      <c r="C230" s="60" t="s">
        <v>297</v>
      </c>
      <c r="D230" s="60">
        <v>5</v>
      </c>
      <c r="E230" s="65">
        <v>7379.299</v>
      </c>
      <c r="F230" s="60">
        <v>2017</v>
      </c>
      <c r="G230" s="65">
        <v>57.761000000000003</v>
      </c>
      <c r="H230" s="65">
        <v>4.0895624160766602</v>
      </c>
      <c r="I230" s="66">
        <v>1.0099999904632568</v>
      </c>
      <c r="J230" s="5">
        <v>8.0756570732181387</v>
      </c>
      <c r="K230" s="6">
        <v>40.009973582057746</v>
      </c>
      <c r="L230" s="5">
        <v>33.384281698136924</v>
      </c>
      <c r="M230" s="5">
        <v>8.041394630591661</v>
      </c>
      <c r="N230" s="7">
        <v>4.151553708250308</v>
      </c>
      <c r="O230" s="7" t="s">
        <v>1133</v>
      </c>
      <c r="P230" s="67">
        <v>37.496506970260349</v>
      </c>
      <c r="Q230" s="18">
        <f t="shared" si="11"/>
        <v>1</v>
      </c>
      <c r="R230" s="68">
        <v>1.58</v>
      </c>
      <c r="S230" s="69">
        <v>2753.43</v>
      </c>
      <c r="T230" s="59">
        <f t="shared" si="12"/>
        <v>2753.43</v>
      </c>
    </row>
    <row r="231" spans="1:20">
      <c r="A231">
        <f t="shared" si="13"/>
        <v>136</v>
      </c>
      <c r="B231" s="60" t="s">
        <v>43</v>
      </c>
      <c r="C231" s="60" t="s">
        <v>211</v>
      </c>
      <c r="D231" s="60">
        <v>5</v>
      </c>
      <c r="E231" s="65">
        <v>24527.395</v>
      </c>
      <c r="F231" s="60">
        <v>2014</v>
      </c>
      <c r="G231" s="65">
        <v>57.771999999999998</v>
      </c>
      <c r="H231" s="65">
        <v>3.5703685283660889</v>
      </c>
      <c r="I231" s="66">
        <v>0.93999999761581421</v>
      </c>
      <c r="J231" s="5">
        <v>7.5564631855075683</v>
      </c>
      <c r="K231" s="6">
        <v>37.444812988646021</v>
      </c>
      <c r="L231" s="5">
        <v>30.819121104725198</v>
      </c>
      <c r="M231" s="5">
        <v>7.9713946377442184</v>
      </c>
      <c r="N231" s="7">
        <v>3.8662144461896237</v>
      </c>
      <c r="O231" s="7" t="s">
        <v>1601</v>
      </c>
      <c r="P231" s="67">
        <v>35.040995657364491</v>
      </c>
      <c r="Q231" s="18">
        <f t="shared" si="11"/>
        <v>1</v>
      </c>
      <c r="R231" s="68">
        <v>1.61</v>
      </c>
      <c r="S231" s="69">
        <v>4907.57</v>
      </c>
      <c r="T231" s="59">
        <f t="shared" si="12"/>
        <v>4907.57</v>
      </c>
    </row>
    <row r="232" spans="1:20">
      <c r="A232">
        <f t="shared" si="13"/>
        <v>88</v>
      </c>
      <c r="B232" s="60" t="s">
        <v>92</v>
      </c>
      <c r="C232" s="60" t="s">
        <v>260</v>
      </c>
      <c r="D232" s="60">
        <v>5</v>
      </c>
      <c r="E232" s="65">
        <v>14826.463</v>
      </c>
      <c r="F232" s="60">
        <v>2010</v>
      </c>
      <c r="G232" s="65">
        <v>57.786999999999999</v>
      </c>
      <c r="H232" s="65">
        <v>4.5471510887145996</v>
      </c>
      <c r="I232" s="66">
        <v>0.69999998807907104</v>
      </c>
      <c r="J232" s="5">
        <v>8.5332457458560782</v>
      </c>
      <c r="K232" s="6">
        <v>42.296077596207326</v>
      </c>
      <c r="L232" s="5">
        <v>35.670385712286503</v>
      </c>
      <c r="M232" s="5">
        <v>7.7313946282074753</v>
      </c>
      <c r="N232" s="7">
        <v>4.6137065080270885</v>
      </c>
      <c r="O232" s="7" t="s">
        <v>2191</v>
      </c>
      <c r="P232" s="67">
        <v>42.009365534819665</v>
      </c>
      <c r="Q232" s="18">
        <f t="shared" si="11"/>
        <v>1</v>
      </c>
      <c r="R232" s="68">
        <v>1.65</v>
      </c>
      <c r="S232" s="69">
        <v>1504.38</v>
      </c>
      <c r="T232" s="59">
        <f t="shared" si="12"/>
        <v>1504.38</v>
      </c>
    </row>
    <row r="233" spans="1:20">
      <c r="A233">
        <f t="shared" si="13"/>
        <v>96</v>
      </c>
      <c r="B233" s="60" t="s">
        <v>41</v>
      </c>
      <c r="C233" s="60" t="s">
        <v>209</v>
      </c>
      <c r="D233" s="60">
        <v>5</v>
      </c>
      <c r="E233" s="65">
        <v>75789.395000000004</v>
      </c>
      <c r="F233" s="60">
        <v>2013</v>
      </c>
      <c r="G233" s="65">
        <v>57.795000000000002</v>
      </c>
      <c r="H233" s="65">
        <v>4.4974770545959473</v>
      </c>
      <c r="I233" s="66">
        <v>0.75999999046325684</v>
      </c>
      <c r="J233" s="5">
        <v>8.4835717117374259</v>
      </c>
      <c r="K233" s="6">
        <v>42.055683522004536</v>
      </c>
      <c r="L233" s="5">
        <v>35.429991638083713</v>
      </c>
      <c r="M233" s="5">
        <v>7.791394630591661</v>
      </c>
      <c r="N233" s="7">
        <v>4.5473234661960946</v>
      </c>
      <c r="O233" s="7" t="s">
        <v>1728</v>
      </c>
      <c r="P233" s="67">
        <v>41.261843789902358</v>
      </c>
      <c r="Q233" s="18">
        <f t="shared" si="11"/>
        <v>1</v>
      </c>
      <c r="R233" s="68">
        <v>1.62</v>
      </c>
      <c r="S233" s="69">
        <v>1342.74</v>
      </c>
      <c r="T233" s="59">
        <f t="shared" si="12"/>
        <v>1342.74</v>
      </c>
    </row>
    <row r="234" spans="1:20">
      <c r="A234">
        <f t="shared" si="13"/>
        <v>131</v>
      </c>
      <c r="B234" s="60" t="s">
        <v>86</v>
      </c>
      <c r="C234" s="60" t="s">
        <v>254</v>
      </c>
      <c r="D234" s="60">
        <v>5</v>
      </c>
      <c r="E234" s="65">
        <v>2337.4229999999998</v>
      </c>
      <c r="F234" s="60">
        <v>2024</v>
      </c>
      <c r="G234" s="65">
        <v>57.798000000000002</v>
      </c>
      <c r="H234" s="65">
        <v>4.3280000000000003</v>
      </c>
      <c r="I234" s="66">
        <v>1.2279623746871948</v>
      </c>
      <c r="J234" s="5">
        <v>8.3140946571414798</v>
      </c>
      <c r="K234" s="6">
        <v>41.217672851039559</v>
      </c>
      <c r="L234" s="5">
        <v>34.591980967118737</v>
      </c>
      <c r="M234" s="5">
        <v>8.259357014815599</v>
      </c>
      <c r="N234" s="7">
        <v>4.1882171826532977</v>
      </c>
      <c r="O234" s="7" t="s">
        <v>2880</v>
      </c>
      <c r="P234" s="67">
        <v>37.432301668053142</v>
      </c>
      <c r="Q234" s="18">
        <f t="shared" si="11"/>
        <v>1</v>
      </c>
      <c r="R234" s="68">
        <v>1.49</v>
      </c>
      <c r="S234" s="69">
        <v>2640.29</v>
      </c>
      <c r="T234" s="59">
        <f t="shared" si="12"/>
        <v>2640.29</v>
      </c>
    </row>
    <row r="235" spans="1:20">
      <c r="A235">
        <f t="shared" si="13"/>
        <v>124</v>
      </c>
      <c r="B235" s="60" t="s">
        <v>30</v>
      </c>
      <c r="C235" s="60" t="s">
        <v>198</v>
      </c>
      <c r="D235" s="60">
        <v>5</v>
      </c>
      <c r="E235" s="65">
        <v>9717.9779999999992</v>
      </c>
      <c r="F235" s="60">
        <v>2011</v>
      </c>
      <c r="G235" s="65">
        <v>57.804000000000002</v>
      </c>
      <c r="H235" s="65">
        <v>3.7058942317962646</v>
      </c>
      <c r="I235" s="66">
        <v>0.81999999284744263</v>
      </c>
      <c r="J235" s="5">
        <v>7.6919888889377441</v>
      </c>
      <c r="K235" s="6">
        <v>38.13750109300706</v>
      </c>
      <c r="L235" s="5">
        <v>31.511809209086238</v>
      </c>
      <c r="M235" s="5">
        <v>7.8513946329758468</v>
      </c>
      <c r="N235" s="7">
        <v>4.013530166568966</v>
      </c>
      <c r="O235" s="7" t="s">
        <v>2056</v>
      </c>
      <c r="P235" s="67">
        <v>36.544556000490054</v>
      </c>
      <c r="Q235" s="18">
        <f t="shared" si="11"/>
        <v>1</v>
      </c>
      <c r="R235" s="68">
        <v>1.65</v>
      </c>
      <c r="S235" s="69">
        <v>994.69</v>
      </c>
      <c r="T235" s="59">
        <f t="shared" si="12"/>
        <v>994.69</v>
      </c>
    </row>
    <row r="236" spans="1:20">
      <c r="A236">
        <f t="shared" si="13"/>
        <v>97</v>
      </c>
      <c r="B236" s="60" t="s">
        <v>160</v>
      </c>
      <c r="C236" s="60" t="s">
        <v>328</v>
      </c>
      <c r="D236" s="60">
        <v>5</v>
      </c>
      <c r="E236" s="65">
        <v>14437.796</v>
      </c>
      <c r="F236" s="60">
        <v>2011</v>
      </c>
      <c r="G236" s="65">
        <v>57.843000000000004</v>
      </c>
      <c r="H236" s="65">
        <v>4.9991135597229004</v>
      </c>
      <c r="I236" s="66">
        <v>1.2100000381469727</v>
      </c>
      <c r="J236" s="5">
        <v>8.985208216864379</v>
      </c>
      <c r="K236" s="6">
        <v>44.579443983946327</v>
      </c>
      <c r="L236" s="5">
        <v>37.953752100025504</v>
      </c>
      <c r="M236" s="5">
        <v>8.2413946782753769</v>
      </c>
      <c r="N236" s="7">
        <v>4.6052584036623081</v>
      </c>
      <c r="O236" s="7" t="s">
        <v>2026</v>
      </c>
      <c r="P236" s="67">
        <v>41.932442673836007</v>
      </c>
      <c r="Q236" s="18">
        <f t="shared" si="11"/>
        <v>1</v>
      </c>
      <c r="R236" s="68">
        <v>1.65</v>
      </c>
      <c r="S236" s="69">
        <v>3335.64</v>
      </c>
      <c r="T236" s="59">
        <f t="shared" si="12"/>
        <v>3335.64</v>
      </c>
    </row>
    <row r="237" spans="1:20">
      <c r="A237">
        <f t="shared" si="13"/>
        <v>121</v>
      </c>
      <c r="B237" s="60" t="s">
        <v>94</v>
      </c>
      <c r="C237" s="60" t="s">
        <v>262</v>
      </c>
      <c r="D237" s="60">
        <v>5</v>
      </c>
      <c r="E237" s="65">
        <v>18593.022000000001</v>
      </c>
      <c r="F237" s="60">
        <v>2015</v>
      </c>
      <c r="G237" s="65">
        <v>57.851999999999997</v>
      </c>
      <c r="H237" s="65">
        <v>4.5820984840393066</v>
      </c>
      <c r="I237" s="66">
        <v>1.3200000524520874</v>
      </c>
      <c r="J237" s="5">
        <v>8.5681931411807852</v>
      </c>
      <c r="K237" s="6">
        <v>42.517068977192544</v>
      </c>
      <c r="L237" s="5">
        <v>35.891377093271721</v>
      </c>
      <c r="M237" s="5">
        <v>8.3513946925804916</v>
      </c>
      <c r="N237" s="7">
        <v>4.2976506816470037</v>
      </c>
      <c r="O237" s="7" t="s">
        <v>1440</v>
      </c>
      <c r="P237" s="67">
        <v>38.861118568792321</v>
      </c>
      <c r="Q237" s="18">
        <f t="shared" si="11"/>
        <v>1</v>
      </c>
      <c r="R237" s="68">
        <v>1.59</v>
      </c>
      <c r="S237" s="69">
        <v>2686.56</v>
      </c>
      <c r="T237" s="59">
        <f t="shared" si="12"/>
        <v>2686.56</v>
      </c>
    </row>
    <row r="238" spans="1:20">
      <c r="A238">
        <f t="shared" si="13"/>
        <v>140</v>
      </c>
      <c r="B238" s="60" t="s">
        <v>63</v>
      </c>
      <c r="C238" s="60" t="s">
        <v>231</v>
      </c>
      <c r="D238" s="60">
        <v>5</v>
      </c>
      <c r="E238" s="65">
        <v>11767.07</v>
      </c>
      <c r="F238" s="60">
        <v>2015</v>
      </c>
      <c r="G238" s="65">
        <v>57.899000000000001</v>
      </c>
      <c r="H238" s="65">
        <v>3.5046935081481934</v>
      </c>
      <c r="I238" s="66">
        <v>1.6499999761581421</v>
      </c>
      <c r="J238" s="5">
        <v>7.4907881652896728</v>
      </c>
      <c r="K238" s="6">
        <v>37.200970599120829</v>
      </c>
      <c r="L238" s="5">
        <v>30.575278715200007</v>
      </c>
      <c r="M238" s="5">
        <v>8.6813946162865463</v>
      </c>
      <c r="N238" s="7">
        <v>3.5219316787927029</v>
      </c>
      <c r="O238" s="7" t="s">
        <v>1452</v>
      </c>
      <c r="P238" s="67">
        <v>31.84674946831586</v>
      </c>
      <c r="Q238" s="18">
        <f t="shared" si="11"/>
        <v>2</v>
      </c>
      <c r="R238" s="68">
        <v>1.59</v>
      </c>
      <c r="S238" s="69">
        <v>2869.85</v>
      </c>
      <c r="T238" s="59">
        <f t="shared" si="12"/>
        <v>2869.85</v>
      </c>
    </row>
    <row r="239" spans="1:20">
      <c r="A239">
        <f t="shared" si="13"/>
        <v>2</v>
      </c>
      <c r="B239" s="60" t="s">
        <v>62</v>
      </c>
      <c r="C239" s="60" t="s">
        <v>230</v>
      </c>
      <c r="D239" s="60">
        <v>1</v>
      </c>
      <c r="E239" s="65">
        <v>18687.881000000001</v>
      </c>
      <c r="F239" s="60">
        <v>2025</v>
      </c>
      <c r="G239" s="65">
        <v>72.894999999999996</v>
      </c>
      <c r="H239" s="65">
        <v>6.6633314971923845</v>
      </c>
      <c r="I239" s="66">
        <v>1.7850606441497803</v>
      </c>
      <c r="J239" s="5">
        <v>10.649426154333863</v>
      </c>
      <c r="K239" s="6">
        <v>66.58549600156698</v>
      </c>
      <c r="L239" s="5">
        <v>59.959804117646158</v>
      </c>
      <c r="M239" s="5">
        <v>8.8164552842781845</v>
      </c>
      <c r="N239" s="7">
        <v>6.8008969800559873</v>
      </c>
      <c r="O239" s="7" t="s">
        <v>2881</v>
      </c>
      <c r="P239" s="67">
        <v>60.711866246556092</v>
      </c>
      <c r="Q239" s="18">
        <f t="shared" si="11"/>
        <v>2</v>
      </c>
      <c r="R239" s="68">
        <v>1.48</v>
      </c>
      <c r="S239" s="69" t="s">
        <v>367</v>
      </c>
      <c r="T239" s="59">
        <f t="shared" si="12"/>
        <v>12640.89</v>
      </c>
    </row>
    <row r="240" spans="1:20">
      <c r="A240">
        <f t="shared" si="13"/>
        <v>137</v>
      </c>
      <c r="B240" s="60" t="s">
        <v>29</v>
      </c>
      <c r="C240" s="60" t="s">
        <v>197</v>
      </c>
      <c r="D240" s="60">
        <v>5</v>
      </c>
      <c r="E240" s="65">
        <v>17695.409</v>
      </c>
      <c r="F240" s="60">
        <v>2013</v>
      </c>
      <c r="G240" s="65">
        <v>57.902999999999999</v>
      </c>
      <c r="H240" s="65">
        <v>3.3259496688842773</v>
      </c>
      <c r="I240" s="66">
        <v>1.1399999856948853</v>
      </c>
      <c r="J240" s="5">
        <v>7.3120443260257568</v>
      </c>
      <c r="K240" s="6">
        <v>36.315796466172337</v>
      </c>
      <c r="L240" s="5">
        <v>29.690104582251514</v>
      </c>
      <c r="M240" s="5">
        <v>8.1713946258232895</v>
      </c>
      <c r="N240" s="7">
        <v>3.6334195008064682</v>
      </c>
      <c r="O240" s="7" t="s">
        <v>1757</v>
      </c>
      <c r="P240" s="67">
        <v>32.969193632243012</v>
      </c>
      <c r="Q240" s="18">
        <f t="shared" si="11"/>
        <v>1</v>
      </c>
      <c r="R240" s="68">
        <v>1.62</v>
      </c>
      <c r="S240" s="69">
        <v>2057.06</v>
      </c>
      <c r="T240" s="59">
        <f t="shared" si="12"/>
        <v>2057.06</v>
      </c>
    </row>
    <row r="241" spans="1:20">
      <c r="A241">
        <f t="shared" si="13"/>
        <v>139</v>
      </c>
      <c r="B241" s="60" t="s">
        <v>144</v>
      </c>
      <c r="C241" s="60" t="s">
        <v>312</v>
      </c>
      <c r="D241" s="60">
        <v>5</v>
      </c>
      <c r="E241" s="65">
        <v>7100.7359999999999</v>
      </c>
      <c r="F241" s="60">
        <v>2012</v>
      </c>
      <c r="G241" s="65">
        <v>57.94</v>
      </c>
      <c r="H241" s="65">
        <v>2.9038001696268716</v>
      </c>
      <c r="I241" s="66">
        <v>1.0199999809265137</v>
      </c>
      <c r="J241" s="5">
        <v>6.8898948267683515</v>
      </c>
      <c r="K241" s="6">
        <v>34.241026509819555</v>
      </c>
      <c r="L241" s="5">
        <v>27.615334625898733</v>
      </c>
      <c r="M241" s="5">
        <v>8.0513946210549179</v>
      </c>
      <c r="N241" s="7">
        <v>3.4298821416208871</v>
      </c>
      <c r="O241" s="7" t="s">
        <v>1774</v>
      </c>
      <c r="P241" s="67">
        <v>31.12232111865206</v>
      </c>
      <c r="Q241" s="18">
        <f t="shared" si="11"/>
        <v>1</v>
      </c>
      <c r="R241" s="68">
        <v>1.62</v>
      </c>
      <c r="S241" s="69">
        <v>2186.31</v>
      </c>
      <c r="T241" s="59">
        <f t="shared" si="12"/>
        <v>2186.31</v>
      </c>
    </row>
    <row r="242" spans="1:20">
      <c r="A242">
        <f t="shared" si="13"/>
        <v>97</v>
      </c>
      <c r="B242" s="60" t="s">
        <v>103</v>
      </c>
      <c r="C242" s="60" t="s">
        <v>271</v>
      </c>
      <c r="D242" s="60">
        <v>5</v>
      </c>
      <c r="E242" s="65">
        <v>25788.474999999999</v>
      </c>
      <c r="F242" s="60">
        <v>2014</v>
      </c>
      <c r="G242" s="65">
        <v>57.965000000000003</v>
      </c>
      <c r="H242" s="65">
        <v>4.6551035642623901</v>
      </c>
      <c r="I242" s="66">
        <v>0.80000001192092896</v>
      </c>
      <c r="J242" s="5">
        <v>8.6411982214038687</v>
      </c>
      <c r="K242" s="6">
        <v>42.963089115134252</v>
      </c>
      <c r="L242" s="5">
        <v>36.33739723121343</v>
      </c>
      <c r="M242" s="5">
        <v>7.8313946520493332</v>
      </c>
      <c r="N242" s="7">
        <v>4.6399650184535899</v>
      </c>
      <c r="O242" s="7" t="s">
        <v>1463</v>
      </c>
      <c r="P242" s="67">
        <v>42.053796116300838</v>
      </c>
      <c r="Q242" s="18">
        <f t="shared" si="11"/>
        <v>1</v>
      </c>
      <c r="R242" s="68">
        <v>1.61</v>
      </c>
      <c r="S242" s="69">
        <v>1449.93</v>
      </c>
      <c r="T242" s="59">
        <f t="shared" si="12"/>
        <v>1449.93</v>
      </c>
    </row>
    <row r="243" spans="1:20">
      <c r="A243">
        <f t="shared" si="13"/>
        <v>71</v>
      </c>
      <c r="B243" s="60" t="s">
        <v>22</v>
      </c>
      <c r="C243" s="60" t="s">
        <v>190</v>
      </c>
      <c r="D243" s="60">
        <v>5</v>
      </c>
      <c r="E243" s="65">
        <v>8693.2420000000002</v>
      </c>
      <c r="F243" s="60">
        <v>2006</v>
      </c>
      <c r="G243" s="65">
        <v>57.966000000000001</v>
      </c>
      <c r="H243" s="65">
        <v>3.3298015594482422</v>
      </c>
      <c r="I243" s="66">
        <v>1.1000000238418579</v>
      </c>
      <c r="J243" s="5">
        <v>7.3158962165897217</v>
      </c>
      <c r="K243" s="6">
        <v>36.374460523580979</v>
      </c>
      <c r="L243" s="5">
        <v>29.748768639660156</v>
      </c>
      <c r="M243" s="5">
        <v>8.1313946639702621</v>
      </c>
      <c r="N243" s="7">
        <v>3.6585075339505071</v>
      </c>
      <c r="O243" s="7" t="s">
        <v>2818</v>
      </c>
      <c r="P243" s="67">
        <v>33.54218426403682</v>
      </c>
      <c r="Q243" s="18">
        <f t="shared" si="11"/>
        <v>1</v>
      </c>
      <c r="R243" s="68">
        <v>1.71</v>
      </c>
      <c r="S243" s="69">
        <v>2652.22</v>
      </c>
      <c r="T243" s="59">
        <f t="shared" si="12"/>
        <v>2652.22</v>
      </c>
    </row>
    <row r="244" spans="1:20">
      <c r="A244">
        <f t="shared" si="13"/>
        <v>135</v>
      </c>
      <c r="B244" s="60" t="s">
        <v>110</v>
      </c>
      <c r="C244" s="60" t="s">
        <v>278</v>
      </c>
      <c r="D244" s="60">
        <v>5</v>
      </c>
      <c r="E244" s="65">
        <v>17836.769</v>
      </c>
      <c r="F244" s="60">
        <v>2012</v>
      </c>
      <c r="G244" s="65">
        <v>57.987000000000002</v>
      </c>
      <c r="H244" s="65">
        <v>3.7980883121490479</v>
      </c>
      <c r="I244" s="66">
        <v>1.3200000524520874</v>
      </c>
      <c r="J244" s="5">
        <v>7.7841829692905273</v>
      </c>
      <c r="K244" s="6">
        <v>38.716792318211709</v>
      </c>
      <c r="L244" s="5">
        <v>32.091100434290887</v>
      </c>
      <c r="M244" s="5">
        <v>8.3513946925804916</v>
      </c>
      <c r="N244" s="7">
        <v>3.8426037345356359</v>
      </c>
      <c r="O244" s="7" t="s">
        <v>1900</v>
      </c>
      <c r="P244" s="67">
        <v>34.867305178432083</v>
      </c>
      <c r="Q244" s="18">
        <f t="shared" si="11"/>
        <v>1</v>
      </c>
      <c r="R244" s="68">
        <v>1.62</v>
      </c>
      <c r="S244" s="69">
        <v>1403.19</v>
      </c>
      <c r="T244" s="59">
        <f t="shared" si="12"/>
        <v>1403.19</v>
      </c>
    </row>
    <row r="245" spans="1:20">
      <c r="A245">
        <f t="shared" si="13"/>
        <v>107</v>
      </c>
      <c r="B245" s="60" t="s">
        <v>22</v>
      </c>
      <c r="C245" s="60" t="s">
        <v>190</v>
      </c>
      <c r="D245" s="60">
        <v>5</v>
      </c>
      <c r="E245" s="65">
        <v>9228.4660000000003</v>
      </c>
      <c r="F245" s="60">
        <v>2008</v>
      </c>
      <c r="G245" s="65">
        <v>58.098999999999997</v>
      </c>
      <c r="H245" s="65">
        <v>3.6671395301818848</v>
      </c>
      <c r="I245" s="66">
        <v>1.1799999475479126</v>
      </c>
      <c r="J245" s="5">
        <v>7.6532341873233642</v>
      </c>
      <c r="K245" s="6">
        <v>38.139004480864912</v>
      </c>
      <c r="L245" s="5">
        <v>31.51331259694409</v>
      </c>
      <c r="M245" s="5">
        <v>8.2113945876763168</v>
      </c>
      <c r="N245" s="7">
        <v>3.837754021008728</v>
      </c>
      <c r="O245" s="7" t="s">
        <v>2512</v>
      </c>
      <c r="P245" s="67">
        <v>35.105061104501537</v>
      </c>
      <c r="Q245" s="18">
        <f t="shared" si="11"/>
        <v>1</v>
      </c>
      <c r="R245" s="68">
        <v>1.69</v>
      </c>
      <c r="S245" s="69">
        <v>2777.62</v>
      </c>
      <c r="T245" s="59">
        <f t="shared" si="12"/>
        <v>2777.62</v>
      </c>
    </row>
    <row r="246" spans="1:20">
      <c r="A246">
        <f t="shared" si="13"/>
        <v>122</v>
      </c>
      <c r="B246" s="60" t="s">
        <v>161</v>
      </c>
      <c r="C246" s="60" t="s">
        <v>329</v>
      </c>
      <c r="D246" s="60">
        <v>5</v>
      </c>
      <c r="E246" s="65">
        <v>14207.359</v>
      </c>
      <c r="F246" s="60">
        <v>2014</v>
      </c>
      <c r="G246" s="65">
        <v>58.106000000000002</v>
      </c>
      <c r="H246" s="65">
        <v>4.184450626373291</v>
      </c>
      <c r="I246" s="66">
        <v>1.2100000381469727</v>
      </c>
      <c r="J246" s="5">
        <v>8.1705452835147696</v>
      </c>
      <c r="K246" s="6">
        <v>40.721870042040003</v>
      </c>
      <c r="L246" s="5">
        <v>34.09617815811918</v>
      </c>
      <c r="M246" s="5">
        <v>8.2413946782753769</v>
      </c>
      <c r="N246" s="7">
        <v>4.1371854509040773</v>
      </c>
      <c r="O246" s="7" t="s">
        <v>1583</v>
      </c>
      <c r="P246" s="67">
        <v>37.496910592147486</v>
      </c>
      <c r="Q246" s="18">
        <f t="shared" si="11"/>
        <v>1</v>
      </c>
      <c r="R246" s="68">
        <v>1.61</v>
      </c>
      <c r="S246" s="69">
        <v>5081.1099999999997</v>
      </c>
      <c r="T246" s="59">
        <f t="shared" si="12"/>
        <v>5081.1099999999997</v>
      </c>
    </row>
    <row r="247" spans="1:20">
      <c r="A247">
        <f t="shared" si="13"/>
        <v>99</v>
      </c>
      <c r="B247" s="60" t="s">
        <v>87</v>
      </c>
      <c r="C247" s="60" t="s">
        <v>255</v>
      </c>
      <c r="D247" s="60">
        <v>5</v>
      </c>
      <c r="E247" s="65">
        <v>3669.05</v>
      </c>
      <c r="F247" s="60">
        <v>2007</v>
      </c>
      <c r="G247" s="65">
        <v>58.146999999999998</v>
      </c>
      <c r="H247" s="65">
        <v>3.7014012336730957</v>
      </c>
      <c r="I247" s="66">
        <v>1.1799999475479126</v>
      </c>
      <c r="J247" s="5">
        <v>7.6874958908145752</v>
      </c>
      <c r="K247" s="6">
        <v>38.341394295633449</v>
      </c>
      <c r="L247" s="5">
        <v>31.715702411712627</v>
      </c>
      <c r="M247" s="5">
        <v>8.2113945876763168</v>
      </c>
      <c r="N247" s="7">
        <v>3.8624014560585893</v>
      </c>
      <c r="O247" s="7" t="s">
        <v>2658</v>
      </c>
      <c r="P247" s="67">
        <v>35.330518418534183</v>
      </c>
      <c r="Q247" s="18">
        <f t="shared" si="11"/>
        <v>1</v>
      </c>
      <c r="R247" s="68">
        <v>1.69</v>
      </c>
      <c r="S247" s="69">
        <v>1422.1</v>
      </c>
      <c r="T247" s="59">
        <f t="shared" si="12"/>
        <v>1422.1</v>
      </c>
    </row>
    <row r="248" spans="1:20">
      <c r="A248">
        <f t="shared" si="13"/>
        <v>122</v>
      </c>
      <c r="B248" s="60" t="s">
        <v>32</v>
      </c>
      <c r="C248" s="60" t="s">
        <v>200</v>
      </c>
      <c r="D248" s="60">
        <v>5</v>
      </c>
      <c r="E248" s="65">
        <v>20809.528999999999</v>
      </c>
      <c r="F248" s="60">
        <v>2012</v>
      </c>
      <c r="G248" s="65">
        <v>58.17</v>
      </c>
      <c r="H248" s="65">
        <v>4.2446341514587402</v>
      </c>
      <c r="I248" s="66">
        <v>1.2200000286102295</v>
      </c>
      <c r="J248" s="5">
        <v>8.2307288086002188</v>
      </c>
      <c r="K248" s="6">
        <v>41.067006675916801</v>
      </c>
      <c r="L248" s="5">
        <v>34.441314791995978</v>
      </c>
      <c r="M248" s="5">
        <v>8.2513946687386337</v>
      </c>
      <c r="N248" s="7">
        <v>4.1739992055501718</v>
      </c>
      <c r="O248" s="7" t="s">
        <v>1898</v>
      </c>
      <c r="P248" s="67">
        <v>37.874346190432362</v>
      </c>
      <c r="Q248" s="18">
        <f t="shared" si="11"/>
        <v>1</v>
      </c>
      <c r="R248" s="68">
        <v>1.62</v>
      </c>
      <c r="S248" s="69">
        <v>4382.1099999999997</v>
      </c>
      <c r="T248" s="59">
        <f t="shared" si="12"/>
        <v>4382.1099999999997</v>
      </c>
    </row>
    <row r="249" spans="1:20">
      <c r="A249">
        <f t="shared" si="13"/>
        <v>3</v>
      </c>
      <c r="B249" s="60" t="s">
        <v>141</v>
      </c>
      <c r="C249" s="60" t="s">
        <v>309</v>
      </c>
      <c r="D249" s="60">
        <v>7</v>
      </c>
      <c r="E249" s="65">
        <v>10786.734</v>
      </c>
      <c r="F249" s="60">
        <v>2025</v>
      </c>
      <c r="G249" s="65">
        <v>72.052000000000007</v>
      </c>
      <c r="H249" s="65">
        <v>5.9510000000000005</v>
      </c>
      <c r="I249" s="66">
        <v>1.0299999713897705</v>
      </c>
      <c r="J249" s="5">
        <v>9.9370946571414791</v>
      </c>
      <c r="K249" s="6">
        <v>61.413119718712586</v>
      </c>
      <c r="L249" s="5">
        <v>54.787427834791764</v>
      </c>
      <c r="M249" s="5">
        <v>8.0613946115181747</v>
      </c>
      <c r="N249" s="7">
        <v>6.7962716719649379</v>
      </c>
      <c r="O249" s="7" t="s">
        <v>2882</v>
      </c>
      <c r="P249" s="67">
        <v>60.670575945144911</v>
      </c>
      <c r="Q249" s="18">
        <f t="shared" si="11"/>
        <v>1</v>
      </c>
      <c r="R249" s="68">
        <v>1.48</v>
      </c>
      <c r="S249" s="69" t="s">
        <v>367</v>
      </c>
      <c r="T249" s="59">
        <f t="shared" si="12"/>
        <v>4755.93</v>
      </c>
    </row>
    <row r="250" spans="1:20">
      <c r="A250" t="str">
        <f t="shared" si="13"/>
        <v/>
      </c>
      <c r="B250" s="60" t="s">
        <v>53</v>
      </c>
      <c r="C250" s="60" t="s">
        <v>221</v>
      </c>
      <c r="D250" s="60">
        <v>5</v>
      </c>
      <c r="E250" s="65">
        <v>1206.5930000000001</v>
      </c>
      <c r="F250" s="60">
        <v>2021</v>
      </c>
      <c r="G250" s="65">
        <v>58.228000000000002</v>
      </c>
      <c r="H250" s="65" t="s">
        <v>367</v>
      </c>
      <c r="I250" s="66">
        <v>2.3599998950958252</v>
      </c>
      <c r="J250" s="5" t="s">
        <v>367</v>
      </c>
      <c r="K250" s="6" t="s">
        <v>367</v>
      </c>
      <c r="L250" s="5" t="s">
        <v>367</v>
      </c>
      <c r="M250" s="5">
        <v>9.3913945352242294</v>
      </c>
      <c r="N250" s="7" t="s">
        <v>367</v>
      </c>
      <c r="O250" s="7" t="s">
        <v>396</v>
      </c>
      <c r="P250" s="67" t="s">
        <v>367</v>
      </c>
      <c r="Q250" s="18">
        <f t="shared" si="11"/>
        <v>2</v>
      </c>
      <c r="R250" s="68">
        <v>1.52</v>
      </c>
      <c r="S250" s="69">
        <v>9990.43</v>
      </c>
      <c r="T250" s="59">
        <f t="shared" si="12"/>
        <v>9990.43</v>
      </c>
    </row>
    <row r="251" spans="1:20">
      <c r="A251">
        <f t="shared" si="13"/>
        <v>102</v>
      </c>
      <c r="B251" s="60" t="s">
        <v>41</v>
      </c>
      <c r="C251" s="60" t="s">
        <v>209</v>
      </c>
      <c r="D251" s="60">
        <v>5</v>
      </c>
      <c r="E251" s="65">
        <v>78403.241999999998</v>
      </c>
      <c r="F251" s="60">
        <v>2014</v>
      </c>
      <c r="G251" s="65">
        <v>58.235999999999997</v>
      </c>
      <c r="H251" s="65">
        <v>4.4142999649047852</v>
      </c>
      <c r="I251" s="66">
        <v>0.75999999046325684</v>
      </c>
      <c r="J251" s="5">
        <v>8.4003946220462637</v>
      </c>
      <c r="K251" s="6">
        <v>41.96110516880551</v>
      </c>
      <c r="L251" s="5">
        <v>35.335413284884687</v>
      </c>
      <c r="M251" s="5">
        <v>7.791394630591661</v>
      </c>
      <c r="N251" s="7">
        <v>4.5351846441131158</v>
      </c>
      <c r="O251" s="7" t="s">
        <v>1576</v>
      </c>
      <c r="P251" s="67">
        <v>41.104131090383781</v>
      </c>
      <c r="Q251" s="18">
        <f t="shared" si="11"/>
        <v>1</v>
      </c>
      <c r="R251" s="68">
        <v>1.61</v>
      </c>
      <c r="S251" s="69">
        <v>1392.76</v>
      </c>
      <c r="T251" s="59">
        <f t="shared" si="12"/>
        <v>1392.76</v>
      </c>
    </row>
    <row r="252" spans="1:20">
      <c r="A252">
        <f t="shared" si="13"/>
        <v>105</v>
      </c>
      <c r="B252" s="60" t="s">
        <v>22</v>
      </c>
      <c r="C252" s="60" t="s">
        <v>190</v>
      </c>
      <c r="D252" s="60">
        <v>5</v>
      </c>
      <c r="E252" s="65">
        <v>8953.9689999999991</v>
      </c>
      <c r="F252" s="60">
        <v>2007</v>
      </c>
      <c r="G252" s="65">
        <v>58.249000000000002</v>
      </c>
      <c r="H252" s="65">
        <v>3.4984705448150635</v>
      </c>
      <c r="I252" s="66">
        <v>1.1499999761581421</v>
      </c>
      <c r="J252" s="5">
        <v>7.484565201956543</v>
      </c>
      <c r="K252" s="6">
        <v>37.394759335639698</v>
      </c>
      <c r="L252" s="5">
        <v>30.769067451718875</v>
      </c>
      <c r="M252" s="5">
        <v>8.1813946162865463</v>
      </c>
      <c r="N252" s="7">
        <v>3.7608584959913167</v>
      </c>
      <c r="O252" s="7" t="s">
        <v>2663</v>
      </c>
      <c r="P252" s="67">
        <v>34.401675194507909</v>
      </c>
      <c r="Q252" s="18">
        <f t="shared" si="11"/>
        <v>1</v>
      </c>
      <c r="R252" s="68">
        <v>1.69</v>
      </c>
      <c r="S252" s="69">
        <v>2729.14</v>
      </c>
      <c r="T252" s="59">
        <f t="shared" si="12"/>
        <v>2729.14</v>
      </c>
    </row>
    <row r="253" spans="1:20">
      <c r="A253">
        <f t="shared" si="13"/>
        <v>97</v>
      </c>
      <c r="B253" s="60" t="s">
        <v>149</v>
      </c>
      <c r="C253" s="60" t="s">
        <v>317</v>
      </c>
      <c r="D253" s="60">
        <v>5</v>
      </c>
      <c r="E253" s="65">
        <v>30539.553</v>
      </c>
      <c r="F253" s="60">
        <v>2008</v>
      </c>
      <c r="G253" s="65">
        <v>58.253</v>
      </c>
      <c r="H253" s="65">
        <v>4.5686192512512207</v>
      </c>
      <c r="I253" s="66">
        <v>1.4600000381469727</v>
      </c>
      <c r="J253" s="5">
        <v>8.5547139083926993</v>
      </c>
      <c r="K253" s="6">
        <v>42.7444249621689</v>
      </c>
      <c r="L253" s="5">
        <v>36.118733078248077</v>
      </c>
      <c r="M253" s="5">
        <v>8.4913946782753769</v>
      </c>
      <c r="N253" s="7">
        <v>4.2535689891620816</v>
      </c>
      <c r="O253" s="7" t="s">
        <v>2498</v>
      </c>
      <c r="P253" s="67">
        <v>38.908642518339278</v>
      </c>
      <c r="Q253" s="18">
        <f t="shared" si="11"/>
        <v>1</v>
      </c>
      <c r="R253" s="68">
        <v>1.69</v>
      </c>
      <c r="S253" s="69">
        <v>2110.1</v>
      </c>
      <c r="T253" s="59">
        <f t="shared" si="12"/>
        <v>2110.1</v>
      </c>
    </row>
    <row r="254" spans="1:20">
      <c r="A254">
        <f t="shared" si="13"/>
        <v>117</v>
      </c>
      <c r="B254" s="60" t="s">
        <v>22</v>
      </c>
      <c r="C254" s="60" t="s">
        <v>190</v>
      </c>
      <c r="D254" s="60">
        <v>5</v>
      </c>
      <c r="E254" s="65">
        <v>9509.4230000000007</v>
      </c>
      <c r="F254" s="60">
        <v>2009</v>
      </c>
      <c r="G254" s="65">
        <v>58.258000000000003</v>
      </c>
      <c r="H254" s="65">
        <v>3.7348528703053794</v>
      </c>
      <c r="I254" s="66">
        <v>1.1799999475479126</v>
      </c>
      <c r="J254" s="5">
        <v>7.7209475274468584</v>
      </c>
      <c r="K254" s="6">
        <v>38.581744852813294</v>
      </c>
      <c r="L254" s="5">
        <v>31.956052968892472</v>
      </c>
      <c r="M254" s="5">
        <v>8.2113945876763168</v>
      </c>
      <c r="N254" s="7">
        <v>3.8916718259833964</v>
      </c>
      <c r="O254" s="7" t="s">
        <v>2219</v>
      </c>
      <c r="P254" s="67">
        <v>35.516628737008439</v>
      </c>
      <c r="Q254" s="18">
        <f t="shared" si="11"/>
        <v>1</v>
      </c>
      <c r="R254" s="68">
        <v>1.67</v>
      </c>
      <c r="S254" s="69">
        <v>2758.07</v>
      </c>
      <c r="T254" s="59">
        <f t="shared" si="12"/>
        <v>2758.07</v>
      </c>
    </row>
    <row r="255" spans="1:20">
      <c r="A255">
        <f t="shared" si="13"/>
        <v>109</v>
      </c>
      <c r="B255" s="60" t="s">
        <v>43</v>
      </c>
      <c r="C255" s="60" t="s">
        <v>211</v>
      </c>
      <c r="D255" s="60">
        <v>5</v>
      </c>
      <c r="E255" s="65">
        <v>25246.342000000001</v>
      </c>
      <c r="F255" s="60">
        <v>2015</v>
      </c>
      <c r="G255" s="65">
        <v>58.280999999999999</v>
      </c>
      <c r="H255" s="65">
        <v>4.4450387954711914</v>
      </c>
      <c r="I255" s="66">
        <v>1</v>
      </c>
      <c r="J255" s="5">
        <v>8.43113345261267</v>
      </c>
      <c r="K255" s="6">
        <v>42.147192521154494</v>
      </c>
      <c r="L255" s="5">
        <v>35.521500637233672</v>
      </c>
      <c r="M255" s="5">
        <v>8.0313946401284042</v>
      </c>
      <c r="N255" s="7">
        <v>4.4228309314739089</v>
      </c>
      <c r="O255" s="7" t="s">
        <v>1430</v>
      </c>
      <c r="P255" s="67">
        <v>39.993049684499034</v>
      </c>
      <c r="Q255" s="18">
        <f t="shared" si="11"/>
        <v>1</v>
      </c>
      <c r="R255" s="68">
        <v>1.59</v>
      </c>
      <c r="S255" s="69">
        <v>5110.8599999999997</v>
      </c>
      <c r="T255" s="59">
        <f t="shared" si="12"/>
        <v>5110.8599999999997</v>
      </c>
    </row>
    <row r="256" spans="1:20">
      <c r="A256">
        <f t="shared" si="13"/>
        <v>133</v>
      </c>
      <c r="B256" s="60" t="s">
        <v>94</v>
      </c>
      <c r="C256" s="60" t="s">
        <v>262</v>
      </c>
      <c r="D256" s="60">
        <v>5</v>
      </c>
      <c r="E256" s="65">
        <v>19191.289000000001</v>
      </c>
      <c r="F256" s="60">
        <v>2016</v>
      </c>
      <c r="G256" s="65">
        <v>58.286000000000001</v>
      </c>
      <c r="H256" s="65">
        <v>4.0160279273986816</v>
      </c>
      <c r="I256" s="66">
        <v>1.2799999713897705</v>
      </c>
      <c r="J256" s="5">
        <v>8.0021225845401602</v>
      </c>
      <c r="K256" s="6">
        <v>40.006001281180168</v>
      </c>
      <c r="L256" s="5">
        <v>33.380309397259346</v>
      </c>
      <c r="M256" s="5">
        <v>8.3113946115181747</v>
      </c>
      <c r="N256" s="7">
        <v>4.0162103903717838</v>
      </c>
      <c r="O256" s="7" t="s">
        <v>1299</v>
      </c>
      <c r="P256" s="67">
        <v>36.274096754989628</v>
      </c>
      <c r="Q256" s="18">
        <f t="shared" si="11"/>
        <v>1</v>
      </c>
      <c r="R256" s="68">
        <v>1.58</v>
      </c>
      <c r="S256" s="69">
        <v>2759.11</v>
      </c>
      <c r="T256" s="59">
        <f t="shared" si="12"/>
        <v>2759.11</v>
      </c>
    </row>
    <row r="257" spans="1:20">
      <c r="A257">
        <f t="shared" si="13"/>
        <v>119</v>
      </c>
      <c r="B257" s="60" t="s">
        <v>26</v>
      </c>
      <c r="C257" s="60" t="s">
        <v>194</v>
      </c>
      <c r="D257" s="60">
        <v>5</v>
      </c>
      <c r="E257" s="65">
        <v>1990.673</v>
      </c>
      <c r="F257" s="60">
        <v>2009</v>
      </c>
      <c r="G257" s="65">
        <v>58.296999999999997</v>
      </c>
      <c r="H257" s="65">
        <v>4.5020836591720581</v>
      </c>
      <c r="I257" s="66">
        <v>2.5299999713897705</v>
      </c>
      <c r="J257" s="5">
        <v>8.4881783163135367</v>
      </c>
      <c r="K257" s="6">
        <v>42.444008540629312</v>
      </c>
      <c r="L257" s="5">
        <v>35.81831665670849</v>
      </c>
      <c r="M257" s="5">
        <v>9.5613946115181747</v>
      </c>
      <c r="N257" s="7">
        <v>3.7461393564449064</v>
      </c>
      <c r="O257" s="7" t="s">
        <v>2361</v>
      </c>
      <c r="P257" s="67">
        <v>34.188453361256549</v>
      </c>
      <c r="Q257" s="18">
        <f t="shared" si="11"/>
        <v>2</v>
      </c>
      <c r="R257" s="68">
        <v>1.67</v>
      </c>
      <c r="S257" s="69">
        <v>13489.95</v>
      </c>
      <c r="T257" s="59">
        <f t="shared" si="12"/>
        <v>13489.95</v>
      </c>
    </row>
    <row r="258" spans="1:20">
      <c r="A258">
        <f t="shared" si="13"/>
        <v>138</v>
      </c>
      <c r="B258" s="60" t="s">
        <v>29</v>
      </c>
      <c r="C258" s="60" t="s">
        <v>197</v>
      </c>
      <c r="D258" s="60">
        <v>5</v>
      </c>
      <c r="E258" s="65">
        <v>18229.460999999999</v>
      </c>
      <c r="F258" s="60">
        <v>2014</v>
      </c>
      <c r="G258" s="65">
        <v>58.331000000000003</v>
      </c>
      <c r="H258" s="65">
        <v>3.4813477993011475</v>
      </c>
      <c r="I258" s="66">
        <v>1.2000000476837158</v>
      </c>
      <c r="J258" s="5">
        <v>7.4674424564426269</v>
      </c>
      <c r="K258" s="6">
        <v>37.361731838412041</v>
      </c>
      <c r="L258" s="5">
        <v>30.736039954491218</v>
      </c>
      <c r="M258" s="5">
        <v>8.23139468781212</v>
      </c>
      <c r="N258" s="7">
        <v>3.7340014809398925</v>
      </c>
      <c r="O258" s="7" t="s">
        <v>1603</v>
      </c>
      <c r="P258" s="67">
        <v>33.842698458478104</v>
      </c>
      <c r="Q258" s="18">
        <f t="shared" ref="Q258:Q321" si="14">IF(I258&lt;R258,1,IF(I258&lt;R258*2,2,3))</f>
        <v>1</v>
      </c>
      <c r="R258" s="68">
        <v>1.61</v>
      </c>
      <c r="S258" s="69">
        <v>2083.1999999999998</v>
      </c>
      <c r="T258" s="59">
        <f t="shared" ref="T258:T321" si="15">IF(S258=0,"",IF(F258=2025,_xlfn.XLOOKUP("2024"&amp;C258,O:O,S:S,"",0),S258))</f>
        <v>2083.1999999999998</v>
      </c>
    </row>
    <row r="259" spans="1:20">
      <c r="A259">
        <f t="shared" ref="A259:A322" si="16">IF(ISNUMBER(P259),COUNTIFS($F$3:$F$3127,F259,$P$3:$P$3127,"&gt;"&amp;P259)+1,"")</f>
        <v>53</v>
      </c>
      <c r="B259" s="60" t="s">
        <v>125</v>
      </c>
      <c r="C259" s="60" t="s">
        <v>293</v>
      </c>
      <c r="D259" s="60">
        <v>5</v>
      </c>
      <c r="E259" s="65">
        <v>9299.2459999999992</v>
      </c>
      <c r="F259" s="60">
        <v>2006</v>
      </c>
      <c r="G259" s="65">
        <v>58.341999999999999</v>
      </c>
      <c r="H259" s="65">
        <v>4.2147035598754883</v>
      </c>
      <c r="I259" s="66">
        <v>0.68999999761581421</v>
      </c>
      <c r="J259" s="5">
        <v>8.2007982170169669</v>
      </c>
      <c r="K259" s="6">
        <v>41.038656203883797</v>
      </c>
      <c r="L259" s="5">
        <v>34.412964319962974</v>
      </c>
      <c r="M259" s="5">
        <v>7.7213946377442184</v>
      </c>
      <c r="N259" s="7">
        <v>4.4568327270495027</v>
      </c>
      <c r="O259" s="7" t="s">
        <v>2794</v>
      </c>
      <c r="P259" s="67">
        <v>40.86144505031556</v>
      </c>
      <c r="Q259" s="18">
        <f t="shared" si="14"/>
        <v>1</v>
      </c>
      <c r="R259" s="68">
        <v>1.71</v>
      </c>
      <c r="S259" s="69">
        <v>1446.71</v>
      </c>
      <c r="T259" s="59">
        <f t="shared" si="15"/>
        <v>1446.71</v>
      </c>
    </row>
    <row r="260" spans="1:20">
      <c r="A260">
        <f t="shared" si="16"/>
        <v>138</v>
      </c>
      <c r="B260" s="60" t="s">
        <v>144</v>
      </c>
      <c r="C260" s="60" t="s">
        <v>312</v>
      </c>
      <c r="D260" s="60">
        <v>5</v>
      </c>
      <c r="E260" s="65">
        <v>7285.442</v>
      </c>
      <c r="F260" s="60">
        <v>2013</v>
      </c>
      <c r="G260" s="65">
        <v>58.344999999999999</v>
      </c>
      <c r="H260" s="65">
        <v>2.8713794549306235</v>
      </c>
      <c r="I260" s="66">
        <v>0.95999997854232788</v>
      </c>
      <c r="J260" s="5">
        <v>6.8574741120721026</v>
      </c>
      <c r="K260" s="6">
        <v>34.318121970770029</v>
      </c>
      <c r="L260" s="5">
        <v>27.692430086849207</v>
      </c>
      <c r="M260" s="5">
        <v>7.9913946186707321</v>
      </c>
      <c r="N260" s="7">
        <v>3.4652812691979782</v>
      </c>
      <c r="O260" s="7" t="s">
        <v>1622</v>
      </c>
      <c r="P260" s="67">
        <v>31.443528370179866</v>
      </c>
      <c r="Q260" s="18">
        <f t="shared" si="14"/>
        <v>1</v>
      </c>
      <c r="R260" s="68">
        <v>1.62</v>
      </c>
      <c r="S260" s="69">
        <v>2254.9899999999998</v>
      </c>
      <c r="T260" s="59">
        <f t="shared" si="15"/>
        <v>2254.9899999999998</v>
      </c>
    </row>
    <row r="261" spans="1:20">
      <c r="A261">
        <f t="shared" si="16"/>
        <v>132</v>
      </c>
      <c r="B261" s="60" t="s">
        <v>110</v>
      </c>
      <c r="C261" s="60" t="s">
        <v>278</v>
      </c>
      <c r="D261" s="60">
        <v>5</v>
      </c>
      <c r="E261" s="65">
        <v>18519.898000000001</v>
      </c>
      <c r="F261" s="60">
        <v>2013</v>
      </c>
      <c r="G261" s="65">
        <v>58.363999999999997</v>
      </c>
      <c r="H261" s="65">
        <v>3.71632981300354</v>
      </c>
      <c r="I261" s="66">
        <v>1.3799999952316284</v>
      </c>
      <c r="J261" s="5">
        <v>7.7024244701450195</v>
      </c>
      <c r="K261" s="6">
        <v>38.559215514359224</v>
      </c>
      <c r="L261" s="5">
        <v>31.933523630438401</v>
      </c>
      <c r="M261" s="5">
        <v>8.4113946353600326</v>
      </c>
      <c r="N261" s="7">
        <v>3.796460041976327</v>
      </c>
      <c r="O261" s="7" t="s">
        <v>1744</v>
      </c>
      <c r="P261" s="67">
        <v>34.448603089516432</v>
      </c>
      <c r="Q261" s="18">
        <f t="shared" si="14"/>
        <v>1</v>
      </c>
      <c r="R261" s="68">
        <v>1.62</v>
      </c>
      <c r="S261" s="69">
        <v>1423.26</v>
      </c>
      <c r="T261" s="59">
        <f t="shared" si="15"/>
        <v>1423.26</v>
      </c>
    </row>
    <row r="262" spans="1:20">
      <c r="A262">
        <f t="shared" si="16"/>
        <v>116</v>
      </c>
      <c r="B262" s="60" t="s">
        <v>22</v>
      </c>
      <c r="C262" s="60" t="s">
        <v>190</v>
      </c>
      <c r="D262" s="60">
        <v>5</v>
      </c>
      <c r="E262" s="65">
        <v>9797.4840000000004</v>
      </c>
      <c r="F262" s="60">
        <v>2010</v>
      </c>
      <c r="G262" s="65">
        <v>58.387</v>
      </c>
      <c r="H262" s="65">
        <v>3.8025662104288735</v>
      </c>
      <c r="I262" s="66">
        <v>1.0700000524520874</v>
      </c>
      <c r="J262" s="5">
        <v>7.7886608675703535</v>
      </c>
      <c r="K262" s="6">
        <v>39.006290243632868</v>
      </c>
      <c r="L262" s="5">
        <v>32.380598359712046</v>
      </c>
      <c r="M262" s="5">
        <v>8.1013946925804916</v>
      </c>
      <c r="N262" s="7">
        <v>3.9969165296152283</v>
      </c>
      <c r="O262" s="7" t="s">
        <v>2066</v>
      </c>
      <c r="P262" s="67">
        <v>36.393283190562052</v>
      </c>
      <c r="Q262" s="18">
        <f t="shared" si="14"/>
        <v>1</v>
      </c>
      <c r="R262" s="68">
        <v>1.65</v>
      </c>
      <c r="S262" s="69">
        <v>2733.57</v>
      </c>
      <c r="T262" s="59">
        <f t="shared" si="15"/>
        <v>2733.57</v>
      </c>
    </row>
    <row r="263" spans="1:20">
      <c r="A263">
        <f t="shared" si="16"/>
        <v>128</v>
      </c>
      <c r="B263" s="60" t="s">
        <v>22</v>
      </c>
      <c r="C263" s="60" t="s">
        <v>190</v>
      </c>
      <c r="D263" s="60">
        <v>5</v>
      </c>
      <c r="E263" s="65">
        <v>10093.623</v>
      </c>
      <c r="F263" s="60">
        <v>2011</v>
      </c>
      <c r="G263" s="65">
        <v>58.462000000000003</v>
      </c>
      <c r="H263" s="65">
        <v>3.8702795505523682</v>
      </c>
      <c r="I263" s="66">
        <v>1.2899999618530273</v>
      </c>
      <c r="J263" s="5">
        <v>7.8563742076938476</v>
      </c>
      <c r="K263" s="6">
        <v>39.395944984854985</v>
      </c>
      <c r="L263" s="5">
        <v>32.770253100934163</v>
      </c>
      <c r="M263" s="5">
        <v>8.3213946019814315</v>
      </c>
      <c r="N263" s="7">
        <v>3.9380722424978072</v>
      </c>
      <c r="O263" s="7" t="s">
        <v>2055</v>
      </c>
      <c r="P263" s="67">
        <v>35.857485960536536</v>
      </c>
      <c r="Q263" s="18">
        <f t="shared" si="14"/>
        <v>1</v>
      </c>
      <c r="R263" s="68">
        <v>1.65</v>
      </c>
      <c r="S263" s="69">
        <v>2732.01</v>
      </c>
      <c r="T263" s="59">
        <f t="shared" si="15"/>
        <v>2732.01</v>
      </c>
    </row>
    <row r="264" spans="1:20">
      <c r="A264" t="str">
        <f t="shared" si="16"/>
        <v/>
      </c>
      <c r="B264" s="60" t="s">
        <v>105</v>
      </c>
      <c r="C264" s="60" t="s">
        <v>273</v>
      </c>
      <c r="D264" s="60">
        <v>5</v>
      </c>
      <c r="E264" s="65">
        <v>2252.5079999999998</v>
      </c>
      <c r="F264" s="60">
        <v>2013</v>
      </c>
      <c r="G264" s="65">
        <v>58.468000000000004</v>
      </c>
      <c r="H264" s="65" t="s">
        <v>367</v>
      </c>
      <c r="I264" s="66">
        <v>2.3948945999145508</v>
      </c>
      <c r="J264" s="5" t="s">
        <v>367</v>
      </c>
      <c r="K264" s="6" t="s">
        <v>367</v>
      </c>
      <c r="L264" s="5" t="s">
        <v>367</v>
      </c>
      <c r="M264" s="5">
        <v>9.426289240042955</v>
      </c>
      <c r="N264" s="7" t="s">
        <v>367</v>
      </c>
      <c r="O264" s="7" t="s">
        <v>1619</v>
      </c>
      <c r="P264" s="67" t="s">
        <v>367</v>
      </c>
      <c r="Q264" s="18">
        <f t="shared" si="14"/>
        <v>2</v>
      </c>
      <c r="R264" s="68">
        <v>1.62</v>
      </c>
      <c r="S264" s="69">
        <v>11593.58</v>
      </c>
      <c r="T264" s="59">
        <f t="shared" si="15"/>
        <v>11593.58</v>
      </c>
    </row>
    <row r="265" spans="1:20">
      <c r="A265">
        <f t="shared" si="16"/>
        <v>139</v>
      </c>
      <c r="B265" s="60" t="s">
        <v>63</v>
      </c>
      <c r="C265" s="60" t="s">
        <v>231</v>
      </c>
      <c r="D265" s="60">
        <v>5</v>
      </c>
      <c r="E265" s="65">
        <v>12073.03</v>
      </c>
      <c r="F265" s="60">
        <v>2016</v>
      </c>
      <c r="G265" s="65">
        <v>58.49</v>
      </c>
      <c r="H265" s="65">
        <v>3.6028547286987305</v>
      </c>
      <c r="I265" s="66">
        <v>1.7599999904632568</v>
      </c>
      <c r="J265" s="5">
        <v>7.5889493858402099</v>
      </c>
      <c r="K265" s="6">
        <v>38.073164056305025</v>
      </c>
      <c r="L265" s="5">
        <v>31.447472172384202</v>
      </c>
      <c r="M265" s="5">
        <v>8.791394630591661</v>
      </c>
      <c r="N265" s="7">
        <v>3.5770743430121494</v>
      </c>
      <c r="O265" s="7" t="s">
        <v>1300</v>
      </c>
      <c r="P265" s="67">
        <v>32.307854471289815</v>
      </c>
      <c r="Q265" s="18">
        <f t="shared" si="14"/>
        <v>2</v>
      </c>
      <c r="R265" s="68">
        <v>1.58</v>
      </c>
      <c r="S265" s="69">
        <v>3099.79</v>
      </c>
      <c r="T265" s="59">
        <f t="shared" si="15"/>
        <v>3099.79</v>
      </c>
    </row>
    <row r="266" spans="1:20">
      <c r="A266">
        <f t="shared" si="16"/>
        <v>126</v>
      </c>
      <c r="B266" s="60" t="s">
        <v>30</v>
      </c>
      <c r="C266" s="60" t="s">
        <v>198</v>
      </c>
      <c r="D266" s="60">
        <v>5</v>
      </c>
      <c r="E266" s="65">
        <v>10071.028</v>
      </c>
      <c r="F266" s="60">
        <v>2012</v>
      </c>
      <c r="G266" s="65">
        <v>58.500999999999998</v>
      </c>
      <c r="H266" s="65">
        <v>3.4387745062510171</v>
      </c>
      <c r="I266" s="66">
        <v>0.62000000476837158</v>
      </c>
      <c r="J266" s="5">
        <v>7.424869163392497</v>
      </c>
      <c r="K266" s="6">
        <v>37.256991913485145</v>
      </c>
      <c r="L266" s="5">
        <v>30.631300029564322</v>
      </c>
      <c r="M266" s="5">
        <v>7.6513946448967758</v>
      </c>
      <c r="N266" s="7">
        <v>4.0033616681887363</v>
      </c>
      <c r="O266" s="7" t="s">
        <v>1763</v>
      </c>
      <c r="P266" s="67">
        <v>36.326002540889668</v>
      </c>
      <c r="Q266" s="18">
        <f t="shared" si="14"/>
        <v>1</v>
      </c>
      <c r="R266" s="68">
        <v>1.62</v>
      </c>
      <c r="S266" s="69">
        <v>1002.27</v>
      </c>
      <c r="T266" s="59">
        <f t="shared" si="15"/>
        <v>1002.27</v>
      </c>
    </row>
    <row r="267" spans="1:20">
      <c r="A267">
        <f t="shared" si="16"/>
        <v>61</v>
      </c>
      <c r="B267" s="60" t="s">
        <v>142</v>
      </c>
      <c r="C267" s="60" t="s">
        <v>310</v>
      </c>
      <c r="D267" s="60">
        <v>5</v>
      </c>
      <c r="E267" s="65">
        <v>40294.902000000002</v>
      </c>
      <c r="F267" s="60">
        <v>2006</v>
      </c>
      <c r="G267" s="65">
        <v>58.512</v>
      </c>
      <c r="H267" s="65">
        <v>3.9224841594696045</v>
      </c>
      <c r="I267" s="66">
        <v>1.1200000047683716</v>
      </c>
      <c r="J267" s="5">
        <v>7.908578816611084</v>
      </c>
      <c r="K267" s="6">
        <v>39.6916435605633</v>
      </c>
      <c r="L267" s="5">
        <v>33.065951676642477</v>
      </c>
      <c r="M267" s="5">
        <v>8.1513946448967758</v>
      </c>
      <c r="N267" s="7">
        <v>4.0564778319675137</v>
      </c>
      <c r="O267" s="7" t="s">
        <v>2805</v>
      </c>
      <c r="P267" s="67">
        <v>37.190883342506631</v>
      </c>
      <c r="Q267" s="18">
        <f t="shared" si="14"/>
        <v>1</v>
      </c>
      <c r="R267" s="68">
        <v>1.71</v>
      </c>
      <c r="S267" s="69">
        <v>2334.1</v>
      </c>
      <c r="T267" s="59">
        <f t="shared" si="15"/>
        <v>2334.1</v>
      </c>
    </row>
    <row r="268" spans="1:20">
      <c r="A268" t="str">
        <f t="shared" si="16"/>
        <v/>
      </c>
      <c r="B268" s="60" t="s">
        <v>10</v>
      </c>
      <c r="C268" s="60" t="s">
        <v>178</v>
      </c>
      <c r="D268" s="60">
        <v>6</v>
      </c>
      <c r="E268" s="65">
        <v>25424.094000000001</v>
      </c>
      <c r="F268" s="60">
        <v>2006</v>
      </c>
      <c r="G268" s="65">
        <v>58.552999999999997</v>
      </c>
      <c r="H268" s="65" t="s">
        <v>367</v>
      </c>
      <c r="I268" s="66">
        <v>0.80000001192092896</v>
      </c>
      <c r="J268" s="5" t="s">
        <v>367</v>
      </c>
      <c r="K268" s="6" t="s">
        <v>367</v>
      </c>
      <c r="L268" s="5" t="s">
        <v>367</v>
      </c>
      <c r="M268" s="5">
        <v>7.8313946520493332</v>
      </c>
      <c r="N268" s="7" t="s">
        <v>367</v>
      </c>
      <c r="O268" s="7" t="s">
        <v>2674</v>
      </c>
      <c r="P268" s="67" t="s">
        <v>367</v>
      </c>
      <c r="Q268" s="18">
        <f t="shared" si="14"/>
        <v>1</v>
      </c>
      <c r="R268" s="68">
        <v>1.71</v>
      </c>
      <c r="S268" s="69">
        <v>1929.72</v>
      </c>
      <c r="T268" s="59">
        <f t="shared" si="15"/>
        <v>1929.72</v>
      </c>
    </row>
    <row r="269" spans="1:20">
      <c r="A269">
        <f t="shared" si="16"/>
        <v>138</v>
      </c>
      <c r="B269" s="60" t="s">
        <v>22</v>
      </c>
      <c r="C269" s="60" t="s">
        <v>190</v>
      </c>
      <c r="D269" s="60">
        <v>5</v>
      </c>
      <c r="E269" s="65">
        <v>10397.656999999999</v>
      </c>
      <c r="F269" s="60">
        <v>2012</v>
      </c>
      <c r="G269" s="65">
        <v>58.558999999999997</v>
      </c>
      <c r="H269" s="65">
        <v>3.1934688091278076</v>
      </c>
      <c r="I269" s="66">
        <v>1.1399999856948853</v>
      </c>
      <c r="J269" s="5">
        <v>7.1795634662692871</v>
      </c>
      <c r="K269" s="6">
        <v>36.061798570100635</v>
      </c>
      <c r="L269" s="5">
        <v>29.436106686179812</v>
      </c>
      <c r="M269" s="5">
        <v>8.1713946258232895</v>
      </c>
      <c r="N269" s="7">
        <v>3.6023357130685691</v>
      </c>
      <c r="O269" s="7" t="s">
        <v>1911</v>
      </c>
      <c r="P269" s="67">
        <v>32.687143234118906</v>
      </c>
      <c r="Q269" s="18">
        <f t="shared" si="14"/>
        <v>1</v>
      </c>
      <c r="R269" s="68">
        <v>1.62</v>
      </c>
      <c r="S269" s="69">
        <v>2779.73</v>
      </c>
      <c r="T269" s="59">
        <f t="shared" si="15"/>
        <v>2779.73</v>
      </c>
    </row>
    <row r="270" spans="1:20">
      <c r="A270">
        <f t="shared" si="16"/>
        <v>117</v>
      </c>
      <c r="B270" s="60" t="s">
        <v>94</v>
      </c>
      <c r="C270" s="60" t="s">
        <v>262</v>
      </c>
      <c r="D270" s="60">
        <v>5</v>
      </c>
      <c r="E270" s="65">
        <v>19813.010999999999</v>
      </c>
      <c r="F270" s="60">
        <v>2017</v>
      </c>
      <c r="G270" s="65">
        <v>58.561999999999998</v>
      </c>
      <c r="H270" s="65">
        <v>4.7418503761291504</v>
      </c>
      <c r="I270" s="66">
        <v>1.2200000286102295</v>
      </c>
      <c r="J270" s="5">
        <v>8.727945033270629</v>
      </c>
      <c r="K270" s="6">
        <v>43.841317334500218</v>
      </c>
      <c r="L270" s="5">
        <v>37.215625450579395</v>
      </c>
      <c r="M270" s="5">
        <v>8.2513946687386337</v>
      </c>
      <c r="N270" s="7">
        <v>4.510222446585316</v>
      </c>
      <c r="O270" s="7" t="s">
        <v>1131</v>
      </c>
      <c r="P270" s="67">
        <v>40.735974839907925</v>
      </c>
      <c r="Q270" s="18">
        <f t="shared" si="14"/>
        <v>1</v>
      </c>
      <c r="R270" s="68">
        <v>1.58</v>
      </c>
      <c r="S270" s="69">
        <v>2816.19</v>
      </c>
      <c r="T270" s="59">
        <f t="shared" si="15"/>
        <v>2816.19</v>
      </c>
    </row>
    <row r="271" spans="1:20">
      <c r="A271">
        <f t="shared" si="16"/>
        <v>123</v>
      </c>
      <c r="B271" s="60" t="s">
        <v>41</v>
      </c>
      <c r="C271" s="60" t="s">
        <v>209</v>
      </c>
      <c r="D271" s="60">
        <v>5</v>
      </c>
      <c r="E271" s="65">
        <v>81035.531000000003</v>
      </c>
      <c r="F271" s="60">
        <v>2015</v>
      </c>
      <c r="G271" s="65">
        <v>58.658000000000001</v>
      </c>
      <c r="H271" s="65">
        <v>3.9027416706085205</v>
      </c>
      <c r="I271" s="66">
        <v>0.75</v>
      </c>
      <c r="J271" s="5">
        <v>7.88883632775</v>
      </c>
      <c r="K271" s="6">
        <v>39.691351722709818</v>
      </c>
      <c r="L271" s="5">
        <v>33.065659838788996</v>
      </c>
      <c r="M271" s="5">
        <v>7.7813946401284042</v>
      </c>
      <c r="N271" s="7">
        <v>4.2493230799875441</v>
      </c>
      <c r="O271" s="7" t="s">
        <v>1442</v>
      </c>
      <c r="P271" s="67">
        <v>38.424120590744955</v>
      </c>
      <c r="Q271" s="18">
        <f t="shared" si="14"/>
        <v>1</v>
      </c>
      <c r="R271" s="68">
        <v>1.59</v>
      </c>
      <c r="S271" s="69">
        <v>1433.22</v>
      </c>
      <c r="T271" s="59">
        <f t="shared" si="15"/>
        <v>1433.22</v>
      </c>
    </row>
    <row r="272" spans="1:20">
      <c r="A272">
        <f t="shared" si="16"/>
        <v>99</v>
      </c>
      <c r="B272" s="60" t="s">
        <v>87</v>
      </c>
      <c r="C272" s="60" t="s">
        <v>255</v>
      </c>
      <c r="D272" s="60">
        <v>5</v>
      </c>
      <c r="E272" s="65">
        <v>3821.0030000000002</v>
      </c>
      <c r="F272" s="60">
        <v>2008</v>
      </c>
      <c r="G272" s="65">
        <v>58.674999999999997</v>
      </c>
      <c r="H272" s="65">
        <v>4.2213540077209473</v>
      </c>
      <c r="I272" s="66">
        <v>1.2100000381469727</v>
      </c>
      <c r="J272" s="5">
        <v>8.2074486648624259</v>
      </c>
      <c r="K272" s="6">
        <v>41.306363809174648</v>
      </c>
      <c r="L272" s="5">
        <v>34.680671925253826</v>
      </c>
      <c r="M272" s="5">
        <v>8.2413946782753769</v>
      </c>
      <c r="N272" s="7">
        <v>4.2081071565075465</v>
      </c>
      <c r="O272" s="7" t="s">
        <v>2493</v>
      </c>
      <c r="P272" s="67">
        <v>38.49278980747674</v>
      </c>
      <c r="Q272" s="18">
        <f t="shared" si="14"/>
        <v>1</v>
      </c>
      <c r="R272" s="68">
        <v>1.69</v>
      </c>
      <c r="S272" s="69">
        <v>1463.12</v>
      </c>
      <c r="T272" s="59">
        <f t="shared" si="15"/>
        <v>1463.12</v>
      </c>
    </row>
    <row r="273" spans="1:20">
      <c r="A273">
        <f t="shared" si="16"/>
        <v>128</v>
      </c>
      <c r="B273" s="60" t="s">
        <v>110</v>
      </c>
      <c r="C273" s="60" t="s">
        <v>278</v>
      </c>
      <c r="D273" s="60">
        <v>5</v>
      </c>
      <c r="E273" s="65">
        <v>19215.909</v>
      </c>
      <c r="F273" s="60">
        <v>2014</v>
      </c>
      <c r="G273" s="65">
        <v>58.692999999999998</v>
      </c>
      <c r="H273" s="65">
        <v>4.180943489074707</v>
      </c>
      <c r="I273" s="66">
        <v>1.4500000476837158</v>
      </c>
      <c r="J273" s="5">
        <v>8.1670381462161856</v>
      </c>
      <c r="K273" s="6">
        <v>41.115595516068019</v>
      </c>
      <c r="L273" s="5">
        <v>34.489903632147197</v>
      </c>
      <c r="M273" s="5">
        <v>8.48139468781212</v>
      </c>
      <c r="N273" s="7">
        <v>4.0665368022207078</v>
      </c>
      <c r="O273" s="7" t="s">
        <v>1577</v>
      </c>
      <c r="P273" s="67">
        <v>36.856594586357254</v>
      </c>
      <c r="Q273" s="18">
        <f t="shared" si="14"/>
        <v>1</v>
      </c>
      <c r="R273" s="68">
        <v>1.61</v>
      </c>
      <c r="S273" s="69">
        <v>1462.82</v>
      </c>
      <c r="T273" s="59">
        <f t="shared" si="15"/>
        <v>1462.82</v>
      </c>
    </row>
    <row r="274" spans="1:20">
      <c r="A274">
        <f t="shared" si="16"/>
        <v>90</v>
      </c>
      <c r="B274" s="60" t="s">
        <v>160</v>
      </c>
      <c r="C274" s="60" t="s">
        <v>328</v>
      </c>
      <c r="D274" s="60">
        <v>5</v>
      </c>
      <c r="E274" s="65">
        <v>14913.629000000001</v>
      </c>
      <c r="F274" s="60">
        <v>2012</v>
      </c>
      <c r="G274" s="65">
        <v>58.704000000000001</v>
      </c>
      <c r="H274" s="65">
        <v>5.0133748054504395</v>
      </c>
      <c r="I274" s="66">
        <v>1.25</v>
      </c>
      <c r="J274" s="5">
        <v>8.999469462591918</v>
      </c>
      <c r="K274" s="6">
        <v>45.314823686053515</v>
      </c>
      <c r="L274" s="5">
        <v>38.689131802132692</v>
      </c>
      <c r="M274" s="5">
        <v>8.2813946401284042</v>
      </c>
      <c r="N274" s="7">
        <v>4.671813563220411</v>
      </c>
      <c r="O274" s="7" t="s">
        <v>1873</v>
      </c>
      <c r="P274" s="67">
        <v>42.39145134366278</v>
      </c>
      <c r="Q274" s="18">
        <f t="shared" si="14"/>
        <v>1</v>
      </c>
      <c r="R274" s="68">
        <v>1.62</v>
      </c>
      <c r="S274" s="69">
        <v>3474.55</v>
      </c>
      <c r="T274" s="59">
        <f t="shared" si="15"/>
        <v>3474.55</v>
      </c>
    </row>
    <row r="275" spans="1:20">
      <c r="A275">
        <f t="shared" si="16"/>
        <v>142</v>
      </c>
      <c r="B275" s="60" t="s">
        <v>53</v>
      </c>
      <c r="C275" s="60" t="s">
        <v>221</v>
      </c>
      <c r="D275" s="60">
        <v>5</v>
      </c>
      <c r="E275" s="65">
        <v>1168.9290000000001</v>
      </c>
      <c r="F275" s="60">
        <v>2018</v>
      </c>
      <c r="G275" s="65">
        <v>58.707000000000001</v>
      </c>
      <c r="H275" s="65">
        <v>4.2115650177001953</v>
      </c>
      <c r="I275" s="66">
        <v>2.5899999141693115</v>
      </c>
      <c r="J275" s="5">
        <v>8.1976596748416739</v>
      </c>
      <c r="K275" s="6">
        <v>41.279598555635843</v>
      </c>
      <c r="L275" s="5">
        <v>34.653906671715021</v>
      </c>
      <c r="M275" s="5">
        <v>9.6213945542977157</v>
      </c>
      <c r="N275" s="7">
        <v>3.601755075747902</v>
      </c>
      <c r="O275" s="7" t="s">
        <v>995</v>
      </c>
      <c r="P275" s="67">
        <v>32.455216063985247</v>
      </c>
      <c r="Q275" s="18">
        <f t="shared" si="14"/>
        <v>2</v>
      </c>
      <c r="R275" s="68">
        <v>1.56</v>
      </c>
      <c r="S275" s="69">
        <v>9578.1</v>
      </c>
      <c r="T275" s="59">
        <f t="shared" si="15"/>
        <v>9578.1</v>
      </c>
    </row>
    <row r="276" spans="1:20">
      <c r="A276">
        <f t="shared" si="16"/>
        <v>96</v>
      </c>
      <c r="B276" s="60" t="s">
        <v>103</v>
      </c>
      <c r="C276" s="60" t="s">
        <v>271</v>
      </c>
      <c r="D276" s="60">
        <v>5</v>
      </c>
      <c r="E276" s="65">
        <v>26547.572</v>
      </c>
      <c r="F276" s="60">
        <v>2015</v>
      </c>
      <c r="G276" s="65">
        <v>58.710999999999999</v>
      </c>
      <c r="H276" s="65">
        <v>4.5497674942016602</v>
      </c>
      <c r="I276" s="66">
        <v>0.80000001192092896</v>
      </c>
      <c r="J276" s="5">
        <v>8.5358621513431387</v>
      </c>
      <c r="K276" s="6">
        <v>42.985557432706337</v>
      </c>
      <c r="L276" s="5">
        <v>36.359865548785514</v>
      </c>
      <c r="M276" s="5">
        <v>7.8313946520493332</v>
      </c>
      <c r="N276" s="7">
        <v>4.6428340243676525</v>
      </c>
      <c r="O276" s="7" t="s">
        <v>1428</v>
      </c>
      <c r="P276" s="67">
        <v>41.982407804030593</v>
      </c>
      <c r="Q276" s="18">
        <f t="shared" si="14"/>
        <v>1</v>
      </c>
      <c r="R276" s="68">
        <v>1.59</v>
      </c>
      <c r="S276" s="69">
        <v>1512.6</v>
      </c>
      <c r="T276" s="59">
        <f t="shared" si="15"/>
        <v>1512.6</v>
      </c>
    </row>
    <row r="277" spans="1:20">
      <c r="A277" t="str">
        <f t="shared" si="16"/>
        <v/>
      </c>
      <c r="B277" s="60" t="s">
        <v>54</v>
      </c>
      <c r="C277" s="60" t="s">
        <v>222</v>
      </c>
      <c r="D277" s="60">
        <v>5</v>
      </c>
      <c r="E277" s="65">
        <v>88007.635999999999</v>
      </c>
      <c r="F277" s="60">
        <v>2009</v>
      </c>
      <c r="G277" s="65">
        <v>58.715000000000003</v>
      </c>
      <c r="H277" s="65" t="s">
        <v>367</v>
      </c>
      <c r="I277" s="66">
        <v>0.89999997615814209</v>
      </c>
      <c r="J277" s="5" t="s">
        <v>367</v>
      </c>
      <c r="K277" s="6" t="s">
        <v>367</v>
      </c>
      <c r="L277" s="5" t="s">
        <v>367</v>
      </c>
      <c r="M277" s="5">
        <v>7.9313946162865463</v>
      </c>
      <c r="N277" s="7" t="s">
        <v>367</v>
      </c>
      <c r="O277" s="7" t="s">
        <v>2227</v>
      </c>
      <c r="P277" s="67" t="s">
        <v>367</v>
      </c>
      <c r="Q277" s="18">
        <f t="shared" si="14"/>
        <v>1</v>
      </c>
      <c r="R277" s="68">
        <v>1.67</v>
      </c>
      <c r="S277" s="69">
        <v>1262.46</v>
      </c>
      <c r="T277" s="59">
        <f t="shared" si="15"/>
        <v>1262.46</v>
      </c>
    </row>
    <row r="278" spans="1:20">
      <c r="A278">
        <f t="shared" si="16"/>
        <v>123</v>
      </c>
      <c r="B278" s="60" t="s">
        <v>63</v>
      </c>
      <c r="C278" s="60" t="s">
        <v>231</v>
      </c>
      <c r="D278" s="60">
        <v>5</v>
      </c>
      <c r="E278" s="65">
        <v>12385.659</v>
      </c>
      <c r="F278" s="60">
        <v>2017</v>
      </c>
      <c r="G278" s="65">
        <v>58.715000000000003</v>
      </c>
      <c r="H278" s="65">
        <v>4.8737225532531738</v>
      </c>
      <c r="I278" s="66">
        <v>1.7400000095367432</v>
      </c>
      <c r="J278" s="5">
        <v>8.8598172103946524</v>
      </c>
      <c r="K278" s="6">
        <v>44.619995242285256</v>
      </c>
      <c r="L278" s="5">
        <v>37.994303358364434</v>
      </c>
      <c r="M278" s="5">
        <v>8.7713946496651474</v>
      </c>
      <c r="N278" s="7">
        <v>4.3316148544080031</v>
      </c>
      <c r="O278" s="7" t="s">
        <v>1116</v>
      </c>
      <c r="P278" s="67">
        <v>39.122805097768044</v>
      </c>
      <c r="Q278" s="18">
        <f t="shared" si="14"/>
        <v>2</v>
      </c>
      <c r="R278" s="68">
        <v>1.58</v>
      </c>
      <c r="S278" s="69">
        <v>3332.77</v>
      </c>
      <c r="T278" s="59">
        <f t="shared" si="15"/>
        <v>3332.77</v>
      </c>
    </row>
    <row r="279" spans="1:20">
      <c r="A279">
        <f t="shared" si="16"/>
        <v>118</v>
      </c>
      <c r="B279" s="60" t="s">
        <v>32</v>
      </c>
      <c r="C279" s="60" t="s">
        <v>200</v>
      </c>
      <c r="D279" s="60">
        <v>5</v>
      </c>
      <c r="E279" s="65">
        <v>21402.376</v>
      </c>
      <c r="F279" s="60">
        <v>2013</v>
      </c>
      <c r="G279" s="65">
        <v>58.73</v>
      </c>
      <c r="H279" s="65">
        <v>4.2710380554199219</v>
      </c>
      <c r="I279" s="66">
        <v>1.2999999523162842</v>
      </c>
      <c r="J279" s="5">
        <v>8.2571327125614005</v>
      </c>
      <c r="K279" s="6">
        <v>41.595366781129357</v>
      </c>
      <c r="L279" s="5">
        <v>34.969674897208535</v>
      </c>
      <c r="M279" s="5">
        <v>8.3313945924446884</v>
      </c>
      <c r="N279" s="7">
        <v>4.1973374936437082</v>
      </c>
      <c r="O279" s="7" t="s">
        <v>1739</v>
      </c>
      <c r="P279" s="67">
        <v>38.086114894549816</v>
      </c>
      <c r="Q279" s="18">
        <f t="shared" si="14"/>
        <v>1</v>
      </c>
      <c r="R279" s="68">
        <v>1.62</v>
      </c>
      <c r="S279" s="69">
        <v>4473.57</v>
      </c>
      <c r="T279" s="59">
        <f t="shared" si="15"/>
        <v>4473.57</v>
      </c>
    </row>
    <row r="280" spans="1:20">
      <c r="A280">
        <f t="shared" si="16"/>
        <v>141</v>
      </c>
      <c r="B280" s="60" t="s">
        <v>144</v>
      </c>
      <c r="C280" s="60" t="s">
        <v>312</v>
      </c>
      <c r="D280" s="60">
        <v>5</v>
      </c>
      <c r="E280" s="65">
        <v>7472.45</v>
      </c>
      <c r="F280" s="60">
        <v>2014</v>
      </c>
      <c r="G280" s="65">
        <v>58.765999999999998</v>
      </c>
      <c r="H280" s="65">
        <v>2.838958740234375</v>
      </c>
      <c r="I280" s="66">
        <v>0.95999997854232788</v>
      </c>
      <c r="J280" s="5">
        <v>6.8250533973758545</v>
      </c>
      <c r="K280" s="6">
        <v>34.402331534227379</v>
      </c>
      <c r="L280" s="5">
        <v>27.776639650306556</v>
      </c>
      <c r="M280" s="5">
        <v>7.9913946186707321</v>
      </c>
      <c r="N280" s="7">
        <v>3.4758187995635299</v>
      </c>
      <c r="O280" s="7" t="s">
        <v>1607</v>
      </c>
      <c r="P280" s="67">
        <v>31.502689040264855</v>
      </c>
      <c r="Q280" s="18">
        <f t="shared" si="14"/>
        <v>1</v>
      </c>
      <c r="R280" s="68">
        <v>1.61</v>
      </c>
      <c r="S280" s="69">
        <v>2322.4</v>
      </c>
      <c r="T280" s="59">
        <f t="shared" si="15"/>
        <v>2322.4</v>
      </c>
    </row>
    <row r="281" spans="1:20">
      <c r="A281">
        <f t="shared" si="16"/>
        <v>114</v>
      </c>
      <c r="B281" s="60" t="s">
        <v>29</v>
      </c>
      <c r="C281" s="60" t="s">
        <v>197</v>
      </c>
      <c r="D281" s="60">
        <v>5</v>
      </c>
      <c r="E281" s="65">
        <v>18777.487000000001</v>
      </c>
      <c r="F281" s="60">
        <v>2015</v>
      </c>
      <c r="G281" s="65">
        <v>58.777999999999999</v>
      </c>
      <c r="H281" s="65">
        <v>4.4189300537109375</v>
      </c>
      <c r="I281" s="66">
        <v>1.1299999952316284</v>
      </c>
      <c r="J281" s="5">
        <v>8.4050247108524161</v>
      </c>
      <c r="K281" s="6">
        <v>42.374978577060332</v>
      </c>
      <c r="L281" s="5">
        <v>35.74928669313951</v>
      </c>
      <c r="M281" s="5">
        <v>8.1613946353600326</v>
      </c>
      <c r="N281" s="7">
        <v>4.3802913950824367</v>
      </c>
      <c r="O281" s="7" t="s">
        <v>1431</v>
      </c>
      <c r="P281" s="67">
        <v>39.608389764457108</v>
      </c>
      <c r="Q281" s="18">
        <f t="shared" si="14"/>
        <v>1</v>
      </c>
      <c r="R281" s="68">
        <v>1.59</v>
      </c>
      <c r="S281" s="69">
        <v>2101.6999999999998</v>
      </c>
      <c r="T281" s="59">
        <f t="shared" si="15"/>
        <v>2101.6999999999998</v>
      </c>
    </row>
    <row r="282" spans="1:20">
      <c r="A282">
        <f t="shared" si="16"/>
        <v>106</v>
      </c>
      <c r="B282" s="60" t="s">
        <v>43</v>
      </c>
      <c r="C282" s="60" t="s">
        <v>211</v>
      </c>
      <c r="D282" s="60">
        <v>5</v>
      </c>
      <c r="E282" s="65">
        <v>25989.404999999999</v>
      </c>
      <c r="F282" s="60">
        <v>2016</v>
      </c>
      <c r="G282" s="65">
        <v>58.814</v>
      </c>
      <c r="H282" s="65">
        <v>4.5425457954406738</v>
      </c>
      <c r="I282" s="66">
        <v>0.97000002861022949</v>
      </c>
      <c r="J282" s="5">
        <v>8.5286404525821524</v>
      </c>
      <c r="K282" s="6">
        <v>43.02453801378585</v>
      </c>
      <c r="L282" s="5">
        <v>36.398846129865028</v>
      </c>
      <c r="M282" s="5">
        <v>8.0013946687386337</v>
      </c>
      <c r="N282" s="7">
        <v>4.5490627117888511</v>
      </c>
      <c r="O282" s="7" t="s">
        <v>1276</v>
      </c>
      <c r="P282" s="67">
        <v>41.086777064153971</v>
      </c>
      <c r="Q282" s="18">
        <f t="shared" si="14"/>
        <v>1</v>
      </c>
      <c r="R282" s="68">
        <v>1.58</v>
      </c>
      <c r="S282" s="69">
        <v>5320.85</v>
      </c>
      <c r="T282" s="59">
        <f t="shared" si="15"/>
        <v>5320.85</v>
      </c>
    </row>
    <row r="283" spans="1:20">
      <c r="A283">
        <f t="shared" si="16"/>
        <v>119</v>
      </c>
      <c r="B283" s="60" t="s">
        <v>336</v>
      </c>
      <c r="C283" s="60" t="s">
        <v>337</v>
      </c>
      <c r="D283" s="60">
        <v>5</v>
      </c>
      <c r="E283" s="65">
        <v>18358.615000000002</v>
      </c>
      <c r="F283" s="60">
        <v>2023</v>
      </c>
      <c r="G283" s="65">
        <v>58.816000000000003</v>
      </c>
      <c r="H283" s="65">
        <v>4.3470000000000004</v>
      </c>
      <c r="I283" s="66">
        <v>0.86000001430511475</v>
      </c>
      <c r="J283" s="5">
        <v>8.3330946571414799</v>
      </c>
      <c r="K283" s="6">
        <v>42.039495245906814</v>
      </c>
      <c r="L283" s="5">
        <v>35.413803361985991</v>
      </c>
      <c r="M283" s="5">
        <v>7.891394654433519</v>
      </c>
      <c r="N283" s="7">
        <v>4.4876482437853893</v>
      </c>
      <c r="O283" s="7" t="s">
        <v>2883</v>
      </c>
      <c r="P283" s="67">
        <v>40.155542653934056</v>
      </c>
      <c r="Q283" s="18">
        <f t="shared" si="14"/>
        <v>1</v>
      </c>
      <c r="R283" s="68">
        <v>1.5</v>
      </c>
      <c r="S283" s="69">
        <v>1401.65</v>
      </c>
      <c r="T283" s="59">
        <f t="shared" si="15"/>
        <v>1401.65</v>
      </c>
    </row>
    <row r="284" spans="1:20">
      <c r="A284">
        <f t="shared" si="16"/>
        <v>139</v>
      </c>
      <c r="B284" s="60" t="s">
        <v>110</v>
      </c>
      <c r="C284" s="60" t="s">
        <v>278</v>
      </c>
      <c r="D284" s="60">
        <v>5</v>
      </c>
      <c r="E284" s="65">
        <v>19939.498</v>
      </c>
      <c r="F284" s="60">
        <v>2015</v>
      </c>
      <c r="G284" s="65">
        <v>58.85</v>
      </c>
      <c r="H284" s="65">
        <v>3.6714537143707275</v>
      </c>
      <c r="I284" s="66">
        <v>1.4700000286102295</v>
      </c>
      <c r="J284" s="5">
        <v>7.657548371512207</v>
      </c>
      <c r="K284" s="6">
        <v>38.653774484140108</v>
      </c>
      <c r="L284" s="5">
        <v>32.028082600219285</v>
      </c>
      <c r="M284" s="5">
        <v>8.5013946687386337</v>
      </c>
      <c r="N284" s="7">
        <v>3.7673915690554978</v>
      </c>
      <c r="O284" s="7" t="s">
        <v>1441</v>
      </c>
      <c r="P284" s="67">
        <v>34.066298381427991</v>
      </c>
      <c r="Q284" s="18">
        <f t="shared" si="14"/>
        <v>1</v>
      </c>
      <c r="R284" s="68">
        <v>1.59</v>
      </c>
      <c r="S284" s="69">
        <v>1471.66</v>
      </c>
      <c r="T284" s="59">
        <f t="shared" si="15"/>
        <v>1471.66</v>
      </c>
    </row>
    <row r="285" spans="1:20">
      <c r="A285">
        <f t="shared" si="16"/>
        <v>110</v>
      </c>
      <c r="B285" s="60" t="s">
        <v>94</v>
      </c>
      <c r="C285" s="60" t="s">
        <v>262</v>
      </c>
      <c r="D285" s="60">
        <v>5</v>
      </c>
      <c r="E285" s="65">
        <v>21713.835999999999</v>
      </c>
      <c r="F285" s="60">
        <v>2020</v>
      </c>
      <c r="G285" s="65">
        <v>58.857999999999997</v>
      </c>
      <c r="H285" s="65">
        <v>4.2694735527038574</v>
      </c>
      <c r="I285" s="66">
        <v>1.2599999904632568</v>
      </c>
      <c r="J285" s="5">
        <v>8.255568209845336</v>
      </c>
      <c r="K285" s="6">
        <v>41.678124071015304</v>
      </c>
      <c r="L285" s="5">
        <v>35.052432187094482</v>
      </c>
      <c r="M285" s="5">
        <v>8.291394630591661</v>
      </c>
      <c r="N285" s="7">
        <v>4.2275677070979309</v>
      </c>
      <c r="O285" s="7" t="s">
        <v>629</v>
      </c>
      <c r="P285" s="67">
        <v>37.961358649278608</v>
      </c>
      <c r="Q285" s="18">
        <f t="shared" si="14"/>
        <v>1</v>
      </c>
      <c r="R285" s="68">
        <v>1.53</v>
      </c>
      <c r="S285" s="69">
        <v>2796.41</v>
      </c>
      <c r="T285" s="59">
        <f t="shared" si="15"/>
        <v>2796.41</v>
      </c>
    </row>
    <row r="286" spans="1:20">
      <c r="A286">
        <f t="shared" si="16"/>
        <v>114</v>
      </c>
      <c r="B286" s="60" t="s">
        <v>92</v>
      </c>
      <c r="C286" s="60" t="s">
        <v>260</v>
      </c>
      <c r="D286" s="60">
        <v>5</v>
      </c>
      <c r="E286" s="65">
        <v>15265.022000000001</v>
      </c>
      <c r="F286" s="60">
        <v>2011</v>
      </c>
      <c r="G286" s="65">
        <v>58.859000000000002</v>
      </c>
      <c r="H286" s="65">
        <v>3.9460625648498535</v>
      </c>
      <c r="I286" s="66">
        <v>0.69999998807907104</v>
      </c>
      <c r="J286" s="5">
        <v>7.932157221991333</v>
      </c>
      <c r="K286" s="6">
        <v>40.04606846074671</v>
      </c>
      <c r="L286" s="5">
        <v>33.420376576825888</v>
      </c>
      <c r="M286" s="5">
        <v>7.7313946282074753</v>
      </c>
      <c r="N286" s="7">
        <v>4.3226840930993076</v>
      </c>
      <c r="O286" s="7" t="s">
        <v>2051</v>
      </c>
      <c r="P286" s="67">
        <v>39.359507554851398</v>
      </c>
      <c r="Q286" s="18">
        <f t="shared" si="14"/>
        <v>1</v>
      </c>
      <c r="R286" s="68">
        <v>1.65</v>
      </c>
      <c r="S286" s="69">
        <v>1533.23</v>
      </c>
      <c r="T286" s="59">
        <f t="shared" si="15"/>
        <v>1533.23</v>
      </c>
    </row>
    <row r="287" spans="1:20">
      <c r="A287">
        <f t="shared" si="16"/>
        <v>135</v>
      </c>
      <c r="B287" s="60" t="s">
        <v>22</v>
      </c>
      <c r="C287" s="60" t="s">
        <v>190</v>
      </c>
      <c r="D287" s="60">
        <v>5</v>
      </c>
      <c r="E287" s="65">
        <v>10708.834000000001</v>
      </c>
      <c r="F287" s="60">
        <v>2013</v>
      </c>
      <c r="G287" s="65">
        <v>58.863</v>
      </c>
      <c r="H287" s="65">
        <v>3.4794127941131592</v>
      </c>
      <c r="I287" s="66">
        <v>1.2999999523162842</v>
      </c>
      <c r="J287" s="5">
        <v>7.4655074512546387</v>
      </c>
      <c r="K287" s="6">
        <v>37.69271478558602</v>
      </c>
      <c r="L287" s="5">
        <v>31.067022901665197</v>
      </c>
      <c r="M287" s="5">
        <v>8.3313945924446884</v>
      </c>
      <c r="N287" s="7">
        <v>3.7289102750982743</v>
      </c>
      <c r="O287" s="7" t="s">
        <v>1754</v>
      </c>
      <c r="P287" s="67">
        <v>33.835664962355203</v>
      </c>
      <c r="Q287" s="18">
        <f t="shared" si="14"/>
        <v>1</v>
      </c>
      <c r="R287" s="68">
        <v>1.62</v>
      </c>
      <c r="S287" s="69">
        <v>2893.05</v>
      </c>
      <c r="T287" s="59">
        <f t="shared" si="15"/>
        <v>2893.05</v>
      </c>
    </row>
    <row r="288" spans="1:20">
      <c r="A288">
        <f t="shared" si="16"/>
        <v>128</v>
      </c>
      <c r="B288" s="60" t="s">
        <v>94</v>
      </c>
      <c r="C288" s="60" t="s">
        <v>262</v>
      </c>
      <c r="D288" s="60">
        <v>5</v>
      </c>
      <c r="E288" s="65">
        <v>20442.03</v>
      </c>
      <c r="F288" s="60">
        <v>2018</v>
      </c>
      <c r="G288" s="65">
        <v>58.872999999999998</v>
      </c>
      <c r="H288" s="65">
        <v>4.4157295227050781</v>
      </c>
      <c r="I288" s="66">
        <v>1.2100000381469727</v>
      </c>
      <c r="J288" s="5">
        <v>8.4018241798465567</v>
      </c>
      <c r="K288" s="6">
        <v>42.427305222455011</v>
      </c>
      <c r="L288" s="5">
        <v>35.801613338534189</v>
      </c>
      <c r="M288" s="5">
        <v>8.2413946782753769</v>
      </c>
      <c r="N288" s="7">
        <v>4.3441207145325258</v>
      </c>
      <c r="O288" s="7" t="s">
        <v>990</v>
      </c>
      <c r="P288" s="67">
        <v>39.144631834498284</v>
      </c>
      <c r="Q288" s="18">
        <f t="shared" si="14"/>
        <v>1</v>
      </c>
      <c r="R288" s="68">
        <v>1.56</v>
      </c>
      <c r="S288" s="69">
        <v>2862.41</v>
      </c>
      <c r="T288" s="59">
        <f t="shared" si="15"/>
        <v>2862.41</v>
      </c>
    </row>
    <row r="289" spans="1:20">
      <c r="A289">
        <f t="shared" si="16"/>
        <v>128</v>
      </c>
      <c r="B289" s="60" t="s">
        <v>133</v>
      </c>
      <c r="C289" s="60" t="s">
        <v>301</v>
      </c>
      <c r="D289" s="60">
        <v>5</v>
      </c>
      <c r="E289" s="65">
        <v>52344.050999999999</v>
      </c>
      <c r="F289" s="60">
        <v>2010</v>
      </c>
      <c r="G289" s="65">
        <v>58.886000000000003</v>
      </c>
      <c r="H289" s="65">
        <v>4.6524286270141602</v>
      </c>
      <c r="I289" s="66">
        <v>3.5699999332427979</v>
      </c>
      <c r="J289" s="5">
        <v>8.6385232841556387</v>
      </c>
      <c r="K289" s="6">
        <v>43.632214467461964</v>
      </c>
      <c r="L289" s="5">
        <v>37.006522583541141</v>
      </c>
      <c r="M289" s="5">
        <v>10.601394573371202</v>
      </c>
      <c r="N289" s="7">
        <v>3.4907221240962838</v>
      </c>
      <c r="O289" s="7" t="s">
        <v>2209</v>
      </c>
      <c r="P289" s="67">
        <v>31.78421111887118</v>
      </c>
      <c r="Q289" s="18">
        <f t="shared" si="14"/>
        <v>3</v>
      </c>
      <c r="R289" s="68">
        <v>1.65</v>
      </c>
      <c r="S289" s="69">
        <v>14165</v>
      </c>
      <c r="T289" s="59">
        <f t="shared" si="15"/>
        <v>14165</v>
      </c>
    </row>
    <row r="290" spans="1:20">
      <c r="A290" t="str">
        <f t="shared" si="16"/>
        <v/>
      </c>
      <c r="B290" s="60" t="s">
        <v>10</v>
      </c>
      <c r="C290" s="60" t="s">
        <v>178</v>
      </c>
      <c r="D290" s="60">
        <v>6</v>
      </c>
      <c r="E290" s="65">
        <v>25909.851999999999</v>
      </c>
      <c r="F290" s="60">
        <v>2007</v>
      </c>
      <c r="G290" s="65">
        <v>58.956000000000003</v>
      </c>
      <c r="H290" s="65" t="s">
        <v>367</v>
      </c>
      <c r="I290" s="66">
        <v>0.87999999523162842</v>
      </c>
      <c r="J290" s="5" t="s">
        <v>367</v>
      </c>
      <c r="K290" s="6" t="s">
        <v>367</v>
      </c>
      <c r="L290" s="5" t="s">
        <v>367</v>
      </c>
      <c r="M290" s="5">
        <v>7.9113946353600326</v>
      </c>
      <c r="N290" s="7" t="s">
        <v>367</v>
      </c>
      <c r="O290" s="7" t="s">
        <v>2522</v>
      </c>
      <c r="P290" s="67" t="s">
        <v>367</v>
      </c>
      <c r="Q290" s="18">
        <f t="shared" si="14"/>
        <v>1</v>
      </c>
      <c r="R290" s="68">
        <v>1.69</v>
      </c>
      <c r="S290" s="69">
        <v>2155.35</v>
      </c>
      <c r="T290" s="59">
        <f t="shared" si="15"/>
        <v>2155.35</v>
      </c>
    </row>
    <row r="291" spans="1:20">
      <c r="A291">
        <f t="shared" si="16"/>
        <v>114</v>
      </c>
      <c r="B291" s="60" t="s">
        <v>336</v>
      </c>
      <c r="C291" s="60" t="s">
        <v>337</v>
      </c>
      <c r="D291" s="60">
        <v>5</v>
      </c>
      <c r="E291" s="65">
        <v>19009.151000000002</v>
      </c>
      <c r="F291" s="60">
        <v>2024</v>
      </c>
      <c r="G291" s="65">
        <v>58.966999999999999</v>
      </c>
      <c r="H291" s="65">
        <v>4.508</v>
      </c>
      <c r="I291" s="66">
        <v>0.82999998331069946</v>
      </c>
      <c r="J291" s="5">
        <v>8.4940946571414795</v>
      </c>
      <c r="K291" s="6">
        <v>42.961736008234617</v>
      </c>
      <c r="L291" s="5">
        <v>36.336044124313794</v>
      </c>
      <c r="M291" s="5">
        <v>7.8613946234391037</v>
      </c>
      <c r="N291" s="7">
        <v>4.6220862664718849</v>
      </c>
      <c r="O291" s="7" t="s">
        <v>2884</v>
      </c>
      <c r="P291" s="67">
        <v>41.310018061845902</v>
      </c>
      <c r="Q291" s="18">
        <f t="shared" si="14"/>
        <v>1</v>
      </c>
      <c r="R291" s="68">
        <v>1.49</v>
      </c>
      <c r="S291" s="69">
        <v>1409.33</v>
      </c>
      <c r="T291" s="59">
        <f t="shared" si="15"/>
        <v>1409.33</v>
      </c>
    </row>
    <row r="292" spans="1:20">
      <c r="A292">
        <f t="shared" si="16"/>
        <v>134</v>
      </c>
      <c r="B292" s="60" t="s">
        <v>161</v>
      </c>
      <c r="C292" s="60" t="s">
        <v>329</v>
      </c>
      <c r="D292" s="60">
        <v>5</v>
      </c>
      <c r="E292" s="65">
        <v>14399.013000000001</v>
      </c>
      <c r="F292" s="60">
        <v>2015</v>
      </c>
      <c r="G292" s="65">
        <v>58.988999999999997</v>
      </c>
      <c r="H292" s="65">
        <v>3.7031912803649902</v>
      </c>
      <c r="I292" s="66">
        <v>1.2000000476837158</v>
      </c>
      <c r="J292" s="5">
        <v>7.6892859375064697</v>
      </c>
      <c r="K292" s="6">
        <v>38.905655556273992</v>
      </c>
      <c r="L292" s="5">
        <v>32.279963672353169</v>
      </c>
      <c r="M292" s="5">
        <v>8.23139468781212</v>
      </c>
      <c r="N292" s="7">
        <v>3.9215667449586342</v>
      </c>
      <c r="O292" s="7" t="s">
        <v>1444</v>
      </c>
      <c r="P292" s="67">
        <v>35.460413500351549</v>
      </c>
      <c r="Q292" s="18">
        <f t="shared" si="14"/>
        <v>1</v>
      </c>
      <c r="R292" s="68">
        <v>1.59</v>
      </c>
      <c r="S292" s="69">
        <v>5102.71</v>
      </c>
      <c r="T292" s="59">
        <f t="shared" si="15"/>
        <v>5102.71</v>
      </c>
    </row>
    <row r="293" spans="1:20">
      <c r="A293">
        <f t="shared" si="16"/>
        <v>140</v>
      </c>
      <c r="B293" s="60" t="s">
        <v>22</v>
      </c>
      <c r="C293" s="60" t="s">
        <v>190</v>
      </c>
      <c r="D293" s="60">
        <v>5</v>
      </c>
      <c r="E293" s="65">
        <v>11030.004000000001</v>
      </c>
      <c r="F293" s="60">
        <v>2014</v>
      </c>
      <c r="G293" s="65">
        <v>59.008000000000003</v>
      </c>
      <c r="H293" s="65">
        <v>3.347419261932373</v>
      </c>
      <c r="I293" s="66">
        <v>1.3400000333786011</v>
      </c>
      <c r="J293" s="5">
        <v>7.3335139190738525</v>
      </c>
      <c r="K293" s="6">
        <v>37.117499226994767</v>
      </c>
      <c r="L293" s="5">
        <v>30.491807343073944</v>
      </c>
      <c r="M293" s="5">
        <v>8.3713946735070053</v>
      </c>
      <c r="N293" s="7">
        <v>3.6423808137455902</v>
      </c>
      <c r="O293" s="7" t="s">
        <v>1602</v>
      </c>
      <c r="P293" s="67">
        <v>33.012304944107868</v>
      </c>
      <c r="Q293" s="18">
        <f t="shared" si="14"/>
        <v>1</v>
      </c>
      <c r="R293" s="68">
        <v>1.61</v>
      </c>
      <c r="S293" s="69">
        <v>2987.38</v>
      </c>
      <c r="T293" s="59">
        <f t="shared" si="15"/>
        <v>2987.38</v>
      </c>
    </row>
    <row r="294" spans="1:20">
      <c r="A294">
        <f t="shared" si="16"/>
        <v>115</v>
      </c>
      <c r="B294" s="60" t="s">
        <v>63</v>
      </c>
      <c r="C294" s="60" t="s">
        <v>231</v>
      </c>
      <c r="D294" s="60">
        <v>5</v>
      </c>
      <c r="E294" s="65">
        <v>12704.773999999999</v>
      </c>
      <c r="F294" s="60">
        <v>2018</v>
      </c>
      <c r="G294" s="65">
        <v>59.042999999999999</v>
      </c>
      <c r="H294" s="65">
        <v>5.2522268295288086</v>
      </c>
      <c r="I294" s="66">
        <v>1.8200000524520874</v>
      </c>
      <c r="J294" s="5">
        <v>9.2383214866702872</v>
      </c>
      <c r="K294" s="6">
        <v>46.786136102529646</v>
      </c>
      <c r="L294" s="5">
        <v>40.160444218608824</v>
      </c>
      <c r="M294" s="5">
        <v>8.8513946925804916</v>
      </c>
      <c r="N294" s="7">
        <v>4.5371882752299513</v>
      </c>
      <c r="O294" s="7" t="s">
        <v>956</v>
      </c>
      <c r="P294" s="67">
        <v>40.88435296089397</v>
      </c>
      <c r="Q294" s="18">
        <f t="shared" si="14"/>
        <v>2</v>
      </c>
      <c r="R294" s="68">
        <v>1.56</v>
      </c>
      <c r="S294" s="69">
        <v>3455.65</v>
      </c>
      <c r="T294" s="59">
        <f t="shared" si="15"/>
        <v>3455.65</v>
      </c>
    </row>
    <row r="295" spans="1:20">
      <c r="A295">
        <f t="shared" si="16"/>
        <v>120</v>
      </c>
      <c r="B295" s="60" t="s">
        <v>129</v>
      </c>
      <c r="C295" s="60" t="s">
        <v>297</v>
      </c>
      <c r="D295" s="60">
        <v>5</v>
      </c>
      <c r="E295" s="65">
        <v>7554.5630000000001</v>
      </c>
      <c r="F295" s="60">
        <v>2018</v>
      </c>
      <c r="G295" s="65">
        <v>59.058999999999997</v>
      </c>
      <c r="H295" s="65">
        <v>4.3056831359863281</v>
      </c>
      <c r="I295" s="66">
        <v>0.9100000262260437</v>
      </c>
      <c r="J295" s="5">
        <v>8.2917777931278067</v>
      </c>
      <c r="K295" s="6">
        <v>42.003882678992639</v>
      </c>
      <c r="L295" s="5">
        <v>35.378190795071816</v>
      </c>
      <c r="M295" s="5">
        <v>7.9413946663544479</v>
      </c>
      <c r="N295" s="7">
        <v>4.454909028128232</v>
      </c>
      <c r="O295" s="7" t="s">
        <v>973</v>
      </c>
      <c r="P295" s="67">
        <v>40.142939209512271</v>
      </c>
      <c r="Q295" s="18">
        <f t="shared" si="14"/>
        <v>1</v>
      </c>
      <c r="R295" s="68">
        <v>1.56</v>
      </c>
      <c r="S295" s="69">
        <v>2767.38</v>
      </c>
      <c r="T295" s="59">
        <f t="shared" si="15"/>
        <v>2767.38</v>
      </c>
    </row>
    <row r="296" spans="1:20">
      <c r="A296">
        <f t="shared" si="16"/>
        <v>58</v>
      </c>
      <c r="B296" s="60" t="s">
        <v>80</v>
      </c>
      <c r="C296" s="60" t="s">
        <v>248</v>
      </c>
      <c r="D296" s="60">
        <v>5</v>
      </c>
      <c r="E296" s="65">
        <v>36904.008000000002</v>
      </c>
      <c r="F296" s="60">
        <v>2006</v>
      </c>
      <c r="G296" s="65">
        <v>59.058999999999997</v>
      </c>
      <c r="H296" s="65">
        <v>4.2232341766357422</v>
      </c>
      <c r="I296" s="66">
        <v>1.1299999952316284</v>
      </c>
      <c r="J296" s="5">
        <v>8.2093288337772208</v>
      </c>
      <c r="K296" s="6">
        <v>41.586218759146966</v>
      </c>
      <c r="L296" s="5">
        <v>34.960526875226144</v>
      </c>
      <c r="M296" s="5">
        <v>8.1613946353600326</v>
      </c>
      <c r="N296" s="7">
        <v>4.2836461704420312</v>
      </c>
      <c r="O296" s="7" t="s">
        <v>2798</v>
      </c>
      <c r="P296" s="67">
        <v>39.273623967572249</v>
      </c>
      <c r="Q296" s="18">
        <f t="shared" si="14"/>
        <v>1</v>
      </c>
      <c r="R296" s="68">
        <v>1.71</v>
      </c>
      <c r="S296" s="69">
        <v>3970.73</v>
      </c>
      <c r="T296" s="59">
        <f t="shared" si="15"/>
        <v>3970.73</v>
      </c>
    </row>
    <row r="297" spans="1:20">
      <c r="A297">
        <f t="shared" si="16"/>
        <v>91</v>
      </c>
      <c r="B297" s="60" t="s">
        <v>41</v>
      </c>
      <c r="C297" s="60" t="s">
        <v>209</v>
      </c>
      <c r="D297" s="60">
        <v>5</v>
      </c>
      <c r="E297" s="65">
        <v>83956.414999999994</v>
      </c>
      <c r="F297" s="60">
        <v>2016</v>
      </c>
      <c r="G297" s="65">
        <v>59.081000000000003</v>
      </c>
      <c r="H297" s="65">
        <v>4.5219354629516602</v>
      </c>
      <c r="I297" s="66">
        <v>0.70999997854232788</v>
      </c>
      <c r="J297" s="5">
        <v>8.5080301200931387</v>
      </c>
      <c r="K297" s="6">
        <v>43.115412823542613</v>
      </c>
      <c r="L297" s="5">
        <v>36.48972093962179</v>
      </c>
      <c r="M297" s="5">
        <v>7.7413946186707321</v>
      </c>
      <c r="N297" s="7">
        <v>4.7135849206828588</v>
      </c>
      <c r="O297" s="7" t="s">
        <v>1268</v>
      </c>
      <c r="P297" s="67">
        <v>42.572728730947354</v>
      </c>
      <c r="Q297" s="18">
        <f t="shared" si="14"/>
        <v>1</v>
      </c>
      <c r="R297" s="68">
        <v>1.58</v>
      </c>
      <c r="S297" s="69">
        <v>1388.8</v>
      </c>
      <c r="T297" s="59">
        <f t="shared" si="15"/>
        <v>1388.8</v>
      </c>
    </row>
    <row r="298" spans="1:20">
      <c r="A298">
        <f t="shared" si="16"/>
        <v>104</v>
      </c>
      <c r="B298" s="60" t="s">
        <v>87</v>
      </c>
      <c r="C298" s="60" t="s">
        <v>255</v>
      </c>
      <c r="D298" s="60">
        <v>5</v>
      </c>
      <c r="E298" s="65">
        <v>3943.0279999999998</v>
      </c>
      <c r="F298" s="60">
        <v>2009</v>
      </c>
      <c r="G298" s="65">
        <v>59.106000000000002</v>
      </c>
      <c r="H298" s="65">
        <v>4.2087085247039795</v>
      </c>
      <c r="I298" s="66">
        <v>1.2200000286102295</v>
      </c>
      <c r="J298" s="5">
        <v>8.1948031818454581</v>
      </c>
      <c r="K298" s="6">
        <v>41.545672123370302</v>
      </c>
      <c r="L298" s="5">
        <v>34.91998023944948</v>
      </c>
      <c r="M298" s="5">
        <v>8.2513946687386337</v>
      </c>
      <c r="N298" s="7">
        <v>4.2320094531107424</v>
      </c>
      <c r="O298" s="7" t="s">
        <v>2341</v>
      </c>
      <c r="P298" s="67">
        <v>38.622657633692683</v>
      </c>
      <c r="Q298" s="18">
        <f t="shared" si="14"/>
        <v>1</v>
      </c>
      <c r="R298" s="68">
        <v>1.67</v>
      </c>
      <c r="S298" s="69">
        <v>1493</v>
      </c>
      <c r="T298" s="59">
        <f t="shared" si="15"/>
        <v>1493</v>
      </c>
    </row>
    <row r="299" spans="1:20">
      <c r="A299">
        <f t="shared" si="16"/>
        <v>4</v>
      </c>
      <c r="B299" s="60" t="s">
        <v>135</v>
      </c>
      <c r="C299" s="60" t="s">
        <v>303</v>
      </c>
      <c r="D299" s="60">
        <v>3</v>
      </c>
      <c r="E299" s="65">
        <v>47889.957999999999</v>
      </c>
      <c r="F299" s="60">
        <v>2025</v>
      </c>
      <c r="G299" s="65">
        <v>83.96</v>
      </c>
      <c r="H299" s="65">
        <v>6.5589021415710462</v>
      </c>
      <c r="I299" s="66">
        <v>3.1800000667572021</v>
      </c>
      <c r="J299" s="5">
        <v>10.544996798712525</v>
      </c>
      <c r="K299" s="6">
        <v>75.940696261568561</v>
      </c>
      <c r="L299" s="5">
        <v>69.315004377647739</v>
      </c>
      <c r="M299" s="5">
        <v>10.211394706885606</v>
      </c>
      <c r="N299" s="7">
        <v>6.7880055925081617</v>
      </c>
      <c r="O299" s="7" t="s">
        <v>2885</v>
      </c>
      <c r="P299" s="67">
        <v>60.596784339150155</v>
      </c>
      <c r="Q299" s="18">
        <f t="shared" si="14"/>
        <v>3</v>
      </c>
      <c r="R299" s="68">
        <v>1.48</v>
      </c>
      <c r="S299" s="69" t="s">
        <v>367</v>
      </c>
      <c r="T299" s="59">
        <f t="shared" si="15"/>
        <v>48460.29</v>
      </c>
    </row>
    <row r="300" spans="1:20">
      <c r="A300">
        <f t="shared" si="16"/>
        <v>110</v>
      </c>
      <c r="B300" s="60" t="s">
        <v>94</v>
      </c>
      <c r="C300" s="60" t="s">
        <v>262</v>
      </c>
      <c r="D300" s="60">
        <v>5</v>
      </c>
      <c r="E300" s="65">
        <v>22388.63</v>
      </c>
      <c r="F300" s="60">
        <v>2021</v>
      </c>
      <c r="G300" s="65">
        <v>59.116</v>
      </c>
      <c r="H300" s="65">
        <v>4.113095760345459</v>
      </c>
      <c r="I300" s="66">
        <v>1.2000000476837158</v>
      </c>
      <c r="J300" s="5">
        <v>8.0991904174869376</v>
      </c>
      <c r="K300" s="6">
        <v>41.067885509850612</v>
      </c>
      <c r="L300" s="5">
        <v>34.442193625929789</v>
      </c>
      <c r="M300" s="5">
        <v>8.23139468781212</v>
      </c>
      <c r="N300" s="7">
        <v>4.1842476192918916</v>
      </c>
      <c r="O300" s="7" t="s">
        <v>532</v>
      </c>
      <c r="P300" s="67">
        <v>37.528480995970504</v>
      </c>
      <c r="Q300" s="18">
        <f t="shared" si="14"/>
        <v>1</v>
      </c>
      <c r="R300" s="68">
        <v>1.52</v>
      </c>
      <c r="S300" s="69">
        <v>2796.23</v>
      </c>
      <c r="T300" s="59">
        <f t="shared" si="15"/>
        <v>2796.23</v>
      </c>
    </row>
    <row r="301" spans="1:20">
      <c r="A301">
        <f t="shared" si="16"/>
        <v>137</v>
      </c>
      <c r="B301" s="60" t="s">
        <v>22</v>
      </c>
      <c r="C301" s="60" t="s">
        <v>190</v>
      </c>
      <c r="D301" s="60">
        <v>5</v>
      </c>
      <c r="E301" s="65">
        <v>11360.681</v>
      </c>
      <c r="F301" s="60">
        <v>2015</v>
      </c>
      <c r="G301" s="65">
        <v>59.122999999999998</v>
      </c>
      <c r="H301" s="65">
        <v>3.624664306640625</v>
      </c>
      <c r="I301" s="66">
        <v>1.190000057220459</v>
      </c>
      <c r="J301" s="5">
        <v>7.6107589637821045</v>
      </c>
      <c r="K301" s="6">
        <v>38.595806742954764</v>
      </c>
      <c r="L301" s="5">
        <v>31.970114859033941</v>
      </c>
      <c r="M301" s="5">
        <v>8.2213946973488632</v>
      </c>
      <c r="N301" s="7">
        <v>3.8886485852994359</v>
      </c>
      <c r="O301" s="7" t="s">
        <v>1450</v>
      </c>
      <c r="P301" s="67">
        <v>35.162754011402043</v>
      </c>
      <c r="Q301" s="18">
        <f t="shared" si="14"/>
        <v>1</v>
      </c>
      <c r="R301" s="68">
        <v>1.59</v>
      </c>
      <c r="S301" s="69">
        <v>2952</v>
      </c>
      <c r="T301" s="59">
        <f t="shared" si="15"/>
        <v>2952</v>
      </c>
    </row>
    <row r="302" spans="1:20">
      <c r="A302">
        <f t="shared" si="16"/>
        <v>116</v>
      </c>
      <c r="B302" s="60" t="s">
        <v>32</v>
      </c>
      <c r="C302" s="60" t="s">
        <v>200</v>
      </c>
      <c r="D302" s="60">
        <v>5</v>
      </c>
      <c r="E302" s="65">
        <v>22059.893</v>
      </c>
      <c r="F302" s="60">
        <v>2014</v>
      </c>
      <c r="G302" s="65">
        <v>59.13</v>
      </c>
      <c r="H302" s="65">
        <v>4.2404413223266602</v>
      </c>
      <c r="I302" s="66">
        <v>1.2699999809265137</v>
      </c>
      <c r="J302" s="5">
        <v>8.2265359794681387</v>
      </c>
      <c r="K302" s="6">
        <v>41.723484690776139</v>
      </c>
      <c r="L302" s="5">
        <v>35.097792806855317</v>
      </c>
      <c r="M302" s="5">
        <v>8.3013946210549179</v>
      </c>
      <c r="N302" s="7">
        <v>4.2279393293551424</v>
      </c>
      <c r="O302" s="7" t="s">
        <v>1585</v>
      </c>
      <c r="P302" s="67">
        <v>38.319448065159861</v>
      </c>
      <c r="Q302" s="18">
        <f t="shared" si="14"/>
        <v>1</v>
      </c>
      <c r="R302" s="68">
        <v>1.61</v>
      </c>
      <c r="S302" s="69">
        <v>4588.49</v>
      </c>
      <c r="T302" s="59">
        <f t="shared" si="15"/>
        <v>4588.49</v>
      </c>
    </row>
    <row r="303" spans="1:20">
      <c r="A303">
        <f t="shared" si="16"/>
        <v>131</v>
      </c>
      <c r="B303" s="60" t="s">
        <v>26</v>
      </c>
      <c r="C303" s="60" t="s">
        <v>194</v>
      </c>
      <c r="D303" s="60">
        <v>5</v>
      </c>
      <c r="E303" s="65">
        <v>2033.1110000000001</v>
      </c>
      <c r="F303" s="60">
        <v>2010</v>
      </c>
      <c r="G303" s="65">
        <v>59.137</v>
      </c>
      <c r="H303" s="65">
        <v>3.5530202388763428</v>
      </c>
      <c r="I303" s="66">
        <v>2.440000057220459</v>
      </c>
      <c r="J303" s="5">
        <v>7.5391148960178223</v>
      </c>
      <c r="K303" s="6">
        <v>38.241537402658814</v>
      </c>
      <c r="L303" s="5">
        <v>31.615845518737991</v>
      </c>
      <c r="M303" s="5">
        <v>9.4713946973488632</v>
      </c>
      <c r="N303" s="7">
        <v>3.3380348437582881</v>
      </c>
      <c r="O303" s="7" t="s">
        <v>2215</v>
      </c>
      <c r="P303" s="67">
        <v>30.393941546873801</v>
      </c>
      <c r="Q303" s="18">
        <f t="shared" si="14"/>
        <v>2</v>
      </c>
      <c r="R303" s="68">
        <v>1.65</v>
      </c>
      <c r="S303" s="69">
        <v>14545.02</v>
      </c>
      <c r="T303" s="59">
        <f t="shared" si="15"/>
        <v>14545.02</v>
      </c>
    </row>
    <row r="304" spans="1:20">
      <c r="A304">
        <f t="shared" si="16"/>
        <v>99</v>
      </c>
      <c r="B304" s="60" t="s">
        <v>149</v>
      </c>
      <c r="C304" s="60" t="s">
        <v>317</v>
      </c>
      <c r="D304" s="60">
        <v>5</v>
      </c>
      <c r="E304" s="65">
        <v>31451.151000000002</v>
      </c>
      <c r="F304" s="60">
        <v>2009</v>
      </c>
      <c r="G304" s="65">
        <v>59.156999999999996</v>
      </c>
      <c r="H304" s="65">
        <v>4.6119856834411621</v>
      </c>
      <c r="I304" s="66">
        <v>1.4500000476837158</v>
      </c>
      <c r="J304" s="5">
        <v>8.5980803405826407</v>
      </c>
      <c r="K304" s="6">
        <v>43.627801960723502</v>
      </c>
      <c r="L304" s="5">
        <v>37.00211007680268</v>
      </c>
      <c r="M304" s="5">
        <v>8.48139468781212</v>
      </c>
      <c r="N304" s="7">
        <v>4.3627388464747687</v>
      </c>
      <c r="O304" s="7" t="s">
        <v>2342</v>
      </c>
      <c r="P304" s="67">
        <v>39.815735451335023</v>
      </c>
      <c r="Q304" s="18">
        <f t="shared" si="14"/>
        <v>1</v>
      </c>
      <c r="R304" s="68">
        <v>1.67</v>
      </c>
      <c r="S304" s="69">
        <v>2188.3000000000002</v>
      </c>
      <c r="T304" s="59">
        <f t="shared" si="15"/>
        <v>2188.3000000000002</v>
      </c>
    </row>
    <row r="305" spans="1:20">
      <c r="A305">
        <f t="shared" si="16"/>
        <v>120</v>
      </c>
      <c r="B305" s="60" t="s">
        <v>29</v>
      </c>
      <c r="C305" s="60" t="s">
        <v>197</v>
      </c>
      <c r="D305" s="60">
        <v>5</v>
      </c>
      <c r="E305" s="65">
        <v>19334.856</v>
      </c>
      <c r="F305" s="60">
        <v>2016</v>
      </c>
      <c r="G305" s="65">
        <v>59.173000000000002</v>
      </c>
      <c r="H305" s="65">
        <v>4.205634593963623</v>
      </c>
      <c r="I305" s="66">
        <v>1.0800000429153442</v>
      </c>
      <c r="J305" s="5">
        <v>8.1917292511051016</v>
      </c>
      <c r="K305" s="6">
        <v>41.577164745155393</v>
      </c>
      <c r="L305" s="5">
        <v>34.951472861234571</v>
      </c>
      <c r="M305" s="5">
        <v>8.1113946830437484</v>
      </c>
      <c r="N305" s="7">
        <v>4.3089350508733055</v>
      </c>
      <c r="O305" s="7" t="s">
        <v>1284</v>
      </c>
      <c r="P305" s="67">
        <v>38.917962893840169</v>
      </c>
      <c r="Q305" s="18">
        <f t="shared" si="14"/>
        <v>1</v>
      </c>
      <c r="R305" s="68">
        <v>1.58</v>
      </c>
      <c r="S305" s="69">
        <v>2162.73</v>
      </c>
      <c r="T305" s="59">
        <f t="shared" si="15"/>
        <v>2162.73</v>
      </c>
    </row>
    <row r="306" spans="1:20">
      <c r="A306">
        <f t="shared" si="16"/>
        <v>131</v>
      </c>
      <c r="B306" s="60" t="s">
        <v>30</v>
      </c>
      <c r="C306" s="60" t="s">
        <v>198</v>
      </c>
      <c r="D306" s="60">
        <v>5</v>
      </c>
      <c r="E306" s="65">
        <v>10439.341</v>
      </c>
      <c r="F306" s="60">
        <v>2013</v>
      </c>
      <c r="G306" s="65">
        <v>59.179000000000002</v>
      </c>
      <c r="H306" s="65">
        <v>3.17165478070577</v>
      </c>
      <c r="I306" s="66">
        <v>0.69999998807907104</v>
      </c>
      <c r="J306" s="5">
        <v>7.157749437847249</v>
      </c>
      <c r="K306" s="6">
        <v>36.332878477136795</v>
      </c>
      <c r="L306" s="5">
        <v>29.707186593215972</v>
      </c>
      <c r="M306" s="5">
        <v>7.7313946282074753</v>
      </c>
      <c r="N306" s="7">
        <v>3.8424098137263996</v>
      </c>
      <c r="O306" s="7" t="s">
        <v>1609</v>
      </c>
      <c r="P306" s="67">
        <v>34.865545565288706</v>
      </c>
      <c r="Q306" s="18">
        <f t="shared" si="14"/>
        <v>1</v>
      </c>
      <c r="R306" s="68">
        <v>1.62</v>
      </c>
      <c r="S306" s="69">
        <v>1014.52</v>
      </c>
      <c r="T306" s="59">
        <f t="shared" si="15"/>
        <v>1014.52</v>
      </c>
    </row>
    <row r="307" spans="1:20">
      <c r="A307">
        <f t="shared" si="16"/>
        <v>107</v>
      </c>
      <c r="B307" s="60" t="s">
        <v>87</v>
      </c>
      <c r="C307" s="60" t="s">
        <v>255</v>
      </c>
      <c r="D307" s="60">
        <v>5</v>
      </c>
      <c r="E307" s="65">
        <v>4564.2929999999997</v>
      </c>
      <c r="F307" s="60">
        <v>2014</v>
      </c>
      <c r="G307" s="65">
        <v>59.21</v>
      </c>
      <c r="H307" s="65">
        <v>4.5714192390441895</v>
      </c>
      <c r="I307" s="66">
        <v>1.2699999809265137</v>
      </c>
      <c r="J307" s="5">
        <v>8.557513896185668</v>
      </c>
      <c r="K307" s="6">
        <v>43.460865081363359</v>
      </c>
      <c r="L307" s="5">
        <v>36.835173197442536</v>
      </c>
      <c r="M307" s="5">
        <v>8.3013946210549179</v>
      </c>
      <c r="N307" s="7">
        <v>4.4372271020603069</v>
      </c>
      <c r="O307" s="7" t="s">
        <v>1568</v>
      </c>
      <c r="P307" s="67">
        <v>40.216304030231555</v>
      </c>
      <c r="Q307" s="18">
        <f t="shared" si="14"/>
        <v>1</v>
      </c>
      <c r="R307" s="68">
        <v>1.61</v>
      </c>
      <c r="S307" s="69">
        <v>1750.14</v>
      </c>
      <c r="T307" s="59">
        <f t="shared" si="15"/>
        <v>1750.14</v>
      </c>
    </row>
    <row r="308" spans="1:20">
      <c r="A308">
        <f t="shared" si="16"/>
        <v>108</v>
      </c>
      <c r="B308" s="60" t="s">
        <v>94</v>
      </c>
      <c r="C308" s="60" t="s">
        <v>262</v>
      </c>
      <c r="D308" s="60">
        <v>5</v>
      </c>
      <c r="E308" s="65">
        <v>21068.404999999999</v>
      </c>
      <c r="F308" s="60">
        <v>2019</v>
      </c>
      <c r="G308" s="65">
        <v>59.216999999999999</v>
      </c>
      <c r="H308" s="65">
        <v>4.9879918098449707</v>
      </c>
      <c r="I308" s="66">
        <v>1.309999942779541</v>
      </c>
      <c r="J308" s="5">
        <v>8.9740864669864493</v>
      </c>
      <c r="K308" s="6">
        <v>45.581891601670755</v>
      </c>
      <c r="L308" s="5">
        <v>38.956199717749932</v>
      </c>
      <c r="M308" s="5">
        <v>8.3413945829079452</v>
      </c>
      <c r="N308" s="7">
        <v>4.6702262230315412</v>
      </c>
      <c r="O308" s="7" t="s">
        <v>829</v>
      </c>
      <c r="P308" s="67">
        <v>42.034167651459612</v>
      </c>
      <c r="Q308" s="18">
        <f t="shared" si="14"/>
        <v>1</v>
      </c>
      <c r="R308" s="68">
        <v>1.55</v>
      </c>
      <c r="S308" s="69">
        <v>2916.17</v>
      </c>
      <c r="T308" s="59">
        <f t="shared" si="15"/>
        <v>2916.17</v>
      </c>
    </row>
    <row r="309" spans="1:20">
      <c r="A309">
        <f t="shared" si="16"/>
        <v>131</v>
      </c>
      <c r="B309" s="60" t="s">
        <v>144</v>
      </c>
      <c r="C309" s="60" t="s">
        <v>312</v>
      </c>
      <c r="D309" s="60">
        <v>5</v>
      </c>
      <c r="E309" s="65">
        <v>7663.1949999999997</v>
      </c>
      <c r="F309" s="60">
        <v>2015</v>
      </c>
      <c r="G309" s="65">
        <v>59.22</v>
      </c>
      <c r="H309" s="65">
        <v>3.7683019638061523</v>
      </c>
      <c r="I309" s="66">
        <v>0.92000001668930054</v>
      </c>
      <c r="J309" s="5">
        <v>7.7543966209476318</v>
      </c>
      <c r="K309" s="6">
        <v>39.38874159484827</v>
      </c>
      <c r="L309" s="5">
        <v>32.763049710927447</v>
      </c>
      <c r="M309" s="5">
        <v>7.9513946568177047</v>
      </c>
      <c r="N309" s="7">
        <v>4.1204154899839702</v>
      </c>
      <c r="O309" s="7" t="s">
        <v>1449</v>
      </c>
      <c r="P309" s="67">
        <v>37.258485337759168</v>
      </c>
      <c r="Q309" s="18">
        <f t="shared" si="14"/>
        <v>1</v>
      </c>
      <c r="R309" s="68">
        <v>1.59</v>
      </c>
      <c r="S309" s="69">
        <v>2388.4299999999998</v>
      </c>
      <c r="T309" s="59">
        <f t="shared" si="15"/>
        <v>2388.4299999999998</v>
      </c>
    </row>
    <row r="310" spans="1:20">
      <c r="A310">
        <f t="shared" si="16"/>
        <v>127</v>
      </c>
      <c r="B310" s="60" t="s">
        <v>110</v>
      </c>
      <c r="C310" s="60" t="s">
        <v>278</v>
      </c>
      <c r="D310" s="60">
        <v>5</v>
      </c>
      <c r="E310" s="65">
        <v>20685.753000000001</v>
      </c>
      <c r="F310" s="60">
        <v>2016</v>
      </c>
      <c r="G310" s="65">
        <v>59.228000000000002</v>
      </c>
      <c r="H310" s="65">
        <v>4.2346458435058594</v>
      </c>
      <c r="I310" s="66">
        <v>1.4199999570846558</v>
      </c>
      <c r="J310" s="5">
        <v>8.220740500647338</v>
      </c>
      <c r="K310" s="6">
        <v>41.763193415601386</v>
      </c>
      <c r="L310" s="5">
        <v>35.137501531680563</v>
      </c>
      <c r="M310" s="5">
        <v>8.45139459721306</v>
      </c>
      <c r="N310" s="7">
        <v>4.1575980304206288</v>
      </c>
      <c r="O310" s="7" t="s">
        <v>1270</v>
      </c>
      <c r="P310" s="67">
        <v>37.551098813294814</v>
      </c>
      <c r="Q310" s="18">
        <f t="shared" si="14"/>
        <v>1</v>
      </c>
      <c r="R310" s="68">
        <v>1.58</v>
      </c>
      <c r="S310" s="69">
        <v>1500.01</v>
      </c>
      <c r="T310" s="59">
        <f t="shared" si="15"/>
        <v>1500.01</v>
      </c>
    </row>
    <row r="311" spans="1:20">
      <c r="A311">
        <f t="shared" si="16"/>
        <v>143</v>
      </c>
      <c r="B311" s="60" t="s">
        <v>87</v>
      </c>
      <c r="C311" s="60" t="s">
        <v>255</v>
      </c>
      <c r="D311" s="60">
        <v>5</v>
      </c>
      <c r="E311" s="65">
        <v>4659.4309999999996</v>
      </c>
      <c r="F311" s="60">
        <v>2015</v>
      </c>
      <c r="G311" s="65">
        <v>59.247999999999998</v>
      </c>
      <c r="H311" s="65">
        <v>2.7015912532806396</v>
      </c>
      <c r="I311" s="66">
        <v>1.2599999904632568</v>
      </c>
      <c r="J311" s="5">
        <v>6.6876859104221191</v>
      </c>
      <c r="K311" s="6">
        <v>33.986407107854319</v>
      </c>
      <c r="L311" s="5">
        <v>27.360715223933497</v>
      </c>
      <c r="M311" s="5">
        <v>8.291394630591661</v>
      </c>
      <c r="N311" s="7">
        <v>3.2998930147389545</v>
      </c>
      <c r="O311" s="7" t="s">
        <v>1456</v>
      </c>
      <c r="P311" s="67">
        <v>29.838984880212539</v>
      </c>
      <c r="Q311" s="18">
        <f t="shared" si="14"/>
        <v>1</v>
      </c>
      <c r="R311" s="68">
        <v>1.59</v>
      </c>
      <c r="S311" s="69">
        <v>1714.09</v>
      </c>
      <c r="T311" s="59">
        <f t="shared" si="15"/>
        <v>1714.09</v>
      </c>
    </row>
    <row r="312" spans="1:20">
      <c r="A312">
        <f t="shared" si="16"/>
        <v>91</v>
      </c>
      <c r="B312" s="60" t="s">
        <v>142</v>
      </c>
      <c r="C312" s="60" t="s">
        <v>310</v>
      </c>
      <c r="D312" s="60">
        <v>5</v>
      </c>
      <c r="E312" s="65">
        <v>41435.512000000002</v>
      </c>
      <c r="F312" s="60">
        <v>2007</v>
      </c>
      <c r="G312" s="65">
        <v>59.26</v>
      </c>
      <c r="H312" s="65">
        <v>4.3179497718811035</v>
      </c>
      <c r="I312" s="66">
        <v>1.1399999856948853</v>
      </c>
      <c r="J312" s="5">
        <v>8.3040444290225821</v>
      </c>
      <c r="K312" s="6">
        <v>42.209188609729132</v>
      </c>
      <c r="L312" s="5">
        <v>35.58349672580831</v>
      </c>
      <c r="M312" s="5">
        <v>8.1713946258232895</v>
      </c>
      <c r="N312" s="7">
        <v>4.3546418151629993</v>
      </c>
      <c r="O312" s="7" t="s">
        <v>2651</v>
      </c>
      <c r="P312" s="67">
        <v>39.833185288236308</v>
      </c>
      <c r="Q312" s="18">
        <f t="shared" si="14"/>
        <v>1</v>
      </c>
      <c r="R312" s="68">
        <v>1.69</v>
      </c>
      <c r="S312" s="69">
        <v>2423.62</v>
      </c>
      <c r="T312" s="59">
        <f t="shared" si="15"/>
        <v>2423.62</v>
      </c>
    </row>
    <row r="313" spans="1:20">
      <c r="A313">
        <f t="shared" si="16"/>
        <v>132</v>
      </c>
      <c r="B313" s="60" t="s">
        <v>22</v>
      </c>
      <c r="C313" s="60" t="s">
        <v>190</v>
      </c>
      <c r="D313" s="60">
        <v>5</v>
      </c>
      <c r="E313" s="65">
        <v>11697.842000000001</v>
      </c>
      <c r="F313" s="60">
        <v>2016</v>
      </c>
      <c r="G313" s="65">
        <v>59.283000000000001</v>
      </c>
      <c r="H313" s="65">
        <v>4.0073575973510742</v>
      </c>
      <c r="I313" s="66">
        <v>1.3700000047683716</v>
      </c>
      <c r="J313" s="5">
        <v>7.9934522544925537</v>
      </c>
      <c r="K313" s="6">
        <v>40.646228155858132</v>
      </c>
      <c r="L313" s="5">
        <v>34.02053627193731</v>
      </c>
      <c r="M313" s="5">
        <v>8.4013946448967758</v>
      </c>
      <c r="N313" s="7">
        <v>4.0493915248466825</v>
      </c>
      <c r="O313" s="7" t="s">
        <v>1290</v>
      </c>
      <c r="P313" s="67">
        <v>36.573786155044033</v>
      </c>
      <c r="Q313" s="18">
        <f t="shared" si="14"/>
        <v>1</v>
      </c>
      <c r="R313" s="68">
        <v>1.58</v>
      </c>
      <c r="S313" s="69">
        <v>2962.66</v>
      </c>
      <c r="T313" s="59">
        <f t="shared" si="15"/>
        <v>2962.66</v>
      </c>
    </row>
    <row r="314" spans="1:20">
      <c r="A314">
        <f t="shared" si="16"/>
        <v>134</v>
      </c>
      <c r="B314" s="60" t="s">
        <v>105</v>
      </c>
      <c r="C314" s="60" t="s">
        <v>273</v>
      </c>
      <c r="D314" s="60">
        <v>5</v>
      </c>
      <c r="E314" s="65">
        <v>2312.1390000000001</v>
      </c>
      <c r="F314" s="60">
        <v>2014</v>
      </c>
      <c r="G314" s="65">
        <v>59.311</v>
      </c>
      <c r="H314" s="65">
        <v>4.5739912986755371</v>
      </c>
      <c r="I314" s="66">
        <v>2.4502050876617432</v>
      </c>
      <c r="J314" s="5">
        <v>8.5600859558170157</v>
      </c>
      <c r="K314" s="6">
        <v>43.548085265328915</v>
      </c>
      <c r="L314" s="5">
        <v>36.922393381408092</v>
      </c>
      <c r="M314" s="5">
        <v>9.4815997277901474</v>
      </c>
      <c r="N314" s="7">
        <v>3.8941101123674517</v>
      </c>
      <c r="O314" s="7" t="s">
        <v>1597</v>
      </c>
      <c r="P314" s="67">
        <v>35.293824860452261</v>
      </c>
      <c r="Q314" s="18">
        <f t="shared" si="14"/>
        <v>2</v>
      </c>
      <c r="R314" s="68">
        <v>1.61</v>
      </c>
      <c r="S314" s="69">
        <v>11982.7</v>
      </c>
      <c r="T314" s="59">
        <f t="shared" si="15"/>
        <v>11982.7</v>
      </c>
    </row>
    <row r="315" spans="1:20">
      <c r="A315">
        <f t="shared" si="16"/>
        <v>88</v>
      </c>
      <c r="B315" s="60" t="s">
        <v>43</v>
      </c>
      <c r="C315" s="60" t="s">
        <v>211</v>
      </c>
      <c r="D315" s="60">
        <v>5</v>
      </c>
      <c r="E315" s="65">
        <v>26733.371999999999</v>
      </c>
      <c r="F315" s="60">
        <v>2017</v>
      </c>
      <c r="G315" s="65">
        <v>59.314999999999998</v>
      </c>
      <c r="H315" s="65">
        <v>5.0377349853515625</v>
      </c>
      <c r="I315" s="66">
        <v>1.0499999523162842</v>
      </c>
      <c r="J315" s="5">
        <v>9.0238296424930411</v>
      </c>
      <c r="K315" s="6">
        <v>45.910404064702014</v>
      </c>
      <c r="L315" s="5">
        <v>39.284712180781192</v>
      </c>
      <c r="M315" s="5">
        <v>8.0813945924446884</v>
      </c>
      <c r="N315" s="7">
        <v>4.8611303075719805</v>
      </c>
      <c r="O315" s="7" t="s">
        <v>1106</v>
      </c>
      <c r="P315" s="67">
        <v>43.905347074996037</v>
      </c>
      <c r="Q315" s="18">
        <f t="shared" si="14"/>
        <v>1</v>
      </c>
      <c r="R315" s="68">
        <v>1.58</v>
      </c>
      <c r="S315" s="69">
        <v>5556.11</v>
      </c>
      <c r="T315" s="59">
        <f t="shared" si="15"/>
        <v>5556.11</v>
      </c>
    </row>
    <row r="316" spans="1:20">
      <c r="A316">
        <f t="shared" si="16"/>
        <v>107</v>
      </c>
      <c r="B316" s="60" t="s">
        <v>63</v>
      </c>
      <c r="C316" s="60" t="s">
        <v>231</v>
      </c>
      <c r="D316" s="60">
        <v>5</v>
      </c>
      <c r="E316" s="65">
        <v>13371.183000000001</v>
      </c>
      <c r="F316" s="60">
        <v>2020</v>
      </c>
      <c r="G316" s="65">
        <v>59.35</v>
      </c>
      <c r="H316" s="65">
        <v>4.9721684455871582</v>
      </c>
      <c r="I316" s="66">
        <v>1.9500000476837158</v>
      </c>
      <c r="J316" s="5">
        <v>8.9582631027286368</v>
      </c>
      <c r="K316" s="6">
        <v>45.603715667904737</v>
      </c>
      <c r="L316" s="5">
        <v>38.978023783983915</v>
      </c>
      <c r="M316" s="5">
        <v>8.98139468781212</v>
      </c>
      <c r="N316" s="7">
        <v>4.3398631436248589</v>
      </c>
      <c r="O316" s="7" t="s">
        <v>598</v>
      </c>
      <c r="P316" s="67">
        <v>38.969713248429976</v>
      </c>
      <c r="Q316" s="18">
        <f t="shared" si="14"/>
        <v>2</v>
      </c>
      <c r="R316" s="68">
        <v>1.53</v>
      </c>
      <c r="S316" s="69">
        <v>3630.99</v>
      </c>
      <c r="T316" s="59">
        <f t="shared" si="15"/>
        <v>3630.99</v>
      </c>
    </row>
    <row r="317" spans="1:20">
      <c r="A317">
        <f t="shared" si="16"/>
        <v>112</v>
      </c>
      <c r="B317" s="60" t="s">
        <v>87</v>
      </c>
      <c r="C317" s="60" t="s">
        <v>255</v>
      </c>
      <c r="D317" s="60">
        <v>5</v>
      </c>
      <c r="E317" s="65">
        <v>4058.89</v>
      </c>
      <c r="F317" s="60">
        <v>2010</v>
      </c>
      <c r="G317" s="65">
        <v>59.357999999999997</v>
      </c>
      <c r="H317" s="65">
        <v>4.1960630416870117</v>
      </c>
      <c r="I317" s="66">
        <v>1.2699999809265137</v>
      </c>
      <c r="J317" s="5">
        <v>8.1821576988284903</v>
      </c>
      <c r="K317" s="6">
        <v>41.658420323054557</v>
      </c>
      <c r="L317" s="5">
        <v>35.032728439133734</v>
      </c>
      <c r="M317" s="5">
        <v>8.3013946210549179</v>
      </c>
      <c r="N317" s="7">
        <v>4.2201015658597703</v>
      </c>
      <c r="O317" s="7" t="s">
        <v>2186</v>
      </c>
      <c r="P317" s="67">
        <v>38.425458785864116</v>
      </c>
      <c r="Q317" s="18">
        <f t="shared" si="14"/>
        <v>1</v>
      </c>
      <c r="R317" s="68">
        <v>1.65</v>
      </c>
      <c r="S317" s="69">
        <v>1538.85</v>
      </c>
      <c r="T317" s="59">
        <f t="shared" si="15"/>
        <v>1538.85</v>
      </c>
    </row>
    <row r="318" spans="1:20">
      <c r="A318">
        <f t="shared" si="16"/>
        <v>107</v>
      </c>
      <c r="B318" s="60" t="s">
        <v>63</v>
      </c>
      <c r="C318" s="60" t="s">
        <v>231</v>
      </c>
      <c r="D318" s="60">
        <v>5</v>
      </c>
      <c r="E318" s="65">
        <v>13710.513000000001</v>
      </c>
      <c r="F318" s="60">
        <v>2021</v>
      </c>
      <c r="G318" s="65">
        <v>59.372999999999998</v>
      </c>
      <c r="H318" s="65">
        <v>4.9445395469665527</v>
      </c>
      <c r="I318" s="66">
        <v>1.940000057220459</v>
      </c>
      <c r="J318" s="5">
        <v>8.9306342041080313</v>
      </c>
      <c r="K318" s="6">
        <v>45.480683960442029</v>
      </c>
      <c r="L318" s="5">
        <v>38.854992076521206</v>
      </c>
      <c r="M318" s="5">
        <v>8.9713946973488632</v>
      </c>
      <c r="N318" s="7">
        <v>4.3309868072132911</v>
      </c>
      <c r="O318" s="7" t="s">
        <v>502</v>
      </c>
      <c r="P318" s="67">
        <v>38.844583513393772</v>
      </c>
      <c r="Q318" s="18">
        <f t="shared" si="14"/>
        <v>2</v>
      </c>
      <c r="R318" s="68">
        <v>1.52</v>
      </c>
      <c r="S318" s="69">
        <v>3738.81</v>
      </c>
      <c r="T318" s="59">
        <f t="shared" si="15"/>
        <v>3738.81</v>
      </c>
    </row>
    <row r="319" spans="1:20">
      <c r="A319">
        <f t="shared" si="16"/>
        <v>128</v>
      </c>
      <c r="B319" s="60" t="s">
        <v>63</v>
      </c>
      <c r="C319" s="60" t="s">
        <v>231</v>
      </c>
      <c r="D319" s="60">
        <v>5</v>
      </c>
      <c r="E319" s="65">
        <v>13034.346</v>
      </c>
      <c r="F319" s="60">
        <v>2019</v>
      </c>
      <c r="G319" s="65">
        <v>59.378999999999998</v>
      </c>
      <c r="H319" s="65">
        <v>4.7676844596862793</v>
      </c>
      <c r="I319" s="66">
        <v>1.8200000524520874</v>
      </c>
      <c r="J319" s="5">
        <v>8.7537791168277579</v>
      </c>
      <c r="K319" s="6">
        <v>44.584526204436528</v>
      </c>
      <c r="L319" s="5">
        <v>37.958834320515706</v>
      </c>
      <c r="M319" s="5">
        <v>8.8513946925804916</v>
      </c>
      <c r="N319" s="7">
        <v>4.2884579932170412</v>
      </c>
      <c r="O319" s="7" t="s">
        <v>821</v>
      </c>
      <c r="P319" s="67">
        <v>38.598079331607941</v>
      </c>
      <c r="Q319" s="18">
        <f t="shared" si="14"/>
        <v>2</v>
      </c>
      <c r="R319" s="68">
        <v>1.55</v>
      </c>
      <c r="S319" s="69">
        <v>3557.46</v>
      </c>
      <c r="T319" s="59">
        <f t="shared" si="15"/>
        <v>3557.46</v>
      </c>
    </row>
    <row r="320" spans="1:20">
      <c r="A320">
        <f t="shared" si="16"/>
        <v>80</v>
      </c>
      <c r="B320" s="60" t="s">
        <v>80</v>
      </c>
      <c r="C320" s="60" t="s">
        <v>248</v>
      </c>
      <c r="D320" s="60">
        <v>5</v>
      </c>
      <c r="E320" s="65">
        <v>38036.349000000002</v>
      </c>
      <c r="F320" s="60">
        <v>2007</v>
      </c>
      <c r="G320" s="65">
        <v>59.406999999999996</v>
      </c>
      <c r="H320" s="65">
        <v>4.575657844543457</v>
      </c>
      <c r="I320" s="66">
        <v>1.1100000143051147</v>
      </c>
      <c r="J320" s="5">
        <v>8.5617525016849356</v>
      </c>
      <c r="K320" s="6">
        <v>43.627063631784587</v>
      </c>
      <c r="L320" s="5">
        <v>37.001371747863764</v>
      </c>
      <c r="M320" s="5">
        <v>8.141394654433519</v>
      </c>
      <c r="N320" s="7">
        <v>4.5448443808965964</v>
      </c>
      <c r="O320" s="7" t="s">
        <v>2641</v>
      </c>
      <c r="P320" s="67">
        <v>41.573023916704699</v>
      </c>
      <c r="Q320" s="18">
        <f t="shared" si="14"/>
        <v>1</v>
      </c>
      <c r="R320" s="68">
        <v>1.69</v>
      </c>
      <c r="S320" s="69">
        <v>4116.45</v>
      </c>
      <c r="T320" s="59">
        <f t="shared" si="15"/>
        <v>4116.45</v>
      </c>
    </row>
    <row r="321" spans="1:20">
      <c r="A321">
        <f t="shared" si="16"/>
        <v>82</v>
      </c>
      <c r="B321" s="60" t="s">
        <v>160</v>
      </c>
      <c r="C321" s="60" t="s">
        <v>328</v>
      </c>
      <c r="D321" s="60">
        <v>5</v>
      </c>
      <c r="E321" s="65">
        <v>15398.996999999999</v>
      </c>
      <c r="F321" s="60">
        <v>2013</v>
      </c>
      <c r="G321" s="65">
        <v>59.445</v>
      </c>
      <c r="H321" s="65">
        <v>5.2439956665039063</v>
      </c>
      <c r="I321" s="66">
        <v>1.2799999713897705</v>
      </c>
      <c r="J321" s="5">
        <v>9.2300903236453848</v>
      </c>
      <c r="K321" s="6">
        <v>47.062714705783506</v>
      </c>
      <c r="L321" s="5">
        <v>40.437022821862683</v>
      </c>
      <c r="M321" s="5">
        <v>8.3113946115181747</v>
      </c>
      <c r="N321" s="7">
        <v>4.8652512258079854</v>
      </c>
      <c r="O321" s="7" t="s">
        <v>1714</v>
      </c>
      <c r="P321" s="67">
        <v>44.146680474844217</v>
      </c>
      <c r="Q321" s="18">
        <f t="shared" si="14"/>
        <v>1</v>
      </c>
      <c r="R321" s="68">
        <v>1.62</v>
      </c>
      <c r="S321" s="69">
        <v>3535.22</v>
      </c>
      <c r="T321" s="59">
        <f t="shared" si="15"/>
        <v>3535.22</v>
      </c>
    </row>
    <row r="322" spans="1:20">
      <c r="A322">
        <f t="shared" si="16"/>
        <v>95</v>
      </c>
      <c r="B322" s="60" t="s">
        <v>103</v>
      </c>
      <c r="C322" s="60" t="s">
        <v>271</v>
      </c>
      <c r="D322" s="60">
        <v>5</v>
      </c>
      <c r="E322" s="65">
        <v>27337.105</v>
      </c>
      <c r="F322" s="60">
        <v>2016</v>
      </c>
      <c r="G322" s="65">
        <v>59.454999999999998</v>
      </c>
      <c r="H322" s="65">
        <v>4.4148154258728027</v>
      </c>
      <c r="I322" s="66">
        <v>0.68000000715255737</v>
      </c>
      <c r="J322" s="5">
        <v>8.4009100830142813</v>
      </c>
      <c r="K322" s="6">
        <v>42.842066631880108</v>
      </c>
      <c r="L322" s="5">
        <v>36.216374747959286</v>
      </c>
      <c r="M322" s="5">
        <v>7.7113946472809616</v>
      </c>
      <c r="N322" s="7">
        <v>4.6964753335156022</v>
      </c>
      <c r="O322" s="7" t="s">
        <v>1279</v>
      </c>
      <c r="P322" s="67">
        <v>42.418196283685411</v>
      </c>
      <c r="Q322" s="18">
        <f t="shared" ref="Q322:Q385" si="17">IF(I322&lt;R322,1,IF(I322&lt;R322*2,2,3))</f>
        <v>1</v>
      </c>
      <c r="R322" s="68">
        <v>1.58</v>
      </c>
      <c r="S322" s="69">
        <v>1537.91</v>
      </c>
      <c r="T322" s="59">
        <f t="shared" ref="T322:T385" si="18">IF(S322=0,"",IF(F322=2025,_xlfn.XLOOKUP("2024"&amp;C322,O:O,S:S,"",0),S322))</f>
        <v>1537.91</v>
      </c>
    </row>
    <row r="323" spans="1:20">
      <c r="A323" t="str">
        <f t="shared" ref="A323:A386" si="19">IF(ISNUMBER(P323),COUNTIFS($F$3:$F$3127,F323,$P$3:$P$3127,"&gt;"&amp;P323)+1,"")</f>
        <v/>
      </c>
      <c r="B323" s="60" t="s">
        <v>40</v>
      </c>
      <c r="C323" s="60" t="s">
        <v>208</v>
      </c>
      <c r="D323" s="60">
        <v>5</v>
      </c>
      <c r="E323" s="65">
        <v>3837.4090000000001</v>
      </c>
      <c r="F323" s="60">
        <v>2006</v>
      </c>
      <c r="G323" s="65">
        <v>59.473999999999997</v>
      </c>
      <c r="H323" s="65" t="s">
        <v>367</v>
      </c>
      <c r="I323" s="66">
        <v>1.0299999713897705</v>
      </c>
      <c r="J323" s="5" t="s">
        <v>367</v>
      </c>
      <c r="K323" s="6" t="s">
        <v>367</v>
      </c>
      <c r="L323" s="5" t="s">
        <v>367</v>
      </c>
      <c r="M323" s="5">
        <v>8.0613946115181747</v>
      </c>
      <c r="N323" s="7" t="s">
        <v>367</v>
      </c>
      <c r="O323" s="7" t="s">
        <v>2688</v>
      </c>
      <c r="P323" s="67" t="s">
        <v>367</v>
      </c>
      <c r="Q323" s="18">
        <f t="shared" si="17"/>
        <v>1</v>
      </c>
      <c r="R323" s="68">
        <v>1.71</v>
      </c>
      <c r="S323" s="69">
        <v>8192.58</v>
      </c>
      <c r="T323" s="59">
        <f t="shared" si="18"/>
        <v>8192.58</v>
      </c>
    </row>
    <row r="324" spans="1:20">
      <c r="A324">
        <f t="shared" si="19"/>
        <v>113</v>
      </c>
      <c r="B324" s="60" t="s">
        <v>87</v>
      </c>
      <c r="C324" s="60" t="s">
        <v>255</v>
      </c>
      <c r="D324" s="60">
        <v>5</v>
      </c>
      <c r="E324" s="65">
        <v>4221.1779999999999</v>
      </c>
      <c r="F324" s="60">
        <v>2011</v>
      </c>
      <c r="G324" s="65">
        <v>59.485999999999997</v>
      </c>
      <c r="H324" s="65">
        <v>4.2899020910263062</v>
      </c>
      <c r="I324" s="66">
        <v>1.1699999570846558</v>
      </c>
      <c r="J324" s="5">
        <v>8.2759967481677847</v>
      </c>
      <c r="K324" s="6">
        <v>42.227052735966147</v>
      </c>
      <c r="L324" s="5">
        <v>35.601360852045325</v>
      </c>
      <c r="M324" s="5">
        <v>8.20139459721306</v>
      </c>
      <c r="N324" s="7">
        <v>4.3408911045620373</v>
      </c>
      <c r="O324" s="7" t="s">
        <v>1919</v>
      </c>
      <c r="P324" s="67">
        <v>39.525288581126851</v>
      </c>
      <c r="Q324" s="18">
        <f t="shared" si="17"/>
        <v>1</v>
      </c>
      <c r="R324" s="68">
        <v>1.65</v>
      </c>
      <c r="S324" s="69">
        <v>1601.03</v>
      </c>
      <c r="T324" s="59">
        <f t="shared" si="18"/>
        <v>1601.03</v>
      </c>
    </row>
    <row r="325" spans="1:20">
      <c r="A325">
        <f t="shared" si="19"/>
        <v>108</v>
      </c>
      <c r="B325" s="60" t="s">
        <v>41</v>
      </c>
      <c r="C325" s="60" t="s">
        <v>209</v>
      </c>
      <c r="D325" s="60">
        <v>5</v>
      </c>
      <c r="E325" s="65">
        <v>87083.398000000001</v>
      </c>
      <c r="F325" s="60">
        <v>2017</v>
      </c>
      <c r="G325" s="65">
        <v>59.494999999999997</v>
      </c>
      <c r="H325" s="65">
        <v>4.3110332489013672</v>
      </c>
      <c r="I325" s="66">
        <v>0.69999998807907104</v>
      </c>
      <c r="J325" s="5">
        <v>8.2971279060428458</v>
      </c>
      <c r="K325" s="6">
        <v>42.341276453343447</v>
      </c>
      <c r="L325" s="5">
        <v>35.715584569422624</v>
      </c>
      <c r="M325" s="5">
        <v>7.7313946282074753</v>
      </c>
      <c r="N325" s="7">
        <v>4.619552653426422</v>
      </c>
      <c r="O325" s="7" t="s">
        <v>1122</v>
      </c>
      <c r="P325" s="67">
        <v>41.723436679732053</v>
      </c>
      <c r="Q325" s="18">
        <f t="shared" si="17"/>
        <v>1</v>
      </c>
      <c r="R325" s="68">
        <v>1.58</v>
      </c>
      <c r="S325" s="69">
        <v>1395.72</v>
      </c>
      <c r="T325" s="59">
        <f t="shared" si="18"/>
        <v>1395.72</v>
      </c>
    </row>
    <row r="326" spans="1:20">
      <c r="A326">
        <f t="shared" si="19"/>
        <v>77</v>
      </c>
      <c r="B326" s="60" t="s">
        <v>125</v>
      </c>
      <c r="C326" s="60" t="s">
        <v>293</v>
      </c>
      <c r="D326" s="60">
        <v>5</v>
      </c>
      <c r="E326" s="65">
        <v>9549.9330000000009</v>
      </c>
      <c r="F326" s="60">
        <v>2007</v>
      </c>
      <c r="G326" s="65">
        <v>59.503999999999998</v>
      </c>
      <c r="H326" s="65">
        <v>4.2888462543487549</v>
      </c>
      <c r="I326" s="66">
        <v>0.68000000715255737</v>
      </c>
      <c r="J326" s="5">
        <v>8.2749409114902335</v>
      </c>
      <c r="K326" s="6">
        <v>42.234441431974176</v>
      </c>
      <c r="L326" s="5">
        <v>35.608749548053353</v>
      </c>
      <c r="M326" s="5">
        <v>7.7113946472809616</v>
      </c>
      <c r="N326" s="7">
        <v>4.6176795737732084</v>
      </c>
      <c r="O326" s="7" t="s">
        <v>2638</v>
      </c>
      <c r="P326" s="67">
        <v>42.2392687782812</v>
      </c>
      <c r="Q326" s="18">
        <f t="shared" si="17"/>
        <v>1</v>
      </c>
      <c r="R326" s="68">
        <v>1.69</v>
      </c>
      <c r="S326" s="69">
        <v>1516.27</v>
      </c>
      <c r="T326" s="59">
        <f t="shared" si="18"/>
        <v>1516.27</v>
      </c>
    </row>
    <row r="327" spans="1:20">
      <c r="A327">
        <f t="shared" si="19"/>
        <v>121</v>
      </c>
      <c r="B327" s="60" t="s">
        <v>110</v>
      </c>
      <c r="C327" s="60" t="s">
        <v>278</v>
      </c>
      <c r="D327" s="60">
        <v>5</v>
      </c>
      <c r="E327" s="65">
        <v>21435.446</v>
      </c>
      <c r="F327" s="60">
        <v>2017</v>
      </c>
      <c r="G327" s="65">
        <v>59.524000000000001</v>
      </c>
      <c r="H327" s="65">
        <v>4.6156735420227051</v>
      </c>
      <c r="I327" s="66">
        <v>1.3600000143051147</v>
      </c>
      <c r="J327" s="5">
        <v>8.6017681991641837</v>
      </c>
      <c r="K327" s="6">
        <v>43.917290223241551</v>
      </c>
      <c r="L327" s="5">
        <v>37.291598339320728</v>
      </c>
      <c r="M327" s="5">
        <v>8.391394654433519</v>
      </c>
      <c r="N327" s="7">
        <v>4.4440286597196383</v>
      </c>
      <c r="O327" s="7" t="s">
        <v>1104</v>
      </c>
      <c r="P327" s="67">
        <v>40.138117756747882</v>
      </c>
      <c r="Q327" s="18">
        <f t="shared" si="17"/>
        <v>1</v>
      </c>
      <c r="R327" s="68">
        <v>1.58</v>
      </c>
      <c r="S327" s="69">
        <v>1520</v>
      </c>
      <c r="T327" s="59">
        <f t="shared" si="18"/>
        <v>1520</v>
      </c>
    </row>
    <row r="328" spans="1:20">
      <c r="A328">
        <f t="shared" si="19"/>
        <v>110</v>
      </c>
      <c r="B328" s="60" t="s">
        <v>22</v>
      </c>
      <c r="C328" s="60" t="s">
        <v>190</v>
      </c>
      <c r="D328" s="60">
        <v>5</v>
      </c>
      <c r="E328" s="65">
        <v>12039.78</v>
      </c>
      <c r="F328" s="60">
        <v>2017</v>
      </c>
      <c r="G328" s="65">
        <v>59.527999999999999</v>
      </c>
      <c r="H328" s="65">
        <v>4.8531808853149414</v>
      </c>
      <c r="I328" s="66">
        <v>1.3600000143051147</v>
      </c>
      <c r="J328" s="5">
        <v>8.83927554245642</v>
      </c>
      <c r="K328" s="6">
        <v>45.132943265766897</v>
      </c>
      <c r="L328" s="5">
        <v>38.507251381846075</v>
      </c>
      <c r="M328" s="5">
        <v>8.391394654433519</v>
      </c>
      <c r="N328" s="7">
        <v>4.5888976704845019</v>
      </c>
      <c r="O328" s="7" t="s">
        <v>1113</v>
      </c>
      <c r="P328" s="67">
        <v>41.446563281883286</v>
      </c>
      <c r="Q328" s="18">
        <f t="shared" si="17"/>
        <v>1</v>
      </c>
      <c r="R328" s="68">
        <v>1.58</v>
      </c>
      <c r="S328" s="69">
        <v>3041.78</v>
      </c>
      <c r="T328" s="59">
        <f t="shared" si="18"/>
        <v>3041.78</v>
      </c>
    </row>
    <row r="329" spans="1:20">
      <c r="A329" t="str">
        <f t="shared" si="19"/>
        <v/>
      </c>
      <c r="B329" s="60" t="s">
        <v>110</v>
      </c>
      <c r="C329" s="60" t="s">
        <v>278</v>
      </c>
      <c r="D329" s="60">
        <v>5</v>
      </c>
      <c r="E329" s="65">
        <v>24502.14</v>
      </c>
      <c r="F329" s="60">
        <v>2021</v>
      </c>
      <c r="G329" s="65">
        <v>59.542000000000002</v>
      </c>
      <c r="H329" s="65" t="s">
        <v>367</v>
      </c>
      <c r="I329" s="66">
        <v>1.1799999475479126</v>
      </c>
      <c r="J329" s="5" t="s">
        <v>367</v>
      </c>
      <c r="K329" s="6" t="s">
        <v>367</v>
      </c>
      <c r="L329" s="5" t="s">
        <v>367</v>
      </c>
      <c r="M329" s="5">
        <v>8.2113945876763168</v>
      </c>
      <c r="N329" s="7" t="s">
        <v>367</v>
      </c>
      <c r="O329" s="7" t="s">
        <v>505</v>
      </c>
      <c r="P329" s="67" t="s">
        <v>367</v>
      </c>
      <c r="Q329" s="18">
        <f t="shared" si="17"/>
        <v>1</v>
      </c>
      <c r="R329" s="68">
        <v>1.52</v>
      </c>
      <c r="S329" s="69">
        <v>1585.6</v>
      </c>
      <c r="T329" s="59">
        <f t="shared" si="18"/>
        <v>1585.6</v>
      </c>
    </row>
    <row r="330" spans="1:20">
      <c r="A330">
        <f t="shared" si="19"/>
        <v>105</v>
      </c>
      <c r="B330" s="60" t="s">
        <v>29</v>
      </c>
      <c r="C330" s="60" t="s">
        <v>197</v>
      </c>
      <c r="D330" s="60">
        <v>5</v>
      </c>
      <c r="E330" s="65">
        <v>19894.406999999999</v>
      </c>
      <c r="F330" s="60">
        <v>2017</v>
      </c>
      <c r="G330" s="65">
        <v>59.578000000000003</v>
      </c>
      <c r="H330" s="65">
        <v>4.6468911170959473</v>
      </c>
      <c r="I330" s="66">
        <v>1.0700000524520874</v>
      </c>
      <c r="J330" s="5">
        <v>8.6329857742374259</v>
      </c>
      <c r="K330" s="6">
        <v>44.116661278195529</v>
      </c>
      <c r="L330" s="5">
        <v>37.490969394274707</v>
      </c>
      <c r="M330" s="5">
        <v>8.1013946925804916</v>
      </c>
      <c r="N330" s="7">
        <v>4.6277179198058453</v>
      </c>
      <c r="O330" s="7" t="s">
        <v>1121</v>
      </c>
      <c r="P330" s="67">
        <v>41.797184724253711</v>
      </c>
      <c r="Q330" s="18">
        <f t="shared" si="17"/>
        <v>1</v>
      </c>
      <c r="R330" s="68">
        <v>1.58</v>
      </c>
      <c r="S330" s="69">
        <v>2232.29</v>
      </c>
      <c r="T330" s="59">
        <f t="shared" si="18"/>
        <v>2232.29</v>
      </c>
    </row>
    <row r="331" spans="1:20">
      <c r="A331">
        <f t="shared" si="19"/>
        <v>136</v>
      </c>
      <c r="B331" s="60" t="s">
        <v>129</v>
      </c>
      <c r="C331" s="60" t="s">
        <v>297</v>
      </c>
      <c r="D331" s="60">
        <v>5</v>
      </c>
      <c r="E331" s="65">
        <v>7731.991</v>
      </c>
      <c r="F331" s="60">
        <v>2019</v>
      </c>
      <c r="G331" s="65">
        <v>59.593000000000004</v>
      </c>
      <c r="H331" s="65">
        <v>3.4473814964294434</v>
      </c>
      <c r="I331" s="66">
        <v>1.0499999523162842</v>
      </c>
      <c r="J331" s="5">
        <v>7.4334761535709228</v>
      </c>
      <c r="K331" s="6">
        <v>37.996438765757659</v>
      </c>
      <c r="L331" s="5">
        <v>31.370746881836837</v>
      </c>
      <c r="M331" s="5">
        <v>8.0813945924446884</v>
      </c>
      <c r="N331" s="7">
        <v>3.8818481789226591</v>
      </c>
      <c r="O331" s="7" t="s">
        <v>840</v>
      </c>
      <c r="P331" s="67">
        <v>34.93840541292473</v>
      </c>
      <c r="Q331" s="18">
        <f t="shared" si="17"/>
        <v>1</v>
      </c>
      <c r="R331" s="68">
        <v>1.55</v>
      </c>
      <c r="S331" s="69">
        <v>2852.66</v>
      </c>
      <c r="T331" s="59">
        <f t="shared" si="18"/>
        <v>2852.66</v>
      </c>
    </row>
    <row r="332" spans="1:20">
      <c r="A332">
        <f t="shared" si="19"/>
        <v>101</v>
      </c>
      <c r="B332" s="60" t="s">
        <v>22</v>
      </c>
      <c r="C332" s="60" t="s">
        <v>190</v>
      </c>
      <c r="D332" s="60">
        <v>5</v>
      </c>
      <c r="E332" s="65">
        <v>13413.416999999999</v>
      </c>
      <c r="F332" s="60">
        <v>2021</v>
      </c>
      <c r="G332" s="65">
        <v>59.61</v>
      </c>
      <c r="H332" s="65">
        <v>4.4934310913085938</v>
      </c>
      <c r="I332" s="66">
        <v>1.1499999761581421</v>
      </c>
      <c r="J332" s="5">
        <v>8.4795257484500723</v>
      </c>
      <c r="K332" s="6">
        <v>43.355717478684561</v>
      </c>
      <c r="L332" s="5">
        <v>36.730025594763738</v>
      </c>
      <c r="M332" s="5">
        <v>8.1813946162865463</v>
      </c>
      <c r="N332" s="7">
        <v>4.4894577657513279</v>
      </c>
      <c r="O332" s="7" t="s">
        <v>513</v>
      </c>
      <c r="P332" s="67">
        <v>40.265908180817355</v>
      </c>
      <c r="Q332" s="18">
        <f t="shared" si="17"/>
        <v>1</v>
      </c>
      <c r="R332" s="68">
        <v>1.52</v>
      </c>
      <c r="S332" s="69">
        <v>3464.29</v>
      </c>
      <c r="T332" s="59">
        <f t="shared" si="18"/>
        <v>3464.29</v>
      </c>
    </row>
    <row r="333" spans="1:20">
      <c r="A333" t="str">
        <f t="shared" si="19"/>
        <v/>
      </c>
      <c r="B333" s="60" t="s">
        <v>2850</v>
      </c>
      <c r="C333" s="60" t="s">
        <v>333</v>
      </c>
      <c r="D333" s="60">
        <v>2</v>
      </c>
      <c r="E333" s="65">
        <v>1715.2750000000001</v>
      </c>
      <c r="F333" s="60">
        <v>2006</v>
      </c>
      <c r="G333" s="65">
        <v>59.667000000000002</v>
      </c>
      <c r="H333" s="65" t="s">
        <v>367</v>
      </c>
      <c r="I333" s="66">
        <v>0.95588362216949463</v>
      </c>
      <c r="J333" s="5" t="s">
        <v>367</v>
      </c>
      <c r="K333" s="6" t="s">
        <v>367</v>
      </c>
      <c r="L333" s="5" t="s">
        <v>367</v>
      </c>
      <c r="M333" s="5">
        <v>7.9872782622978988</v>
      </c>
      <c r="N333" s="7" t="s">
        <v>367</v>
      </c>
      <c r="O333" s="7" t="s">
        <v>2886</v>
      </c>
      <c r="P333" s="67" t="s">
        <v>367</v>
      </c>
      <c r="Q333" s="18">
        <f t="shared" si="17"/>
        <v>1</v>
      </c>
      <c r="R333" s="68">
        <v>1.71</v>
      </c>
      <c r="S333" s="69">
        <v>2564.69</v>
      </c>
      <c r="T333" s="59">
        <f t="shared" si="18"/>
        <v>2564.69</v>
      </c>
    </row>
    <row r="334" spans="1:20">
      <c r="A334">
        <f t="shared" si="19"/>
        <v>124</v>
      </c>
      <c r="B334" s="60" t="s">
        <v>144</v>
      </c>
      <c r="C334" s="60" t="s">
        <v>312</v>
      </c>
      <c r="D334" s="60">
        <v>5</v>
      </c>
      <c r="E334" s="65">
        <v>7858.2889999999998</v>
      </c>
      <c r="F334" s="60">
        <v>2016</v>
      </c>
      <c r="G334" s="65">
        <v>59.668999999999997</v>
      </c>
      <c r="H334" s="65">
        <v>3.8785784244537354</v>
      </c>
      <c r="I334" s="66">
        <v>0.92000001668930054</v>
      </c>
      <c r="J334" s="5">
        <v>7.8646730815952148</v>
      </c>
      <c r="K334" s="6">
        <v>40.251783361682939</v>
      </c>
      <c r="L334" s="5">
        <v>33.626091477762117</v>
      </c>
      <c r="M334" s="5">
        <v>7.9513946568177047</v>
      </c>
      <c r="N334" s="7">
        <v>4.2289551618382255</v>
      </c>
      <c r="O334" s="7" t="s">
        <v>1294</v>
      </c>
      <c r="P334" s="67">
        <v>38.195590818844551</v>
      </c>
      <c r="Q334" s="18">
        <f t="shared" si="17"/>
        <v>1</v>
      </c>
      <c r="R334" s="68">
        <v>1.58</v>
      </c>
      <c r="S334" s="69">
        <v>2427.3000000000002</v>
      </c>
      <c r="T334" s="59">
        <f t="shared" si="18"/>
        <v>2427.3000000000002</v>
      </c>
    </row>
    <row r="335" spans="1:20">
      <c r="A335">
        <f t="shared" si="19"/>
        <v>92</v>
      </c>
      <c r="B335" s="60" t="s">
        <v>32</v>
      </c>
      <c r="C335" s="60" t="s">
        <v>200</v>
      </c>
      <c r="D335" s="60">
        <v>5</v>
      </c>
      <c r="E335" s="65">
        <v>22763.414000000001</v>
      </c>
      <c r="F335" s="60">
        <v>2015</v>
      </c>
      <c r="G335" s="65">
        <v>59.686999999999998</v>
      </c>
      <c r="H335" s="65">
        <v>5.0379648208618164</v>
      </c>
      <c r="I335" s="66">
        <v>1.25</v>
      </c>
      <c r="J335" s="5">
        <v>9.024059478003295</v>
      </c>
      <c r="K335" s="6">
        <v>46.199512454726431</v>
      </c>
      <c r="L335" s="5">
        <v>39.573820570805609</v>
      </c>
      <c r="M335" s="5">
        <v>8.2813946401284042</v>
      </c>
      <c r="N335" s="7">
        <v>4.778642039234108</v>
      </c>
      <c r="O335" s="7" t="s">
        <v>1407</v>
      </c>
      <c r="P335" s="67">
        <v>43.210439526305201</v>
      </c>
      <c r="Q335" s="18">
        <f t="shared" si="17"/>
        <v>1</v>
      </c>
      <c r="R335" s="68">
        <v>1.59</v>
      </c>
      <c r="S335" s="69">
        <v>4698.67</v>
      </c>
      <c r="T335" s="59">
        <f t="shared" si="18"/>
        <v>4698.67</v>
      </c>
    </row>
    <row r="336" spans="1:20">
      <c r="A336" t="str">
        <f t="shared" si="19"/>
        <v/>
      </c>
      <c r="B336" s="60" t="s">
        <v>129</v>
      </c>
      <c r="C336" s="60" t="s">
        <v>297</v>
      </c>
      <c r="D336" s="60">
        <v>5</v>
      </c>
      <c r="E336" s="65">
        <v>7912.558</v>
      </c>
      <c r="F336" s="60">
        <v>2020</v>
      </c>
      <c r="G336" s="65">
        <v>59.694000000000003</v>
      </c>
      <c r="H336" s="65" t="s">
        <v>367</v>
      </c>
      <c r="I336" s="66">
        <v>1</v>
      </c>
      <c r="J336" s="5" t="s">
        <v>367</v>
      </c>
      <c r="K336" s="6" t="s">
        <v>367</v>
      </c>
      <c r="L336" s="5" t="s">
        <v>367</v>
      </c>
      <c r="M336" s="5">
        <v>8.0313946401284042</v>
      </c>
      <c r="N336" s="7" t="s">
        <v>367</v>
      </c>
      <c r="O336" s="7" t="s">
        <v>664</v>
      </c>
      <c r="P336" s="67" t="s">
        <v>367</v>
      </c>
      <c r="Q336" s="18">
        <f t="shared" si="17"/>
        <v>1</v>
      </c>
      <c r="R336" s="68">
        <v>1.53</v>
      </c>
      <c r="S336" s="69">
        <v>2752.63</v>
      </c>
      <c r="T336" s="59">
        <f t="shared" si="18"/>
        <v>2752.63</v>
      </c>
    </row>
    <row r="337" spans="1:20">
      <c r="A337">
        <f t="shared" si="19"/>
        <v>100</v>
      </c>
      <c r="B337" s="60" t="s">
        <v>10</v>
      </c>
      <c r="C337" s="60" t="s">
        <v>178</v>
      </c>
      <c r="D337" s="60">
        <v>6</v>
      </c>
      <c r="E337" s="65">
        <v>26482.621999999999</v>
      </c>
      <c r="F337" s="60">
        <v>2008</v>
      </c>
      <c r="G337" s="65">
        <v>59.707999999999998</v>
      </c>
      <c r="H337" s="65">
        <v>3.7235898971557617</v>
      </c>
      <c r="I337" s="66">
        <v>0.82999998331069946</v>
      </c>
      <c r="J337" s="5">
        <v>7.7096845542972412</v>
      </c>
      <c r="K337" s="6">
        <v>39.484334792209388</v>
      </c>
      <c r="L337" s="5">
        <v>32.858642908288566</v>
      </c>
      <c r="M337" s="5">
        <v>7.8613946234391037</v>
      </c>
      <c r="N337" s="7">
        <v>4.1797472944964547</v>
      </c>
      <c r="O337" s="7" t="s">
        <v>2502</v>
      </c>
      <c r="P337" s="67">
        <v>38.233373835696213</v>
      </c>
      <c r="Q337" s="18">
        <f t="shared" si="17"/>
        <v>1</v>
      </c>
      <c r="R337" s="68">
        <v>1.69</v>
      </c>
      <c r="S337" s="69">
        <v>2191.5</v>
      </c>
      <c r="T337" s="59">
        <f t="shared" si="18"/>
        <v>2191.5</v>
      </c>
    </row>
    <row r="338" spans="1:20">
      <c r="A338" t="str">
        <f t="shared" si="19"/>
        <v/>
      </c>
      <c r="B338" s="60" t="s">
        <v>54</v>
      </c>
      <c r="C338" s="60" t="s">
        <v>222</v>
      </c>
      <c r="D338" s="60">
        <v>5</v>
      </c>
      <c r="E338" s="65">
        <v>90538.513999999996</v>
      </c>
      <c r="F338" s="60">
        <v>2010</v>
      </c>
      <c r="G338" s="65">
        <v>59.709000000000003</v>
      </c>
      <c r="H338" s="65" t="s">
        <v>367</v>
      </c>
      <c r="I338" s="66">
        <v>0.9100000262260437</v>
      </c>
      <c r="J338" s="5" t="s">
        <v>367</v>
      </c>
      <c r="K338" s="6" t="s">
        <v>367</v>
      </c>
      <c r="L338" s="5" t="s">
        <v>367</v>
      </c>
      <c r="M338" s="5">
        <v>7.9413946663544479</v>
      </c>
      <c r="N338" s="7" t="s">
        <v>367</v>
      </c>
      <c r="O338" s="7" t="s">
        <v>2072</v>
      </c>
      <c r="P338" s="67" t="s">
        <v>367</v>
      </c>
      <c r="Q338" s="18">
        <f t="shared" si="17"/>
        <v>1</v>
      </c>
      <c r="R338" s="68">
        <v>1.65</v>
      </c>
      <c r="S338" s="69">
        <v>1381.19</v>
      </c>
      <c r="T338" s="59">
        <f t="shared" si="18"/>
        <v>1381.19</v>
      </c>
    </row>
    <row r="339" spans="1:20">
      <c r="A339">
        <f t="shared" si="19"/>
        <v>68</v>
      </c>
      <c r="B339" s="60" t="s">
        <v>22</v>
      </c>
      <c r="C339" s="60" t="s">
        <v>190</v>
      </c>
      <c r="D339" s="60">
        <v>5</v>
      </c>
      <c r="E339" s="65">
        <v>12383.347</v>
      </c>
      <c r="F339" s="60">
        <v>2018</v>
      </c>
      <c r="G339" s="65">
        <v>59.71</v>
      </c>
      <c r="H339" s="65">
        <v>5.8198270797729492</v>
      </c>
      <c r="I339" s="66">
        <v>1.2999999523162842</v>
      </c>
      <c r="J339" s="5">
        <v>9.8059217369144278</v>
      </c>
      <c r="K339" s="6">
        <v>50.221674208061643</v>
      </c>
      <c r="L339" s="5">
        <v>43.59598232414082</v>
      </c>
      <c r="M339" s="5">
        <v>8.3313945924446884</v>
      </c>
      <c r="N339" s="7">
        <v>5.2327352690359623</v>
      </c>
      <c r="O339" s="7" t="s">
        <v>929</v>
      </c>
      <c r="P339" s="67">
        <v>47.151888507280894</v>
      </c>
      <c r="Q339" s="18">
        <f t="shared" si="17"/>
        <v>1</v>
      </c>
      <c r="R339" s="68">
        <v>1.56</v>
      </c>
      <c r="S339" s="69">
        <v>3155.45</v>
      </c>
      <c r="T339" s="59">
        <f t="shared" si="18"/>
        <v>3155.45</v>
      </c>
    </row>
    <row r="340" spans="1:20">
      <c r="A340">
        <f t="shared" si="19"/>
        <v>141</v>
      </c>
      <c r="B340" s="60" t="s">
        <v>26</v>
      </c>
      <c r="C340" s="60" t="s">
        <v>194</v>
      </c>
      <c r="D340" s="60">
        <v>5</v>
      </c>
      <c r="E340" s="65">
        <v>2073.5349999999999</v>
      </c>
      <c r="F340" s="60">
        <v>2011</v>
      </c>
      <c r="G340" s="65">
        <v>59.715000000000003</v>
      </c>
      <c r="H340" s="65">
        <v>3.5199210643768311</v>
      </c>
      <c r="I340" s="66">
        <v>3.0899999141693115</v>
      </c>
      <c r="J340" s="5">
        <v>7.5060157215183105</v>
      </c>
      <c r="K340" s="6">
        <v>38.445773133280248</v>
      </c>
      <c r="L340" s="5">
        <v>31.820081249359426</v>
      </c>
      <c r="M340" s="5">
        <v>10.121394554297716</v>
      </c>
      <c r="N340" s="7">
        <v>3.1438435759673138</v>
      </c>
      <c r="O340" s="7" t="s">
        <v>2064</v>
      </c>
      <c r="P340" s="67">
        <v>28.625764065686436</v>
      </c>
      <c r="Q340" s="18">
        <f t="shared" si="17"/>
        <v>2</v>
      </c>
      <c r="R340" s="68">
        <v>1.65</v>
      </c>
      <c r="S340" s="69">
        <v>15236.72</v>
      </c>
      <c r="T340" s="59">
        <f t="shared" si="18"/>
        <v>15236.72</v>
      </c>
    </row>
    <row r="341" spans="1:20">
      <c r="A341">
        <f t="shared" si="19"/>
        <v>134</v>
      </c>
      <c r="B341" s="60" t="s">
        <v>161</v>
      </c>
      <c r="C341" s="60" t="s">
        <v>329</v>
      </c>
      <c r="D341" s="60">
        <v>5</v>
      </c>
      <c r="E341" s="65">
        <v>14600.294</v>
      </c>
      <c r="F341" s="60">
        <v>2016</v>
      </c>
      <c r="G341" s="65">
        <v>59.76</v>
      </c>
      <c r="H341" s="65">
        <v>3.7354001998901367</v>
      </c>
      <c r="I341" s="66">
        <v>1.190000057220459</v>
      </c>
      <c r="J341" s="5">
        <v>7.7214948570316162</v>
      </c>
      <c r="K341" s="6">
        <v>39.579259794006333</v>
      </c>
      <c r="L341" s="5">
        <v>32.953567910085511</v>
      </c>
      <c r="M341" s="5">
        <v>8.2213946973488632</v>
      </c>
      <c r="N341" s="7">
        <v>4.0082697794222168</v>
      </c>
      <c r="O341" s="7" t="s">
        <v>1292</v>
      </c>
      <c r="P341" s="67">
        <v>36.202377780662772</v>
      </c>
      <c r="Q341" s="18">
        <f t="shared" si="17"/>
        <v>1</v>
      </c>
      <c r="R341" s="68">
        <v>1.58</v>
      </c>
      <c r="S341" s="69">
        <v>5070.3999999999996</v>
      </c>
      <c r="T341" s="59">
        <f t="shared" si="18"/>
        <v>5070.3999999999996</v>
      </c>
    </row>
    <row r="342" spans="1:20">
      <c r="A342">
        <f t="shared" si="19"/>
        <v>139</v>
      </c>
      <c r="B342" s="60" t="s">
        <v>30</v>
      </c>
      <c r="C342" s="60" t="s">
        <v>198</v>
      </c>
      <c r="D342" s="60">
        <v>5</v>
      </c>
      <c r="E342" s="65">
        <v>10799.785</v>
      </c>
      <c r="F342" s="60">
        <v>2014</v>
      </c>
      <c r="G342" s="65">
        <v>59.764000000000003</v>
      </c>
      <c r="H342" s="65">
        <v>2.9045350551605225</v>
      </c>
      <c r="I342" s="66">
        <v>0.67000001668930054</v>
      </c>
      <c r="J342" s="5">
        <v>6.8906297123020019</v>
      </c>
      <c r="K342" s="6">
        <v>35.322730032390261</v>
      </c>
      <c r="L342" s="5">
        <v>28.697038148469439</v>
      </c>
      <c r="M342" s="5">
        <v>7.7013946568177047</v>
      </c>
      <c r="N342" s="7">
        <v>3.7262131636203342</v>
      </c>
      <c r="O342" s="7" t="s">
        <v>1605</v>
      </c>
      <c r="P342" s="67">
        <v>33.772109928749288</v>
      </c>
      <c r="Q342" s="18">
        <f t="shared" si="17"/>
        <v>1</v>
      </c>
      <c r="R342" s="68">
        <v>1.61</v>
      </c>
      <c r="S342" s="69">
        <v>1022.29</v>
      </c>
      <c r="T342" s="59">
        <f t="shared" si="18"/>
        <v>1022.29</v>
      </c>
    </row>
    <row r="343" spans="1:20">
      <c r="A343">
        <f t="shared" si="19"/>
        <v>102</v>
      </c>
      <c r="B343" s="60" t="s">
        <v>110</v>
      </c>
      <c r="C343" s="60" t="s">
        <v>278</v>
      </c>
      <c r="D343" s="60">
        <v>5</v>
      </c>
      <c r="E343" s="65">
        <v>22188.069</v>
      </c>
      <c r="F343" s="60">
        <v>2018</v>
      </c>
      <c r="G343" s="65">
        <v>59.765000000000001</v>
      </c>
      <c r="H343" s="65">
        <v>5.1640071868896484</v>
      </c>
      <c r="I343" s="66">
        <v>1.3999999761581421</v>
      </c>
      <c r="J343" s="5">
        <v>9.150101844031127</v>
      </c>
      <c r="K343" s="6">
        <v>46.906015668857066</v>
      </c>
      <c r="L343" s="5">
        <v>40.280323784936243</v>
      </c>
      <c r="M343" s="5">
        <v>8.4313946162865463</v>
      </c>
      <c r="N343" s="7">
        <v>4.777421247385166</v>
      </c>
      <c r="O343" s="7" t="s">
        <v>936</v>
      </c>
      <c r="P343" s="67">
        <v>43.049079005007854</v>
      </c>
      <c r="Q343" s="18">
        <f t="shared" si="17"/>
        <v>1</v>
      </c>
      <c r="R343" s="68">
        <v>1.56</v>
      </c>
      <c r="S343" s="69">
        <v>1574.34</v>
      </c>
      <c r="T343" s="59">
        <f t="shared" si="18"/>
        <v>1574.34</v>
      </c>
    </row>
    <row r="344" spans="1:20">
      <c r="A344">
        <f t="shared" si="19"/>
        <v>109</v>
      </c>
      <c r="B344" s="60" t="s">
        <v>87</v>
      </c>
      <c r="C344" s="60" t="s">
        <v>255</v>
      </c>
      <c r="D344" s="60">
        <v>5</v>
      </c>
      <c r="E344" s="65">
        <v>4373.0429999999997</v>
      </c>
      <c r="F344" s="60">
        <v>2012</v>
      </c>
      <c r="G344" s="65">
        <v>59.784999999999997</v>
      </c>
      <c r="H344" s="65">
        <v>4.3837411403656006</v>
      </c>
      <c r="I344" s="66">
        <v>1.2000000476837158</v>
      </c>
      <c r="J344" s="5">
        <v>8.3698357975070792</v>
      </c>
      <c r="K344" s="6">
        <v>42.920509033131978</v>
      </c>
      <c r="L344" s="5">
        <v>36.294817149211156</v>
      </c>
      <c r="M344" s="5">
        <v>8.23139468781212</v>
      </c>
      <c r="N344" s="7">
        <v>4.4093156173098302</v>
      </c>
      <c r="O344" s="7" t="s">
        <v>1769</v>
      </c>
      <c r="P344" s="67">
        <v>40.009577848221063</v>
      </c>
      <c r="Q344" s="18">
        <f t="shared" si="17"/>
        <v>1</v>
      </c>
      <c r="R344" s="68">
        <v>1.62</v>
      </c>
      <c r="S344" s="69">
        <v>1668.97</v>
      </c>
      <c r="T344" s="59">
        <f t="shared" si="18"/>
        <v>1668.97</v>
      </c>
    </row>
    <row r="345" spans="1:20">
      <c r="A345">
        <f t="shared" si="19"/>
        <v>83</v>
      </c>
      <c r="B345" s="60" t="s">
        <v>43</v>
      </c>
      <c r="C345" s="60" t="s">
        <v>211</v>
      </c>
      <c r="D345" s="60">
        <v>5</v>
      </c>
      <c r="E345" s="65">
        <v>27464.172999999999</v>
      </c>
      <c r="F345" s="60">
        <v>2018</v>
      </c>
      <c r="G345" s="65">
        <v>59.795000000000002</v>
      </c>
      <c r="H345" s="65">
        <v>5.2683749198913574</v>
      </c>
      <c r="I345" s="66">
        <v>1.0299999713897705</v>
      </c>
      <c r="J345" s="5">
        <v>9.254469577032836</v>
      </c>
      <c r="K345" s="6">
        <v>47.464848039280312</v>
      </c>
      <c r="L345" s="5">
        <v>40.83915615535949</v>
      </c>
      <c r="M345" s="5">
        <v>8.0613946115181747</v>
      </c>
      <c r="N345" s="7">
        <v>5.0660162569151783</v>
      </c>
      <c r="O345" s="7" t="s">
        <v>953</v>
      </c>
      <c r="P345" s="67">
        <v>45.649592696888888</v>
      </c>
      <c r="Q345" s="18">
        <f t="shared" si="17"/>
        <v>1</v>
      </c>
      <c r="R345" s="68">
        <v>1.56</v>
      </c>
      <c r="S345" s="69">
        <v>5670.2</v>
      </c>
      <c r="T345" s="59">
        <f t="shared" si="18"/>
        <v>5670.2</v>
      </c>
    </row>
    <row r="346" spans="1:20">
      <c r="A346">
        <f t="shared" si="19"/>
        <v>137</v>
      </c>
      <c r="B346" s="60" t="s">
        <v>53</v>
      </c>
      <c r="C346" s="60" t="s">
        <v>221</v>
      </c>
      <c r="D346" s="60">
        <v>5</v>
      </c>
      <c r="E346" s="65">
        <v>1179.874</v>
      </c>
      <c r="F346" s="60">
        <v>2019</v>
      </c>
      <c r="G346" s="65">
        <v>59.85</v>
      </c>
      <c r="H346" s="65">
        <v>4.3961148262023926</v>
      </c>
      <c r="I346" s="66">
        <v>2.5</v>
      </c>
      <c r="J346" s="5">
        <v>8.3822094833438712</v>
      </c>
      <c r="K346" s="6">
        <v>43.030694700365729</v>
      </c>
      <c r="L346" s="5">
        <v>36.405002816444906</v>
      </c>
      <c r="M346" s="5">
        <v>9.5313946401284042</v>
      </c>
      <c r="N346" s="7">
        <v>3.81948331707672</v>
      </c>
      <c r="O346" s="7" t="s">
        <v>839</v>
      </c>
      <c r="P346" s="67">
        <v>34.377093190946184</v>
      </c>
      <c r="Q346" s="18">
        <f t="shared" si="17"/>
        <v>2</v>
      </c>
      <c r="R346" s="68">
        <v>1.55</v>
      </c>
      <c r="S346" s="69">
        <v>10099.59</v>
      </c>
      <c r="T346" s="59">
        <f t="shared" si="18"/>
        <v>10099.59</v>
      </c>
    </row>
    <row r="347" spans="1:20">
      <c r="A347" t="str">
        <f t="shared" si="19"/>
        <v/>
      </c>
      <c r="B347" s="60" t="s">
        <v>53</v>
      </c>
      <c r="C347" s="60" t="s">
        <v>221</v>
      </c>
      <c r="D347" s="60">
        <v>5</v>
      </c>
      <c r="E347" s="65">
        <v>1192.729</v>
      </c>
      <c r="F347" s="60">
        <v>2020</v>
      </c>
      <c r="G347" s="65">
        <v>59.862000000000002</v>
      </c>
      <c r="H347" s="65" t="s">
        <v>367</v>
      </c>
      <c r="I347" s="66">
        <v>2.3199999332427979</v>
      </c>
      <c r="J347" s="5" t="s">
        <v>367</v>
      </c>
      <c r="K347" s="6" t="s">
        <v>367</v>
      </c>
      <c r="L347" s="5" t="s">
        <v>367</v>
      </c>
      <c r="M347" s="5">
        <v>9.3513945733712021</v>
      </c>
      <c r="N347" s="7" t="s">
        <v>367</v>
      </c>
      <c r="O347" s="7" t="s">
        <v>588</v>
      </c>
      <c r="P347" s="67" t="s">
        <v>367</v>
      </c>
      <c r="Q347" s="18">
        <f t="shared" si="17"/>
        <v>2</v>
      </c>
      <c r="R347" s="68">
        <v>1.53</v>
      </c>
      <c r="S347" s="69">
        <v>9695.82</v>
      </c>
      <c r="T347" s="59">
        <f t="shared" si="18"/>
        <v>9695.82</v>
      </c>
    </row>
    <row r="348" spans="1:20">
      <c r="A348">
        <f t="shared" si="19"/>
        <v>97</v>
      </c>
      <c r="B348" s="60" t="s">
        <v>92</v>
      </c>
      <c r="C348" s="60" t="s">
        <v>260</v>
      </c>
      <c r="D348" s="60">
        <v>5</v>
      </c>
      <c r="E348" s="65">
        <v>15709.576999999999</v>
      </c>
      <c r="F348" s="60">
        <v>2012</v>
      </c>
      <c r="G348" s="65">
        <v>59.87</v>
      </c>
      <c r="H348" s="65">
        <v>4.2792696952819824</v>
      </c>
      <c r="I348" s="66">
        <v>0.73000001907348633</v>
      </c>
      <c r="J348" s="5">
        <v>8.265364352423461</v>
      </c>
      <c r="K348" s="6">
        <v>42.445040614076959</v>
      </c>
      <c r="L348" s="5">
        <v>35.819348730156136</v>
      </c>
      <c r="M348" s="5">
        <v>7.7613946592018905</v>
      </c>
      <c r="N348" s="7">
        <v>4.6150660162202684</v>
      </c>
      <c r="O348" s="7" t="s">
        <v>1883</v>
      </c>
      <c r="P348" s="67">
        <v>41.876531207194297</v>
      </c>
      <c r="Q348" s="18">
        <f t="shared" si="17"/>
        <v>1</v>
      </c>
      <c r="R348" s="68">
        <v>1.62</v>
      </c>
      <c r="S348" s="69">
        <v>1518.15</v>
      </c>
      <c r="T348" s="59">
        <f t="shared" si="18"/>
        <v>1518.15</v>
      </c>
    </row>
    <row r="349" spans="1:20">
      <c r="A349">
        <f t="shared" si="19"/>
        <v>102</v>
      </c>
      <c r="B349" s="60" t="s">
        <v>22</v>
      </c>
      <c r="C349" s="60" t="s">
        <v>190</v>
      </c>
      <c r="D349" s="60">
        <v>5</v>
      </c>
      <c r="E349" s="65">
        <v>12726.754999999999</v>
      </c>
      <c r="F349" s="60">
        <v>2019</v>
      </c>
      <c r="G349" s="65">
        <v>59.887999999999998</v>
      </c>
      <c r="H349" s="65">
        <v>4.9763607978820801</v>
      </c>
      <c r="I349" s="66">
        <v>1.25</v>
      </c>
      <c r="J349" s="5">
        <v>8.9624554550235587</v>
      </c>
      <c r="K349" s="6">
        <v>46.038642811803626</v>
      </c>
      <c r="L349" s="5">
        <v>39.412950927882804</v>
      </c>
      <c r="M349" s="5">
        <v>8.2813946401284042</v>
      </c>
      <c r="N349" s="7">
        <v>4.7592166103162183</v>
      </c>
      <c r="O349" s="7" t="s">
        <v>812</v>
      </c>
      <c r="P349" s="67">
        <v>42.835121755148471</v>
      </c>
      <c r="Q349" s="18">
        <f t="shared" si="17"/>
        <v>1</v>
      </c>
      <c r="R349" s="68">
        <v>1.55</v>
      </c>
      <c r="S349" s="69">
        <v>3281.1</v>
      </c>
      <c r="T349" s="59">
        <f t="shared" si="18"/>
        <v>3281.1</v>
      </c>
    </row>
    <row r="350" spans="1:20">
      <c r="A350" t="str">
        <f t="shared" si="19"/>
        <v/>
      </c>
      <c r="B350" s="60" t="s">
        <v>110</v>
      </c>
      <c r="C350" s="60" t="s">
        <v>278</v>
      </c>
      <c r="D350" s="60">
        <v>5</v>
      </c>
      <c r="E350" s="65">
        <v>23717.613000000001</v>
      </c>
      <c r="F350" s="60">
        <v>2020</v>
      </c>
      <c r="G350" s="65">
        <v>59.89</v>
      </c>
      <c r="H350" s="65" t="s">
        <v>367</v>
      </c>
      <c r="I350" s="66">
        <v>1.3999999761581421</v>
      </c>
      <c r="J350" s="5" t="s">
        <v>367</v>
      </c>
      <c r="K350" s="6" t="s">
        <v>367</v>
      </c>
      <c r="L350" s="5" t="s">
        <v>367</v>
      </c>
      <c r="M350" s="5">
        <v>8.4313946162865463</v>
      </c>
      <c r="N350" s="7" t="s">
        <v>367</v>
      </c>
      <c r="O350" s="7" t="s">
        <v>645</v>
      </c>
      <c r="P350" s="67" t="s">
        <v>367</v>
      </c>
      <c r="Q350" s="18">
        <f t="shared" si="17"/>
        <v>1</v>
      </c>
      <c r="R350" s="68">
        <v>1.53</v>
      </c>
      <c r="S350" s="69">
        <v>1615.69</v>
      </c>
      <c r="T350" s="59">
        <f t="shared" si="18"/>
        <v>1615.69</v>
      </c>
    </row>
    <row r="351" spans="1:20">
      <c r="A351">
        <f t="shared" si="19"/>
        <v>85</v>
      </c>
      <c r="B351" s="60" t="s">
        <v>142</v>
      </c>
      <c r="C351" s="60" t="s">
        <v>310</v>
      </c>
      <c r="D351" s="60">
        <v>5</v>
      </c>
      <c r="E351" s="65">
        <v>42570.728000000003</v>
      </c>
      <c r="F351" s="60">
        <v>2008</v>
      </c>
      <c r="G351" s="65">
        <v>59.896000000000001</v>
      </c>
      <c r="H351" s="65">
        <v>4.3847417831420898</v>
      </c>
      <c r="I351" s="66">
        <v>1.0800000429153442</v>
      </c>
      <c r="J351" s="5">
        <v>8.3708364402835684</v>
      </c>
      <c r="K351" s="6">
        <v>43.005338347397348</v>
      </c>
      <c r="L351" s="5">
        <v>36.379646463476526</v>
      </c>
      <c r="M351" s="5">
        <v>8.1113946830437484</v>
      </c>
      <c r="N351" s="7">
        <v>4.4850050928387688</v>
      </c>
      <c r="O351" s="7" t="s">
        <v>2497</v>
      </c>
      <c r="P351" s="67">
        <v>41.025656406379547</v>
      </c>
      <c r="Q351" s="18">
        <f t="shared" si="17"/>
        <v>1</v>
      </c>
      <c r="R351" s="68">
        <v>1.69</v>
      </c>
      <c r="S351" s="69">
        <v>2493.2600000000002</v>
      </c>
      <c r="T351" s="59">
        <f t="shared" si="18"/>
        <v>2493.2600000000002</v>
      </c>
    </row>
    <row r="352" spans="1:20">
      <c r="A352" t="str">
        <f t="shared" si="19"/>
        <v/>
      </c>
      <c r="B352" s="60" t="s">
        <v>41</v>
      </c>
      <c r="C352" s="60" t="s">
        <v>209</v>
      </c>
      <c r="D352" s="60">
        <v>5</v>
      </c>
      <c r="E352" s="65">
        <v>90047.644</v>
      </c>
      <c r="F352" s="60">
        <v>2018</v>
      </c>
      <c r="G352" s="65">
        <v>59.926000000000002</v>
      </c>
      <c r="H352" s="65" t="s">
        <v>367</v>
      </c>
      <c r="I352" s="66">
        <v>0.68999999761581421</v>
      </c>
      <c r="J352" s="5" t="s">
        <v>367</v>
      </c>
      <c r="K352" s="6" t="s">
        <v>367</v>
      </c>
      <c r="L352" s="5" t="s">
        <v>367</v>
      </c>
      <c r="M352" s="5">
        <v>7.7213946377442184</v>
      </c>
      <c r="N352" s="7" t="s">
        <v>367</v>
      </c>
      <c r="O352" s="7" t="s">
        <v>852</v>
      </c>
      <c r="P352" s="67" t="s">
        <v>367</v>
      </c>
      <c r="Q352" s="18">
        <f t="shared" si="17"/>
        <v>1</v>
      </c>
      <c r="R352" s="68">
        <v>1.56</v>
      </c>
      <c r="S352" s="69">
        <v>1431.73</v>
      </c>
      <c r="T352" s="59">
        <f t="shared" si="18"/>
        <v>1431.73</v>
      </c>
    </row>
    <row r="353" spans="1:20">
      <c r="A353">
        <f t="shared" si="19"/>
        <v>96</v>
      </c>
      <c r="B353" s="60" t="s">
        <v>80</v>
      </c>
      <c r="C353" s="60" t="s">
        <v>248</v>
      </c>
      <c r="D353" s="60">
        <v>5</v>
      </c>
      <c r="E353" s="65">
        <v>39206.351000000002</v>
      </c>
      <c r="F353" s="60">
        <v>2008</v>
      </c>
      <c r="G353" s="65">
        <v>59.954999999999998</v>
      </c>
      <c r="H353" s="65">
        <v>4.0152745246887207</v>
      </c>
      <c r="I353" s="66">
        <v>1.0399999618530273</v>
      </c>
      <c r="J353" s="5">
        <v>8.0013691818301993</v>
      </c>
      <c r="K353" s="6">
        <v>41.147685233975608</v>
      </c>
      <c r="L353" s="5">
        <v>34.521993350054785</v>
      </c>
      <c r="M353" s="5">
        <v>8.0713946019814315</v>
      </c>
      <c r="N353" s="7">
        <v>4.2770791235482459</v>
      </c>
      <c r="O353" s="7" t="s">
        <v>2500</v>
      </c>
      <c r="P353" s="67">
        <v>39.123696609790507</v>
      </c>
      <c r="Q353" s="18">
        <f t="shared" si="17"/>
        <v>1</v>
      </c>
      <c r="R353" s="68">
        <v>1.69</v>
      </c>
      <c r="S353" s="69">
        <v>4002.88</v>
      </c>
      <c r="T353" s="59">
        <f t="shared" si="18"/>
        <v>4002.88</v>
      </c>
    </row>
    <row r="354" spans="1:20">
      <c r="A354">
        <f t="shared" si="19"/>
        <v>113</v>
      </c>
      <c r="B354" s="60" t="s">
        <v>149</v>
      </c>
      <c r="C354" s="60" t="s">
        <v>317</v>
      </c>
      <c r="D354" s="60">
        <v>5</v>
      </c>
      <c r="E354" s="65">
        <v>32390.802</v>
      </c>
      <c r="F354" s="60">
        <v>2010</v>
      </c>
      <c r="G354" s="65">
        <v>59.959000000000003</v>
      </c>
      <c r="H354" s="65">
        <v>4.1928820610046387</v>
      </c>
      <c r="I354" s="66">
        <v>1.4299999475479126</v>
      </c>
      <c r="J354" s="5">
        <v>8.1789767181461173</v>
      </c>
      <c r="K354" s="6">
        <v>42.063852463627512</v>
      </c>
      <c r="L354" s="5">
        <v>35.43816057970669</v>
      </c>
      <c r="M354" s="5">
        <v>8.4613945876763168</v>
      </c>
      <c r="N354" s="7">
        <v>4.1882174637406644</v>
      </c>
      <c r="O354" s="7" t="s">
        <v>2201</v>
      </c>
      <c r="P354" s="67">
        <v>38.135143201563153</v>
      </c>
      <c r="Q354" s="18">
        <f t="shared" si="17"/>
        <v>1</v>
      </c>
      <c r="R354" s="68">
        <v>1.65</v>
      </c>
      <c r="S354" s="69">
        <v>2244.61</v>
      </c>
      <c r="T354" s="59">
        <f t="shared" si="18"/>
        <v>2244.61</v>
      </c>
    </row>
    <row r="355" spans="1:20">
      <c r="A355">
        <f t="shared" si="19"/>
        <v>100</v>
      </c>
      <c r="B355" s="60" t="s">
        <v>29</v>
      </c>
      <c r="C355" s="60" t="s">
        <v>197</v>
      </c>
      <c r="D355" s="60">
        <v>5</v>
      </c>
      <c r="E355" s="65">
        <v>20438.288</v>
      </c>
      <c r="F355" s="60">
        <v>2018</v>
      </c>
      <c r="G355" s="65">
        <v>59.972000000000001</v>
      </c>
      <c r="H355" s="65">
        <v>4.9272360801696777</v>
      </c>
      <c r="I355" s="66">
        <v>1.1599999666213989</v>
      </c>
      <c r="J355" s="5">
        <v>8.9133307373111563</v>
      </c>
      <c r="K355" s="6">
        <v>45.850518003434075</v>
      </c>
      <c r="L355" s="5">
        <v>39.224826119513253</v>
      </c>
      <c r="M355" s="5">
        <v>8.1913946067498031</v>
      </c>
      <c r="N355" s="7">
        <v>4.788540657923078</v>
      </c>
      <c r="O355" s="7" t="s">
        <v>965</v>
      </c>
      <c r="P355" s="67">
        <v>43.149275399244111</v>
      </c>
      <c r="Q355" s="18">
        <f t="shared" si="17"/>
        <v>1</v>
      </c>
      <c r="R355" s="68">
        <v>1.56</v>
      </c>
      <c r="S355" s="69">
        <v>2316.39</v>
      </c>
      <c r="T355" s="59">
        <f t="shared" si="18"/>
        <v>2316.39</v>
      </c>
    </row>
    <row r="356" spans="1:20">
      <c r="A356">
        <f t="shared" si="19"/>
        <v>57</v>
      </c>
      <c r="B356" s="60" t="s">
        <v>60</v>
      </c>
      <c r="C356" s="60" t="s">
        <v>228</v>
      </c>
      <c r="D356" s="60">
        <v>5</v>
      </c>
      <c r="E356" s="65">
        <v>23040.702000000001</v>
      </c>
      <c r="F356" s="60">
        <v>2006</v>
      </c>
      <c r="G356" s="65">
        <v>59.975000000000001</v>
      </c>
      <c r="H356" s="65">
        <v>4.5350198745727539</v>
      </c>
      <c r="I356" s="66">
        <v>1.5</v>
      </c>
      <c r="J356" s="5">
        <v>8.5211145317142325</v>
      </c>
      <c r="K356" s="6">
        <v>43.835135344685625</v>
      </c>
      <c r="L356" s="5">
        <v>37.209443460764803</v>
      </c>
      <c r="M356" s="5">
        <v>8.5313946401284042</v>
      </c>
      <c r="N356" s="7">
        <v>4.3614725411652939</v>
      </c>
      <c r="O356" s="7" t="s">
        <v>2789</v>
      </c>
      <c r="P356" s="67">
        <v>39.987157134629065</v>
      </c>
      <c r="Q356" s="18">
        <f t="shared" si="17"/>
        <v>1</v>
      </c>
      <c r="R356" s="68">
        <v>1.71</v>
      </c>
      <c r="S356" s="69">
        <v>3857.86</v>
      </c>
      <c r="T356" s="59">
        <f t="shared" si="18"/>
        <v>3857.86</v>
      </c>
    </row>
    <row r="357" spans="1:20">
      <c r="A357">
        <f t="shared" si="19"/>
        <v>102</v>
      </c>
      <c r="B357" s="60" t="s">
        <v>87</v>
      </c>
      <c r="C357" s="60" t="s">
        <v>255</v>
      </c>
      <c r="D357" s="60">
        <v>5</v>
      </c>
      <c r="E357" s="65">
        <v>4470.2389999999996</v>
      </c>
      <c r="F357" s="60">
        <v>2013</v>
      </c>
      <c r="G357" s="65">
        <v>59.991999999999997</v>
      </c>
      <c r="H357" s="65">
        <v>4.477580189704895</v>
      </c>
      <c r="I357" s="66">
        <v>1.2899999618530273</v>
      </c>
      <c r="J357" s="5">
        <v>8.4636748468463736</v>
      </c>
      <c r="K357" s="6">
        <v>43.551989979969633</v>
      </c>
      <c r="L357" s="5">
        <v>36.926298096048811</v>
      </c>
      <c r="M357" s="5">
        <v>8.3213946019814315</v>
      </c>
      <c r="N357" s="7">
        <v>4.4375131648313113</v>
      </c>
      <c r="O357" s="7" t="s">
        <v>1615</v>
      </c>
      <c r="P357" s="67">
        <v>40.26543886398975</v>
      </c>
      <c r="Q357" s="18">
        <f t="shared" si="17"/>
        <v>1</v>
      </c>
      <c r="R357" s="68">
        <v>1.62</v>
      </c>
      <c r="S357" s="69">
        <v>1774.52</v>
      </c>
      <c r="T357" s="59">
        <f t="shared" si="18"/>
        <v>1774.52</v>
      </c>
    </row>
    <row r="358" spans="1:20">
      <c r="A358" t="str">
        <f t="shared" si="19"/>
        <v/>
      </c>
      <c r="B358" s="60" t="s">
        <v>2850</v>
      </c>
      <c r="C358" s="60" t="s">
        <v>333</v>
      </c>
      <c r="D358" s="60">
        <v>5</v>
      </c>
      <c r="E358" s="65">
        <v>1765.7739999999999</v>
      </c>
      <c r="F358" s="60">
        <v>2007</v>
      </c>
      <c r="G358" s="65">
        <v>60.000999999999998</v>
      </c>
      <c r="H358" s="65" t="s">
        <v>367</v>
      </c>
      <c r="I358" s="66">
        <v>0.9512208104133606</v>
      </c>
      <c r="J358" s="5" t="s">
        <v>367</v>
      </c>
      <c r="K358" s="6" t="s">
        <v>367</v>
      </c>
      <c r="L358" s="5" t="s">
        <v>367</v>
      </c>
      <c r="M358" s="5">
        <v>7.9826154505417648</v>
      </c>
      <c r="N358" s="7" t="s">
        <v>367</v>
      </c>
      <c r="O358" s="7" t="s">
        <v>2887</v>
      </c>
      <c r="P358" s="67" t="s">
        <v>367</v>
      </c>
      <c r="Q358" s="18">
        <f t="shared" si="17"/>
        <v>1</v>
      </c>
      <c r="R358" s="68">
        <v>1.69</v>
      </c>
      <c r="S358" s="69">
        <v>2567.16</v>
      </c>
      <c r="T358" s="59">
        <f t="shared" si="18"/>
        <v>2567.16</v>
      </c>
    </row>
    <row r="359" spans="1:20">
      <c r="A359">
        <f t="shared" si="19"/>
        <v>135</v>
      </c>
      <c r="B359" s="60" t="s">
        <v>105</v>
      </c>
      <c r="C359" s="60" t="s">
        <v>273</v>
      </c>
      <c r="D359" s="60">
        <v>5</v>
      </c>
      <c r="E359" s="65">
        <v>2374.3000000000002</v>
      </c>
      <c r="F359" s="60">
        <v>2015</v>
      </c>
      <c r="G359" s="65">
        <v>60.008000000000003</v>
      </c>
      <c r="H359" s="65">
        <v>4.5297629038492842</v>
      </c>
      <c r="I359" s="66">
        <v>2.4984490871429443</v>
      </c>
      <c r="J359" s="5">
        <v>8.5158575609907636</v>
      </c>
      <c r="K359" s="6">
        <v>43.832196425356933</v>
      </c>
      <c r="L359" s="5">
        <v>37.206504541436111</v>
      </c>
      <c r="M359" s="5">
        <v>9.5298437272713485</v>
      </c>
      <c r="N359" s="7">
        <v>3.9042093035547958</v>
      </c>
      <c r="O359" s="7" t="s">
        <v>1312</v>
      </c>
      <c r="P359" s="67">
        <v>35.303460402388978</v>
      </c>
      <c r="Q359" s="18">
        <f t="shared" si="17"/>
        <v>2</v>
      </c>
      <c r="R359" s="68">
        <v>1.59</v>
      </c>
      <c r="S359" s="69">
        <v>12166.57</v>
      </c>
      <c r="T359" s="59">
        <f t="shared" si="18"/>
        <v>12166.57</v>
      </c>
    </row>
    <row r="360" spans="1:20">
      <c r="A360">
        <f t="shared" si="19"/>
        <v>105</v>
      </c>
      <c r="B360" s="60" t="s">
        <v>110</v>
      </c>
      <c r="C360" s="60" t="s">
        <v>278</v>
      </c>
      <c r="D360" s="60">
        <v>5</v>
      </c>
      <c r="E360" s="65">
        <v>22947.757000000001</v>
      </c>
      <c r="F360" s="60">
        <v>2019</v>
      </c>
      <c r="G360" s="65">
        <v>60.030999999999999</v>
      </c>
      <c r="H360" s="65">
        <v>5.0035443305969238</v>
      </c>
      <c r="I360" s="66">
        <v>1.3700000047683716</v>
      </c>
      <c r="J360" s="5">
        <v>8.9896389877384024</v>
      </c>
      <c r="K360" s="6">
        <v>46.288544157990636</v>
      </c>
      <c r="L360" s="5">
        <v>39.662852274069813</v>
      </c>
      <c r="M360" s="5">
        <v>8.4013946448967758</v>
      </c>
      <c r="N360" s="7">
        <v>4.7209843068331585</v>
      </c>
      <c r="O360" s="7" t="s">
        <v>788</v>
      </c>
      <c r="P360" s="67">
        <v>42.491013573325695</v>
      </c>
      <c r="Q360" s="18">
        <f t="shared" si="17"/>
        <v>1</v>
      </c>
      <c r="R360" s="68">
        <v>1.55</v>
      </c>
      <c r="S360" s="69">
        <v>1612.64</v>
      </c>
      <c r="T360" s="59">
        <f t="shared" si="18"/>
        <v>1612.64</v>
      </c>
    </row>
    <row r="361" spans="1:20">
      <c r="A361">
        <f t="shared" si="19"/>
        <v>121</v>
      </c>
      <c r="B361" s="60" t="s">
        <v>94</v>
      </c>
      <c r="C361" s="60" t="s">
        <v>262</v>
      </c>
      <c r="D361" s="60">
        <v>5</v>
      </c>
      <c r="E361" s="65">
        <v>23072.639999999999</v>
      </c>
      <c r="F361" s="60">
        <v>2022</v>
      </c>
      <c r="G361" s="65">
        <v>60.034999999999997</v>
      </c>
      <c r="H361" s="65">
        <v>4.210547924041748</v>
      </c>
      <c r="I361" s="66">
        <v>1.190000057220459</v>
      </c>
      <c r="J361" s="5">
        <v>8.1966425811832266</v>
      </c>
      <c r="K361" s="6">
        <v>42.20813912166394</v>
      </c>
      <c r="L361" s="5">
        <v>35.582447237743118</v>
      </c>
      <c r="M361" s="5">
        <v>8.2213946973488632</v>
      </c>
      <c r="N361" s="7">
        <v>4.3280305285935636</v>
      </c>
      <c r="O361" s="7" t="s">
        <v>2888</v>
      </c>
      <c r="P361" s="67">
        <v>38.772674830359136</v>
      </c>
      <c r="Q361" s="18">
        <f t="shared" si="17"/>
        <v>1</v>
      </c>
      <c r="R361" s="68">
        <v>1.51</v>
      </c>
      <c r="S361" s="69">
        <v>2813.81</v>
      </c>
      <c r="T361" s="59">
        <f t="shared" si="18"/>
        <v>2813.81</v>
      </c>
    </row>
    <row r="362" spans="1:20">
      <c r="A362" t="str">
        <f t="shared" si="19"/>
        <v/>
      </c>
      <c r="B362" s="60" t="s">
        <v>41</v>
      </c>
      <c r="C362" s="60" t="s">
        <v>209</v>
      </c>
      <c r="D362" s="60">
        <v>5</v>
      </c>
      <c r="E362" s="65">
        <v>99148.932000000001</v>
      </c>
      <c r="F362" s="60">
        <v>2021</v>
      </c>
      <c r="G362" s="65">
        <v>60.043999999999997</v>
      </c>
      <c r="H362" s="65" t="s">
        <v>367</v>
      </c>
      <c r="I362" s="66">
        <v>0.67000001668930054</v>
      </c>
      <c r="J362" s="5" t="s">
        <v>367</v>
      </c>
      <c r="K362" s="6" t="s">
        <v>367</v>
      </c>
      <c r="L362" s="5" t="s">
        <v>367</v>
      </c>
      <c r="M362" s="5">
        <v>7.7013946568177047</v>
      </c>
      <c r="N362" s="7" t="s">
        <v>367</v>
      </c>
      <c r="O362" s="7" t="s">
        <v>527</v>
      </c>
      <c r="P362" s="67" t="s">
        <v>367</v>
      </c>
      <c r="Q362" s="18">
        <f t="shared" si="17"/>
        <v>1</v>
      </c>
      <c r="R362" s="68">
        <v>1.52</v>
      </c>
      <c r="S362" s="69">
        <v>1402.39</v>
      </c>
      <c r="T362" s="59">
        <f t="shared" si="18"/>
        <v>1402.39</v>
      </c>
    </row>
    <row r="363" spans="1:20">
      <c r="A363">
        <f t="shared" si="19"/>
        <v>93</v>
      </c>
      <c r="B363" s="60" t="s">
        <v>29</v>
      </c>
      <c r="C363" s="60" t="s">
        <v>197</v>
      </c>
      <c r="D363" s="60">
        <v>5</v>
      </c>
      <c r="E363" s="65">
        <v>21995.242999999999</v>
      </c>
      <c r="F363" s="60">
        <v>2021</v>
      </c>
      <c r="G363" s="65">
        <v>60.045999999999999</v>
      </c>
      <c r="H363" s="65">
        <v>4.6355085372924805</v>
      </c>
      <c r="I363" s="66">
        <v>1.1000000238418579</v>
      </c>
      <c r="J363" s="5">
        <v>8.6216031944339591</v>
      </c>
      <c r="K363" s="6">
        <v>44.404583940060611</v>
      </c>
      <c r="L363" s="5">
        <v>37.778892056139789</v>
      </c>
      <c r="M363" s="5">
        <v>8.1313946639702621</v>
      </c>
      <c r="N363" s="7">
        <v>4.6460531824307907</v>
      </c>
      <c r="O363" s="7" t="s">
        <v>514</v>
      </c>
      <c r="P363" s="67">
        <v>41.670411129403803</v>
      </c>
      <c r="Q363" s="18">
        <f t="shared" si="17"/>
        <v>1</v>
      </c>
      <c r="R363" s="68">
        <v>1.52</v>
      </c>
      <c r="S363" s="69">
        <v>2486.4299999999998</v>
      </c>
      <c r="T363" s="59">
        <f t="shared" si="18"/>
        <v>2486.4299999999998</v>
      </c>
    </row>
    <row r="364" spans="1:20">
      <c r="A364" t="str">
        <f t="shared" si="19"/>
        <v/>
      </c>
      <c r="B364" s="60" t="s">
        <v>40</v>
      </c>
      <c r="C364" s="60" t="s">
        <v>208</v>
      </c>
      <c r="D364" s="60">
        <v>5</v>
      </c>
      <c r="E364" s="65">
        <v>3980.43</v>
      </c>
      <c r="F364" s="60">
        <v>2007</v>
      </c>
      <c r="G364" s="65">
        <v>60.05</v>
      </c>
      <c r="H364" s="65" t="s">
        <v>367</v>
      </c>
      <c r="I364" s="66">
        <v>1.0800000429153442</v>
      </c>
      <c r="J364" s="5" t="s">
        <v>367</v>
      </c>
      <c r="K364" s="6" t="s">
        <v>367</v>
      </c>
      <c r="L364" s="5" t="s">
        <v>367</v>
      </c>
      <c r="M364" s="5">
        <v>8.1113946830437484</v>
      </c>
      <c r="N364" s="7" t="s">
        <v>367</v>
      </c>
      <c r="O364" s="7" t="s">
        <v>2528</v>
      </c>
      <c r="P364" s="67" t="s">
        <v>367</v>
      </c>
      <c r="Q364" s="18">
        <f t="shared" si="17"/>
        <v>1</v>
      </c>
      <c r="R364" s="68">
        <v>1.69</v>
      </c>
      <c r="S364" s="69">
        <v>7375.82</v>
      </c>
      <c r="T364" s="59">
        <f t="shared" si="18"/>
        <v>7375.82</v>
      </c>
    </row>
    <row r="365" spans="1:20">
      <c r="A365">
        <f t="shared" si="19"/>
        <v>136</v>
      </c>
      <c r="B365" s="60" t="s">
        <v>30</v>
      </c>
      <c r="C365" s="60" t="s">
        <v>198</v>
      </c>
      <c r="D365" s="60">
        <v>5</v>
      </c>
      <c r="E365" s="65">
        <v>11047.58</v>
      </c>
      <c r="F365" s="60">
        <v>2015</v>
      </c>
      <c r="G365" s="65">
        <v>60.106999999999999</v>
      </c>
      <c r="H365" s="65">
        <v>3.1222220659255981</v>
      </c>
      <c r="I365" s="66">
        <v>0.67000001668930054</v>
      </c>
      <c r="J365" s="5">
        <v>7.1083167230670776</v>
      </c>
      <c r="K365" s="6">
        <v>36.647766799704733</v>
      </c>
      <c r="L365" s="5">
        <v>30.022074915783911</v>
      </c>
      <c r="M365" s="5">
        <v>7.7013946568177047</v>
      </c>
      <c r="N365" s="7">
        <v>3.8982646979669706</v>
      </c>
      <c r="O365" s="7" t="s">
        <v>1305</v>
      </c>
      <c r="P365" s="67">
        <v>35.249706842663961</v>
      </c>
      <c r="Q365" s="18">
        <f t="shared" si="17"/>
        <v>1</v>
      </c>
      <c r="R365" s="68">
        <v>1.59</v>
      </c>
      <c r="S365" s="69">
        <v>995.32</v>
      </c>
      <c r="T365" s="59">
        <f t="shared" si="18"/>
        <v>995.32</v>
      </c>
    </row>
    <row r="366" spans="1:20">
      <c r="A366">
        <f t="shared" si="19"/>
        <v>111</v>
      </c>
      <c r="B366" s="60" t="s">
        <v>160</v>
      </c>
      <c r="C366" s="60" t="s">
        <v>328</v>
      </c>
      <c r="D366" s="60">
        <v>5</v>
      </c>
      <c r="E366" s="65">
        <v>15895.315000000001</v>
      </c>
      <c r="F366" s="60">
        <v>2014</v>
      </c>
      <c r="G366" s="65">
        <v>60.109000000000002</v>
      </c>
      <c r="H366" s="65">
        <v>4.3458371162414551</v>
      </c>
      <c r="I366" s="66">
        <v>1.2899999618530273</v>
      </c>
      <c r="J366" s="5">
        <v>8.3319317733829337</v>
      </c>
      <c r="K366" s="6">
        <v>42.957688102911135</v>
      </c>
      <c r="L366" s="5">
        <v>36.331996218990312</v>
      </c>
      <c r="M366" s="5">
        <v>8.3213946019814315</v>
      </c>
      <c r="N366" s="7">
        <v>4.3660946219686778</v>
      </c>
      <c r="O366" s="7" t="s">
        <v>1582</v>
      </c>
      <c r="P366" s="67">
        <v>39.5716028734075</v>
      </c>
      <c r="Q366" s="18">
        <f t="shared" si="17"/>
        <v>1</v>
      </c>
      <c r="R366" s="68">
        <v>1.61</v>
      </c>
      <c r="S366" s="69">
        <v>3585.58</v>
      </c>
      <c r="T366" s="59">
        <f t="shared" si="18"/>
        <v>3585.58</v>
      </c>
    </row>
    <row r="367" spans="1:20">
      <c r="A367">
        <f t="shared" si="19"/>
        <v>112</v>
      </c>
      <c r="B367" s="60" t="s">
        <v>144</v>
      </c>
      <c r="C367" s="60" t="s">
        <v>312</v>
      </c>
      <c r="D367" s="60">
        <v>5</v>
      </c>
      <c r="E367" s="65">
        <v>8057.14</v>
      </c>
      <c r="F367" s="60">
        <v>2017</v>
      </c>
      <c r="G367" s="65">
        <v>60.134999999999998</v>
      </c>
      <c r="H367" s="65">
        <v>4.3608050346374512</v>
      </c>
      <c r="I367" s="66">
        <v>0.92000001668930054</v>
      </c>
      <c r="J367" s="5">
        <v>8.3468996917789298</v>
      </c>
      <c r="K367" s="6">
        <v>43.05347416513041</v>
      </c>
      <c r="L367" s="5">
        <v>36.427782281209588</v>
      </c>
      <c r="M367" s="5">
        <v>7.9513946568177047</v>
      </c>
      <c r="N367" s="7">
        <v>4.5813072867632831</v>
      </c>
      <c r="O367" s="7" t="s">
        <v>1128</v>
      </c>
      <c r="P367" s="67">
        <v>41.378007532370994</v>
      </c>
      <c r="Q367" s="18">
        <f t="shared" si="17"/>
        <v>1</v>
      </c>
      <c r="R367" s="68">
        <v>1.58</v>
      </c>
      <c r="S367" s="69">
        <v>2462.2800000000002</v>
      </c>
      <c r="T367" s="59">
        <f t="shared" si="18"/>
        <v>2462.2800000000002</v>
      </c>
    </row>
    <row r="368" spans="1:20">
      <c r="A368">
        <f t="shared" si="19"/>
        <v>118</v>
      </c>
      <c r="B368" s="60" t="s">
        <v>161</v>
      </c>
      <c r="C368" s="60" t="s">
        <v>329</v>
      </c>
      <c r="D368" s="60">
        <v>5</v>
      </c>
      <c r="E368" s="65">
        <v>15797.21</v>
      </c>
      <c r="F368" s="60">
        <v>2021</v>
      </c>
      <c r="G368" s="65">
        <v>60.134999999999998</v>
      </c>
      <c r="H368" s="65">
        <v>3.1545782089233398</v>
      </c>
      <c r="I368" s="66">
        <v>1.2699999809265137</v>
      </c>
      <c r="J368" s="5">
        <v>7.1406728660648193</v>
      </c>
      <c r="K368" s="6">
        <v>36.831732273429097</v>
      </c>
      <c r="L368" s="5">
        <v>30.206040389508274</v>
      </c>
      <c r="M368" s="5">
        <v>8.3013946210549179</v>
      </c>
      <c r="N368" s="7">
        <v>3.6386705810727711</v>
      </c>
      <c r="O368" s="7" t="s">
        <v>536</v>
      </c>
      <c r="P368" s="67">
        <v>32.635205221314244</v>
      </c>
      <c r="Q368" s="18">
        <f t="shared" si="17"/>
        <v>1</v>
      </c>
      <c r="R368" s="68">
        <v>1.52</v>
      </c>
      <c r="S368" s="69">
        <v>4827.09</v>
      </c>
      <c r="T368" s="59">
        <f t="shared" si="18"/>
        <v>4827.09</v>
      </c>
    </row>
    <row r="369" spans="1:20">
      <c r="A369">
        <f t="shared" si="19"/>
        <v>80</v>
      </c>
      <c r="B369" s="60" t="s">
        <v>43</v>
      </c>
      <c r="C369" s="60" t="s">
        <v>211</v>
      </c>
      <c r="D369" s="60">
        <v>5</v>
      </c>
      <c r="E369" s="65">
        <v>28915.449000000001</v>
      </c>
      <c r="F369" s="60">
        <v>2020</v>
      </c>
      <c r="G369" s="65">
        <v>60.14</v>
      </c>
      <c r="H369" s="65">
        <v>5.2565035820007324</v>
      </c>
      <c r="I369" s="66">
        <v>1.0499999523162842</v>
      </c>
      <c r="J369" s="5">
        <v>9.242598239142211</v>
      </c>
      <c r="K369" s="6">
        <v>47.6774689113577</v>
      </c>
      <c r="L369" s="5">
        <v>41.051777027436877</v>
      </c>
      <c r="M369" s="5">
        <v>8.0813945924446884</v>
      </c>
      <c r="N369" s="7">
        <v>5.0797887119404201</v>
      </c>
      <c r="O369" s="7" t="s">
        <v>578</v>
      </c>
      <c r="P369" s="67">
        <v>45.613859911164347</v>
      </c>
      <c r="Q369" s="18">
        <f t="shared" si="17"/>
        <v>1</v>
      </c>
      <c r="R369" s="68">
        <v>1.53</v>
      </c>
      <c r="S369" s="69">
        <v>5787.82</v>
      </c>
      <c r="T369" s="59">
        <f t="shared" si="18"/>
        <v>5787.82</v>
      </c>
    </row>
    <row r="370" spans="1:20">
      <c r="A370">
        <f t="shared" si="19"/>
        <v>106</v>
      </c>
      <c r="B370" s="60" t="s">
        <v>103</v>
      </c>
      <c r="C370" s="60" t="s">
        <v>271</v>
      </c>
      <c r="D370" s="60">
        <v>5</v>
      </c>
      <c r="E370" s="65">
        <v>28166.393</v>
      </c>
      <c r="F370" s="60">
        <v>2017</v>
      </c>
      <c r="G370" s="65">
        <v>60.148000000000003</v>
      </c>
      <c r="H370" s="65">
        <v>4.2798633575439453</v>
      </c>
      <c r="I370" s="66">
        <v>0.75999999046325684</v>
      </c>
      <c r="J370" s="5">
        <v>8.2659580146854239</v>
      </c>
      <c r="K370" s="6">
        <v>42.645192445551409</v>
      </c>
      <c r="L370" s="5">
        <v>36.019500561630586</v>
      </c>
      <c r="M370" s="5">
        <v>7.791394630591661</v>
      </c>
      <c r="N370" s="7">
        <v>4.6229850071007563</v>
      </c>
      <c r="O370" s="7" t="s">
        <v>1129</v>
      </c>
      <c r="P370" s="67">
        <v>41.754437428492288</v>
      </c>
      <c r="Q370" s="18">
        <f t="shared" si="17"/>
        <v>1</v>
      </c>
      <c r="R370" s="68">
        <v>1.58</v>
      </c>
      <c r="S370" s="69">
        <v>1532.01</v>
      </c>
      <c r="T370" s="59">
        <f t="shared" si="18"/>
        <v>1532.01</v>
      </c>
    </row>
    <row r="371" spans="1:20">
      <c r="A371">
        <f t="shared" si="19"/>
        <v>102</v>
      </c>
      <c r="B371" s="60" t="s">
        <v>22</v>
      </c>
      <c r="C371" s="60" t="s">
        <v>190</v>
      </c>
      <c r="D371" s="60">
        <v>5</v>
      </c>
      <c r="E371" s="65">
        <v>13070.169</v>
      </c>
      <c r="F371" s="60">
        <v>2020</v>
      </c>
      <c r="G371" s="65">
        <v>60.154000000000003</v>
      </c>
      <c r="H371" s="65">
        <v>4.4077458381652832</v>
      </c>
      <c r="I371" s="66">
        <v>1.1299999952316284</v>
      </c>
      <c r="J371" s="5">
        <v>8.3938404953067618</v>
      </c>
      <c r="K371" s="6">
        <v>43.309275253896431</v>
      </c>
      <c r="L371" s="5">
        <v>36.683583369975608</v>
      </c>
      <c r="M371" s="5">
        <v>8.1613946353600326</v>
      </c>
      <c r="N371" s="7">
        <v>4.4947689713520811</v>
      </c>
      <c r="O371" s="7" t="s">
        <v>557</v>
      </c>
      <c r="P371" s="67">
        <v>40.360686992822856</v>
      </c>
      <c r="Q371" s="18">
        <f t="shared" si="17"/>
        <v>1</v>
      </c>
      <c r="R371" s="68">
        <v>1.53</v>
      </c>
      <c r="S371" s="69">
        <v>3317.86</v>
      </c>
      <c r="T371" s="59">
        <f t="shared" si="18"/>
        <v>3317.86</v>
      </c>
    </row>
    <row r="372" spans="1:20">
      <c r="A372">
        <f t="shared" si="19"/>
        <v>107</v>
      </c>
      <c r="B372" s="60" t="s">
        <v>29</v>
      </c>
      <c r="C372" s="60" t="s">
        <v>197</v>
      </c>
      <c r="D372" s="60">
        <v>5</v>
      </c>
      <c r="E372" s="65">
        <v>20961.952000000001</v>
      </c>
      <c r="F372" s="60">
        <v>2019</v>
      </c>
      <c r="G372" s="65">
        <v>60.183999999999997</v>
      </c>
      <c r="H372" s="65">
        <v>4.7408928871154785</v>
      </c>
      <c r="I372" s="66">
        <v>1.1699999570846558</v>
      </c>
      <c r="J372" s="5">
        <v>8.7269875442569571</v>
      </c>
      <c r="K372" s="6">
        <v>45.050653732289355</v>
      </c>
      <c r="L372" s="5">
        <v>38.424961848368532</v>
      </c>
      <c r="M372" s="5">
        <v>8.20139459721306</v>
      </c>
      <c r="N372" s="7">
        <v>4.6851741362896782</v>
      </c>
      <c r="O372" s="7" t="s">
        <v>822</v>
      </c>
      <c r="P372" s="67">
        <v>42.168705693499923</v>
      </c>
      <c r="Q372" s="18">
        <f t="shared" si="17"/>
        <v>1</v>
      </c>
      <c r="R372" s="68">
        <v>1.55</v>
      </c>
      <c r="S372" s="69">
        <v>2391.54</v>
      </c>
      <c r="T372" s="59">
        <f t="shared" si="18"/>
        <v>2391.54</v>
      </c>
    </row>
    <row r="373" spans="1:20">
      <c r="A373" t="str">
        <f t="shared" si="19"/>
        <v/>
      </c>
      <c r="B373" s="60" t="s">
        <v>41</v>
      </c>
      <c r="C373" s="60" t="s">
        <v>209</v>
      </c>
      <c r="D373" s="60">
        <v>5</v>
      </c>
      <c r="E373" s="65">
        <v>92947.441999999995</v>
      </c>
      <c r="F373" s="60">
        <v>2019</v>
      </c>
      <c r="G373" s="65">
        <v>60.241999999999997</v>
      </c>
      <c r="H373" s="65" t="s">
        <v>367</v>
      </c>
      <c r="I373" s="66">
        <v>0.69999998807907104</v>
      </c>
      <c r="J373" s="5" t="s">
        <v>367</v>
      </c>
      <c r="K373" s="6" t="s">
        <v>367</v>
      </c>
      <c r="L373" s="5" t="s">
        <v>367</v>
      </c>
      <c r="M373" s="5">
        <v>7.7313946282074753</v>
      </c>
      <c r="N373" s="7" t="s">
        <v>367</v>
      </c>
      <c r="O373" s="7" t="s">
        <v>699</v>
      </c>
      <c r="P373" s="67" t="s">
        <v>367</v>
      </c>
      <c r="Q373" s="18">
        <f t="shared" si="17"/>
        <v>1</v>
      </c>
      <c r="R373" s="68">
        <v>1.55</v>
      </c>
      <c r="S373" s="69">
        <v>1394.76</v>
      </c>
      <c r="T373" s="59">
        <f t="shared" si="18"/>
        <v>1394.76</v>
      </c>
    </row>
    <row r="374" spans="1:20">
      <c r="A374">
        <f t="shared" si="19"/>
        <v>85</v>
      </c>
      <c r="B374" s="60" t="s">
        <v>10</v>
      </c>
      <c r="C374" s="60" t="s">
        <v>178</v>
      </c>
      <c r="D374" s="60">
        <v>6</v>
      </c>
      <c r="E374" s="65">
        <v>27466.100999999999</v>
      </c>
      <c r="F374" s="60">
        <v>2009</v>
      </c>
      <c r="G374" s="65">
        <v>60.247999999999998</v>
      </c>
      <c r="H374" s="65">
        <v>4.4017782211303711</v>
      </c>
      <c r="I374" s="66">
        <v>0.93999999761581421</v>
      </c>
      <c r="J374" s="5">
        <v>8.3878728782718497</v>
      </c>
      <c r="K374" s="6">
        <v>43.346113818295741</v>
      </c>
      <c r="L374" s="5">
        <v>36.720421934374919</v>
      </c>
      <c r="M374" s="5">
        <v>7.9713946377442184</v>
      </c>
      <c r="N374" s="7">
        <v>4.6065241533150632</v>
      </c>
      <c r="O374" s="7" t="s">
        <v>2335</v>
      </c>
      <c r="P374" s="67">
        <v>42.040597315784886</v>
      </c>
      <c r="Q374" s="18">
        <f t="shared" si="17"/>
        <v>1</v>
      </c>
      <c r="R374" s="68">
        <v>1.67</v>
      </c>
      <c r="S374" s="69">
        <v>2565.02</v>
      </c>
      <c r="T374" s="59">
        <f t="shared" si="18"/>
        <v>2565.02</v>
      </c>
    </row>
    <row r="375" spans="1:20">
      <c r="A375">
        <f t="shared" si="19"/>
        <v>112</v>
      </c>
      <c r="B375" s="60" t="s">
        <v>129</v>
      </c>
      <c r="C375" s="60" t="s">
        <v>297</v>
      </c>
      <c r="D375" s="60">
        <v>5</v>
      </c>
      <c r="E375" s="65">
        <v>8094.6019999999999</v>
      </c>
      <c r="F375" s="60">
        <v>2021</v>
      </c>
      <c r="G375" s="65">
        <v>60.26</v>
      </c>
      <c r="H375" s="65">
        <v>3.71429443359375</v>
      </c>
      <c r="I375" s="66">
        <v>1.059999942779541</v>
      </c>
      <c r="J375" s="5">
        <v>7.7003890907352295</v>
      </c>
      <c r="K375" s="6">
        <v>39.801321314104733</v>
      </c>
      <c r="L375" s="5">
        <v>33.175629430183911</v>
      </c>
      <c r="M375" s="5">
        <v>8.0913945829079452</v>
      </c>
      <c r="N375" s="7">
        <v>4.100112667878447</v>
      </c>
      <c r="O375" s="7" t="s">
        <v>530</v>
      </c>
      <c r="P375" s="67">
        <v>36.773875338633545</v>
      </c>
      <c r="Q375" s="18">
        <f t="shared" si="17"/>
        <v>1</v>
      </c>
      <c r="R375" s="68">
        <v>1.52</v>
      </c>
      <c r="S375" s="69">
        <v>2849.39</v>
      </c>
      <c r="T375" s="59">
        <f t="shared" si="18"/>
        <v>2849.39</v>
      </c>
    </row>
    <row r="376" spans="1:20">
      <c r="A376">
        <f t="shared" si="19"/>
        <v>138</v>
      </c>
      <c r="B376" s="60" t="s">
        <v>161</v>
      </c>
      <c r="C376" s="60" t="s">
        <v>329</v>
      </c>
      <c r="D376" s="60">
        <v>5</v>
      </c>
      <c r="E376" s="65">
        <v>14812.482</v>
      </c>
      <c r="F376" s="60">
        <v>2017</v>
      </c>
      <c r="G376" s="65">
        <v>60.262999999999998</v>
      </c>
      <c r="H376" s="65">
        <v>3.6383001804351807</v>
      </c>
      <c r="I376" s="66">
        <v>1.1799999475479126</v>
      </c>
      <c r="J376" s="5">
        <v>7.6243948375766601</v>
      </c>
      <c r="K376" s="6">
        <v>39.41048858224098</v>
      </c>
      <c r="L376" s="5">
        <v>32.784796698320157</v>
      </c>
      <c r="M376" s="5">
        <v>8.2113945876763168</v>
      </c>
      <c r="N376" s="7">
        <v>3.9925978892213596</v>
      </c>
      <c r="O376" s="7" t="s">
        <v>1143</v>
      </c>
      <c r="P376" s="67">
        <v>36.060830499463975</v>
      </c>
      <c r="Q376" s="18">
        <f t="shared" si="17"/>
        <v>1</v>
      </c>
      <c r="R376" s="68">
        <v>1.58</v>
      </c>
      <c r="S376" s="69">
        <v>5234.38</v>
      </c>
      <c r="T376" s="59">
        <f t="shared" si="18"/>
        <v>5234.38</v>
      </c>
    </row>
    <row r="377" spans="1:20">
      <c r="A377">
        <f t="shared" si="19"/>
        <v>69</v>
      </c>
      <c r="B377" s="60" t="s">
        <v>103</v>
      </c>
      <c r="C377" s="60" t="s">
        <v>271</v>
      </c>
      <c r="D377" s="60">
        <v>5</v>
      </c>
      <c r="E377" s="65">
        <v>31707.8</v>
      </c>
      <c r="F377" s="60">
        <v>2021</v>
      </c>
      <c r="G377" s="65">
        <v>60.268000000000001</v>
      </c>
      <c r="H377" s="65">
        <v>5.1784868240356445</v>
      </c>
      <c r="I377" s="66">
        <v>0.80000001192092896</v>
      </c>
      <c r="J377" s="5">
        <v>9.1645814811771231</v>
      </c>
      <c r="K377" s="6">
        <v>47.375642073964656</v>
      </c>
      <c r="L377" s="5">
        <v>40.749950190043833</v>
      </c>
      <c r="M377" s="5">
        <v>7.8313946520493332</v>
      </c>
      <c r="N377" s="7">
        <v>5.2034090989630197</v>
      </c>
      <c r="O377" s="7" t="s">
        <v>492</v>
      </c>
      <c r="P377" s="67">
        <v>46.669331562585832</v>
      </c>
      <c r="Q377" s="18">
        <f t="shared" si="17"/>
        <v>1</v>
      </c>
      <c r="R377" s="68">
        <v>1.52</v>
      </c>
      <c r="S377" s="69">
        <v>1457.24</v>
      </c>
      <c r="T377" s="59">
        <f t="shared" si="18"/>
        <v>1457.24</v>
      </c>
    </row>
    <row r="378" spans="1:20">
      <c r="A378">
        <f t="shared" si="19"/>
        <v>77</v>
      </c>
      <c r="B378" s="60" t="s">
        <v>43</v>
      </c>
      <c r="C378" s="60" t="s">
        <v>211</v>
      </c>
      <c r="D378" s="60">
        <v>5</v>
      </c>
      <c r="E378" s="65">
        <v>28193.008999999998</v>
      </c>
      <c r="F378" s="60">
        <v>2019</v>
      </c>
      <c r="G378" s="65">
        <v>60.274000000000001</v>
      </c>
      <c r="H378" s="65">
        <v>5.3920121192932129</v>
      </c>
      <c r="I378" s="66">
        <v>0.99000000953674316</v>
      </c>
      <c r="J378" s="5">
        <v>9.3781067764346915</v>
      </c>
      <c r="K378" s="6">
        <v>48.484272053080971</v>
      </c>
      <c r="L378" s="5">
        <v>41.858580169160149</v>
      </c>
      <c r="M378" s="5">
        <v>8.0213946496651474</v>
      </c>
      <c r="N378" s="7">
        <v>5.2183668797429803</v>
      </c>
      <c r="O378" s="7" t="s">
        <v>798</v>
      </c>
      <c r="P378" s="67">
        <v>46.967683751207268</v>
      </c>
      <c r="Q378" s="18">
        <f t="shared" si="17"/>
        <v>1</v>
      </c>
      <c r="R378" s="68">
        <v>1.55</v>
      </c>
      <c r="S378" s="69">
        <v>5894.88</v>
      </c>
      <c r="T378" s="59">
        <f t="shared" si="18"/>
        <v>5894.88</v>
      </c>
    </row>
    <row r="379" spans="1:20">
      <c r="A379">
        <f t="shared" si="19"/>
        <v>71</v>
      </c>
      <c r="B379" s="60" t="s">
        <v>60</v>
      </c>
      <c r="C379" s="60" t="s">
        <v>228</v>
      </c>
      <c r="D379" s="60">
        <v>5</v>
      </c>
      <c r="E379" s="65">
        <v>23642.278999999999</v>
      </c>
      <c r="F379" s="60">
        <v>2007</v>
      </c>
      <c r="G379" s="65">
        <v>60.281999999999996</v>
      </c>
      <c r="H379" s="65">
        <v>5.2201480865478516</v>
      </c>
      <c r="I379" s="66">
        <v>1.6299999952316284</v>
      </c>
      <c r="J379" s="5">
        <v>9.2062427436893302</v>
      </c>
      <c r="K379" s="6">
        <v>47.602062150072129</v>
      </c>
      <c r="L379" s="5">
        <v>40.976370266151307</v>
      </c>
      <c r="M379" s="5">
        <v>8.6613946353600326</v>
      </c>
      <c r="N379" s="7">
        <v>4.7309205954969196</v>
      </c>
      <c r="O379" s="7" t="s">
        <v>2618</v>
      </c>
      <c r="P379" s="67">
        <v>43.275117601677699</v>
      </c>
      <c r="Q379" s="18">
        <f t="shared" si="17"/>
        <v>1</v>
      </c>
      <c r="R379" s="68">
        <v>1.69</v>
      </c>
      <c r="S379" s="69">
        <v>3923.13</v>
      </c>
      <c r="T379" s="59">
        <f t="shared" si="18"/>
        <v>3923.13</v>
      </c>
    </row>
    <row r="380" spans="1:20">
      <c r="A380">
        <f t="shared" si="19"/>
        <v>84</v>
      </c>
      <c r="B380" s="60" t="s">
        <v>43</v>
      </c>
      <c r="C380" s="60" t="s">
        <v>211</v>
      </c>
      <c r="D380" s="60">
        <v>5</v>
      </c>
      <c r="E380" s="65">
        <v>29639.736000000001</v>
      </c>
      <c r="F380" s="60">
        <v>2021</v>
      </c>
      <c r="G380" s="65">
        <v>60.29</v>
      </c>
      <c r="H380" s="65">
        <v>5.0558066368103027</v>
      </c>
      <c r="I380" s="66">
        <v>1.1499999761581421</v>
      </c>
      <c r="J380" s="5">
        <v>9.0419012939517813</v>
      </c>
      <c r="K380" s="6">
        <v>46.758518028480403</v>
      </c>
      <c r="L380" s="5">
        <v>40.13282614455958</v>
      </c>
      <c r="M380" s="5">
        <v>8.1813946162865463</v>
      </c>
      <c r="N380" s="7">
        <v>4.9053771425067225</v>
      </c>
      <c r="O380" s="7" t="s">
        <v>497</v>
      </c>
      <c r="P380" s="67">
        <v>43.996285502287215</v>
      </c>
      <c r="Q380" s="18">
        <f t="shared" si="17"/>
        <v>1</v>
      </c>
      <c r="R380" s="68">
        <v>1.52</v>
      </c>
      <c r="S380" s="69">
        <v>6045.2</v>
      </c>
      <c r="T380" s="59">
        <f t="shared" si="18"/>
        <v>6045.2</v>
      </c>
    </row>
    <row r="381" spans="1:20">
      <c r="A381">
        <f t="shared" si="19"/>
        <v>94</v>
      </c>
      <c r="B381" s="60" t="s">
        <v>32</v>
      </c>
      <c r="C381" s="60" t="s">
        <v>200</v>
      </c>
      <c r="D381" s="60">
        <v>5</v>
      </c>
      <c r="E381" s="65">
        <v>23454.161</v>
      </c>
      <c r="F381" s="60">
        <v>2016</v>
      </c>
      <c r="G381" s="65">
        <v>60.292999999999999</v>
      </c>
      <c r="H381" s="65">
        <v>4.8162322044372559</v>
      </c>
      <c r="I381" s="66">
        <v>1.25</v>
      </c>
      <c r="J381" s="5">
        <v>8.8023268615787345</v>
      </c>
      <c r="K381" s="6">
        <v>45.521868251908515</v>
      </c>
      <c r="L381" s="5">
        <v>38.896176367987692</v>
      </c>
      <c r="M381" s="5">
        <v>8.2813946401284042</v>
      </c>
      <c r="N381" s="7">
        <v>4.6968147345028113</v>
      </c>
      <c r="O381" s="7" t="s">
        <v>1259</v>
      </c>
      <c r="P381" s="67">
        <v>42.421261726740454</v>
      </c>
      <c r="Q381" s="18">
        <f t="shared" si="17"/>
        <v>1</v>
      </c>
      <c r="R381" s="68">
        <v>1.58</v>
      </c>
      <c r="S381" s="69">
        <v>4767.13</v>
      </c>
      <c r="T381" s="59">
        <f t="shared" si="18"/>
        <v>4767.13</v>
      </c>
    </row>
    <row r="382" spans="1:20">
      <c r="A382">
        <f t="shared" si="19"/>
        <v>132</v>
      </c>
      <c r="B382" s="60" t="s">
        <v>26</v>
      </c>
      <c r="C382" s="60" t="s">
        <v>194</v>
      </c>
      <c r="D382" s="60">
        <v>5</v>
      </c>
      <c r="E382" s="65">
        <v>2108.6170000000002</v>
      </c>
      <c r="F382" s="60">
        <v>2012</v>
      </c>
      <c r="G382" s="65">
        <v>60.384</v>
      </c>
      <c r="H382" s="65">
        <v>4.8359389305114746</v>
      </c>
      <c r="I382" s="66">
        <v>2.9300000667572021</v>
      </c>
      <c r="J382" s="5">
        <v>8.8220335876529532</v>
      </c>
      <c r="K382" s="6">
        <v>45.69264281270312</v>
      </c>
      <c r="L382" s="5">
        <v>39.066950928782298</v>
      </c>
      <c r="M382" s="5">
        <v>9.9613947068856064</v>
      </c>
      <c r="N382" s="7">
        <v>3.9218354536015005</v>
      </c>
      <c r="O382" s="7" t="s">
        <v>1905</v>
      </c>
      <c r="P382" s="67">
        <v>35.586243877120239</v>
      </c>
      <c r="Q382" s="18">
        <f t="shared" si="17"/>
        <v>2</v>
      </c>
      <c r="R382" s="68">
        <v>1.62</v>
      </c>
      <c r="S382" s="69">
        <v>14957.62</v>
      </c>
      <c r="T382" s="59">
        <f t="shared" si="18"/>
        <v>14957.62</v>
      </c>
    </row>
    <row r="383" spans="1:20">
      <c r="A383">
        <f t="shared" si="19"/>
        <v>115</v>
      </c>
      <c r="B383" s="60" t="s">
        <v>110</v>
      </c>
      <c r="C383" s="60" t="s">
        <v>278</v>
      </c>
      <c r="D383" s="60">
        <v>5</v>
      </c>
      <c r="E383" s="65">
        <v>25311.973000000002</v>
      </c>
      <c r="F383" s="60">
        <v>2022</v>
      </c>
      <c r="G383" s="65">
        <v>60.398000000000003</v>
      </c>
      <c r="H383" s="65">
        <v>4.5013313293457031</v>
      </c>
      <c r="I383" s="66">
        <v>1.3799999952316284</v>
      </c>
      <c r="J383" s="5">
        <v>8.4874259864871817</v>
      </c>
      <c r="K383" s="6">
        <v>43.969775718593624</v>
      </c>
      <c r="L383" s="5">
        <v>37.344083834672801</v>
      </c>
      <c r="M383" s="5">
        <v>8.4113946353600326</v>
      </c>
      <c r="N383" s="7">
        <v>4.4397017918627668</v>
      </c>
      <c r="O383" s="7" t="s">
        <v>2889</v>
      </c>
      <c r="P383" s="67">
        <v>39.773082186551989</v>
      </c>
      <c r="Q383" s="18">
        <f t="shared" si="17"/>
        <v>1</v>
      </c>
      <c r="R383" s="68">
        <v>1.51</v>
      </c>
      <c r="S383" s="69">
        <v>1717.52</v>
      </c>
      <c r="T383" s="59">
        <f t="shared" si="18"/>
        <v>1717.52</v>
      </c>
    </row>
    <row r="384" spans="1:20">
      <c r="A384" t="str">
        <f t="shared" si="19"/>
        <v/>
      </c>
      <c r="B384" s="60" t="s">
        <v>137</v>
      </c>
      <c r="C384" s="60" t="s">
        <v>305</v>
      </c>
      <c r="D384" s="60">
        <v>5</v>
      </c>
      <c r="E384" s="65">
        <v>31992.435000000001</v>
      </c>
      <c r="F384" s="60">
        <v>2006</v>
      </c>
      <c r="G384" s="65">
        <v>60.4</v>
      </c>
      <c r="H384" s="65" t="s">
        <v>367</v>
      </c>
      <c r="I384" s="66" t="s">
        <v>367</v>
      </c>
      <c r="J384" s="5" t="s">
        <v>367</v>
      </c>
      <c r="K384" s="6" t="s">
        <v>367</v>
      </c>
      <c r="L384" s="5" t="s">
        <v>367</v>
      </c>
      <c r="M384" s="5" t="s">
        <v>367</v>
      </c>
      <c r="N384" s="7" t="s">
        <v>367</v>
      </c>
      <c r="O384" s="7" t="s">
        <v>2731</v>
      </c>
      <c r="P384" s="67" t="s">
        <v>367</v>
      </c>
      <c r="Q384" s="18">
        <f t="shared" si="17"/>
        <v>3</v>
      </c>
      <c r="R384" s="68">
        <v>1.71</v>
      </c>
      <c r="S384" s="69">
        <v>4299.97</v>
      </c>
      <c r="T384" s="59">
        <f t="shared" si="18"/>
        <v>4299.97</v>
      </c>
    </row>
    <row r="385" spans="1:20">
      <c r="A385">
        <f t="shared" si="19"/>
        <v>75</v>
      </c>
      <c r="B385" s="60" t="s">
        <v>10</v>
      </c>
      <c r="C385" s="60" t="s">
        <v>178</v>
      </c>
      <c r="D385" s="60">
        <v>6</v>
      </c>
      <c r="E385" s="65">
        <v>28284.089</v>
      </c>
      <c r="F385" s="60">
        <v>2010</v>
      </c>
      <c r="G385" s="65">
        <v>60.701999999999998</v>
      </c>
      <c r="H385" s="65">
        <v>4.7583808898925781</v>
      </c>
      <c r="I385" s="66">
        <v>0.95999997854232788</v>
      </c>
      <c r="J385" s="5">
        <v>8.7444755470340567</v>
      </c>
      <c r="K385" s="6">
        <v>45.529455922602793</v>
      </c>
      <c r="L385" s="5">
        <v>38.90376403868197</v>
      </c>
      <c r="M385" s="5">
        <v>7.9913946186707321</v>
      </c>
      <c r="N385" s="7">
        <v>4.8682071021482258</v>
      </c>
      <c r="O385" s="7" t="s">
        <v>2168</v>
      </c>
      <c r="P385" s="67">
        <v>44.326679925898148</v>
      </c>
      <c r="Q385" s="18">
        <f t="shared" si="17"/>
        <v>1</v>
      </c>
      <c r="R385" s="68">
        <v>1.65</v>
      </c>
      <c r="S385" s="69">
        <v>2848.59</v>
      </c>
      <c r="T385" s="59">
        <f t="shared" si="18"/>
        <v>2848.59</v>
      </c>
    </row>
    <row r="386" spans="1:20">
      <c r="A386" t="str">
        <f t="shared" si="19"/>
        <v/>
      </c>
      <c r="B386" s="60" t="s">
        <v>41</v>
      </c>
      <c r="C386" s="60" t="s">
        <v>209</v>
      </c>
      <c r="D386" s="60">
        <v>5</v>
      </c>
      <c r="E386" s="65">
        <v>95989.998000000007</v>
      </c>
      <c r="F386" s="60">
        <v>2020</v>
      </c>
      <c r="G386" s="65">
        <v>60.427999999999997</v>
      </c>
      <c r="H386" s="65" t="s">
        <v>367</v>
      </c>
      <c r="I386" s="66">
        <v>0.68000000715255737</v>
      </c>
      <c r="J386" s="5" t="s">
        <v>367</v>
      </c>
      <c r="K386" s="6" t="s">
        <v>367</v>
      </c>
      <c r="L386" s="5" t="s">
        <v>367</v>
      </c>
      <c r="M386" s="5">
        <v>7.7113946472809616</v>
      </c>
      <c r="N386" s="7" t="s">
        <v>367</v>
      </c>
      <c r="O386" s="7" t="s">
        <v>576</v>
      </c>
      <c r="P386" s="67" t="s">
        <v>367</v>
      </c>
      <c r="Q386" s="18">
        <f t="shared" ref="Q386:Q449" si="20">IF(I386&lt;R386,1,IF(I386&lt;R386*2,2,3))</f>
        <v>1</v>
      </c>
      <c r="R386" s="68">
        <v>1.53</v>
      </c>
      <c r="S386" s="69">
        <v>1361.03</v>
      </c>
      <c r="T386" s="59">
        <f t="shared" ref="T386:T449" si="21">IF(S386=0,"",IF(F386=2025,_xlfn.XLOOKUP("2024"&amp;C386,O:O,S:S,"",0),S386))</f>
        <v>1361.03</v>
      </c>
    </row>
    <row r="387" spans="1:20">
      <c r="A387">
        <f t="shared" ref="A387:A450" si="22">IF(ISNUMBER(P387),COUNTIFS($F$3:$F$3127,F387,$P$3:$P$3127,"&gt;"&amp;P387)+1,"")</f>
        <v>104</v>
      </c>
      <c r="B387" s="60" t="s">
        <v>63</v>
      </c>
      <c r="C387" s="60" t="s">
        <v>231</v>
      </c>
      <c r="D387" s="60">
        <v>5</v>
      </c>
      <c r="E387" s="65">
        <v>14055.137000000001</v>
      </c>
      <c r="F387" s="60">
        <v>2022</v>
      </c>
      <c r="G387" s="65">
        <v>60.432000000000002</v>
      </c>
      <c r="H387" s="65">
        <v>5.3174929618835449</v>
      </c>
      <c r="I387" s="66">
        <v>1.9099999666213989</v>
      </c>
      <c r="J387" s="5">
        <v>9.3035876190250235</v>
      </c>
      <c r="K387" s="6">
        <v>48.225097244481113</v>
      </c>
      <c r="L387" s="5">
        <v>41.59940536056029</v>
      </c>
      <c r="M387" s="5">
        <v>8.9413946067498031</v>
      </c>
      <c r="N387" s="7">
        <v>4.6524515682550414</v>
      </c>
      <c r="O387" s="7" t="s">
        <v>2890</v>
      </c>
      <c r="P387" s="67">
        <v>41.679001714104359</v>
      </c>
      <c r="Q387" s="18">
        <f t="shared" si="20"/>
        <v>2</v>
      </c>
      <c r="R387" s="68">
        <v>1.51</v>
      </c>
      <c r="S387" s="69">
        <v>3792.01</v>
      </c>
      <c r="T387" s="59">
        <f t="shared" si="21"/>
        <v>3792.01</v>
      </c>
    </row>
    <row r="388" spans="1:20">
      <c r="A388">
        <f t="shared" si="22"/>
        <v>120</v>
      </c>
      <c r="B388" s="60" t="s">
        <v>94</v>
      </c>
      <c r="C388" s="60" t="s">
        <v>262</v>
      </c>
      <c r="D388" s="60">
        <v>5</v>
      </c>
      <c r="E388" s="65">
        <v>23769.127</v>
      </c>
      <c r="F388" s="60">
        <v>2023</v>
      </c>
      <c r="G388" s="65">
        <v>60.439</v>
      </c>
      <c r="H388" s="65">
        <v>4.3723563156127945</v>
      </c>
      <c r="I388" s="66">
        <v>1.1699999570846558</v>
      </c>
      <c r="J388" s="5">
        <v>8.3584509727542731</v>
      </c>
      <c r="K388" s="6">
        <v>43.331004999277191</v>
      </c>
      <c r="L388" s="5">
        <v>36.705313115356368</v>
      </c>
      <c r="M388" s="5">
        <v>8.20139459721306</v>
      </c>
      <c r="N388" s="7">
        <v>4.4754965366291861</v>
      </c>
      <c r="O388" s="7" t="s">
        <v>2891</v>
      </c>
      <c r="P388" s="67">
        <v>40.046808999128388</v>
      </c>
      <c r="Q388" s="18">
        <f t="shared" si="20"/>
        <v>1</v>
      </c>
      <c r="R388" s="68">
        <v>1.5</v>
      </c>
      <c r="S388" s="69">
        <v>2860.43</v>
      </c>
      <c r="T388" s="59">
        <f t="shared" si="21"/>
        <v>2860.43</v>
      </c>
    </row>
    <row r="389" spans="1:20">
      <c r="A389">
        <f t="shared" si="22"/>
        <v>97</v>
      </c>
      <c r="B389" s="60" t="s">
        <v>29</v>
      </c>
      <c r="C389" s="60" t="s">
        <v>197</v>
      </c>
      <c r="D389" s="60">
        <v>5</v>
      </c>
      <c r="E389" s="65">
        <v>21478.69</v>
      </c>
      <c r="F389" s="60">
        <v>2020</v>
      </c>
      <c r="G389" s="65">
        <v>60.454000000000001</v>
      </c>
      <c r="H389" s="65">
        <v>4.6396398544311523</v>
      </c>
      <c r="I389" s="66">
        <v>1.190000057220459</v>
      </c>
      <c r="J389" s="5">
        <v>8.6257345115726309</v>
      </c>
      <c r="K389" s="6">
        <v>44.727726248761456</v>
      </c>
      <c r="L389" s="5">
        <v>38.102034364840634</v>
      </c>
      <c r="M389" s="5">
        <v>8.2213946973488632</v>
      </c>
      <c r="N389" s="7">
        <v>4.6344976451656459</v>
      </c>
      <c r="O389" s="7" t="s">
        <v>564</v>
      </c>
      <c r="P389" s="67">
        <v>41.61537779087184</v>
      </c>
      <c r="Q389" s="18">
        <f t="shared" si="20"/>
        <v>1</v>
      </c>
      <c r="R389" s="68">
        <v>1.53</v>
      </c>
      <c r="S389" s="69">
        <v>2380.9299999999998</v>
      </c>
      <c r="T389" s="59">
        <f t="shared" si="21"/>
        <v>2380.9299999999998</v>
      </c>
    </row>
    <row r="390" spans="1:20">
      <c r="A390" t="str">
        <f t="shared" si="22"/>
        <v/>
      </c>
      <c r="B390" s="60" t="s">
        <v>2850</v>
      </c>
      <c r="C390" s="60" t="s">
        <v>333</v>
      </c>
      <c r="D390" s="60">
        <v>5</v>
      </c>
      <c r="E390" s="65">
        <v>1817.8520000000001</v>
      </c>
      <c r="F390" s="60">
        <v>2008</v>
      </c>
      <c r="G390" s="65">
        <v>60.472999999999999</v>
      </c>
      <c r="H390" s="65" t="s">
        <v>367</v>
      </c>
      <c r="I390" s="66">
        <v>0.94675523042678833</v>
      </c>
      <c r="J390" s="5" t="s">
        <v>367</v>
      </c>
      <c r="K390" s="6" t="s">
        <v>367</v>
      </c>
      <c r="L390" s="5" t="s">
        <v>367</v>
      </c>
      <c r="M390" s="5">
        <v>7.9781498705551925</v>
      </c>
      <c r="N390" s="7" t="s">
        <v>367</v>
      </c>
      <c r="O390" s="7" t="s">
        <v>2892</v>
      </c>
      <c r="P390" s="67" t="s">
        <v>367</v>
      </c>
      <c r="Q390" s="18">
        <f t="shared" si="20"/>
        <v>1</v>
      </c>
      <c r="R390" s="68">
        <v>1.69</v>
      </c>
      <c r="S390" s="69">
        <v>2649.61</v>
      </c>
      <c r="T390" s="59">
        <f t="shared" si="21"/>
        <v>2649.61</v>
      </c>
    </row>
    <row r="391" spans="1:20">
      <c r="A391">
        <f t="shared" si="22"/>
        <v>118</v>
      </c>
      <c r="B391" s="60" t="s">
        <v>22</v>
      </c>
      <c r="C391" s="60" t="s">
        <v>190</v>
      </c>
      <c r="D391" s="60">
        <v>5</v>
      </c>
      <c r="E391" s="65">
        <v>13759.501</v>
      </c>
      <c r="F391" s="60">
        <v>2022</v>
      </c>
      <c r="G391" s="65">
        <v>60.475000000000001</v>
      </c>
      <c r="H391" s="65">
        <v>4.2173256874084473</v>
      </c>
      <c r="I391" s="66">
        <v>1.2000000476837158</v>
      </c>
      <c r="J391" s="5">
        <v>8.2034203445499259</v>
      </c>
      <c r="K391" s="6">
        <v>42.552642522335113</v>
      </c>
      <c r="L391" s="5">
        <v>35.92695063841429</v>
      </c>
      <c r="M391" s="5">
        <v>8.23139468781212</v>
      </c>
      <c r="N391" s="7">
        <v>4.3646249512989357</v>
      </c>
      <c r="O391" s="7" t="s">
        <v>2893</v>
      </c>
      <c r="P391" s="67">
        <v>39.100506078957366</v>
      </c>
      <c r="Q391" s="18">
        <f t="shared" si="20"/>
        <v>1</v>
      </c>
      <c r="R391" s="68">
        <v>1.51</v>
      </c>
      <c r="S391" s="69">
        <v>3588.33</v>
      </c>
      <c r="T391" s="59">
        <f t="shared" si="21"/>
        <v>3588.33</v>
      </c>
    </row>
    <row r="392" spans="1:20">
      <c r="A392">
        <f t="shared" si="22"/>
        <v>95</v>
      </c>
      <c r="B392" s="60" t="s">
        <v>80</v>
      </c>
      <c r="C392" s="60" t="s">
        <v>248</v>
      </c>
      <c r="D392" s="60">
        <v>5</v>
      </c>
      <c r="E392" s="65">
        <v>40408.891000000003</v>
      </c>
      <c r="F392" s="60">
        <v>2009</v>
      </c>
      <c r="G392" s="65">
        <v>60.482999999999997</v>
      </c>
      <c r="H392" s="65">
        <v>4.2704348564147949</v>
      </c>
      <c r="I392" s="66">
        <v>1.0900000333786011</v>
      </c>
      <c r="J392" s="5">
        <v>8.2565295135562735</v>
      </c>
      <c r="K392" s="6">
        <v>42.833795065627918</v>
      </c>
      <c r="L392" s="5">
        <v>36.208103181707095</v>
      </c>
      <c r="M392" s="5">
        <v>8.1213946735070053</v>
      </c>
      <c r="N392" s="7">
        <v>4.458360249357467</v>
      </c>
      <c r="O392" s="7" t="s">
        <v>2340</v>
      </c>
      <c r="P392" s="67">
        <v>40.688406636716515</v>
      </c>
      <c r="Q392" s="18">
        <f t="shared" si="20"/>
        <v>1</v>
      </c>
      <c r="R392" s="68">
        <v>1.67</v>
      </c>
      <c r="S392" s="69">
        <v>4012.19</v>
      </c>
      <c r="T392" s="59">
        <f t="shared" si="21"/>
        <v>4012.19</v>
      </c>
    </row>
    <row r="393" spans="1:20">
      <c r="A393">
        <f t="shared" si="22"/>
        <v>137</v>
      </c>
      <c r="B393" s="60" t="s">
        <v>87</v>
      </c>
      <c r="C393" s="60" t="s">
        <v>255</v>
      </c>
      <c r="D393" s="60">
        <v>5</v>
      </c>
      <c r="E393" s="65">
        <v>4755.6080000000002</v>
      </c>
      <c r="F393" s="60">
        <v>2016</v>
      </c>
      <c r="G393" s="65">
        <v>60.482999999999997</v>
      </c>
      <c r="H393" s="65">
        <v>3.3546760082244873</v>
      </c>
      <c r="I393" s="66">
        <v>1.1699999570846558</v>
      </c>
      <c r="J393" s="5">
        <v>7.3407706653659668</v>
      </c>
      <c r="K393" s="6">
        <v>38.082957953192796</v>
      </c>
      <c r="L393" s="5">
        <v>31.457266069271974</v>
      </c>
      <c r="M393" s="5">
        <v>8.20139459721306</v>
      </c>
      <c r="N393" s="7">
        <v>3.8355996283804661</v>
      </c>
      <c r="O393" s="7" t="s">
        <v>1295</v>
      </c>
      <c r="P393" s="67">
        <v>34.642834540447375</v>
      </c>
      <c r="Q393" s="18">
        <f t="shared" si="20"/>
        <v>1</v>
      </c>
      <c r="R393" s="68">
        <v>1.58</v>
      </c>
      <c r="S393" s="69">
        <v>1653.31</v>
      </c>
      <c r="T393" s="59">
        <f t="shared" si="21"/>
        <v>1653.31</v>
      </c>
    </row>
    <row r="394" spans="1:20">
      <c r="A394">
        <f t="shared" si="22"/>
        <v>116</v>
      </c>
      <c r="B394" s="60" t="s">
        <v>142</v>
      </c>
      <c r="C394" s="60" t="s">
        <v>310</v>
      </c>
      <c r="D394" s="60">
        <v>5</v>
      </c>
      <c r="E394" s="65">
        <v>43633.982000000004</v>
      </c>
      <c r="F394" s="60">
        <v>2009</v>
      </c>
      <c r="G394" s="65">
        <v>60.494</v>
      </c>
      <c r="H394" s="65">
        <v>3.4075078964233398</v>
      </c>
      <c r="I394" s="66">
        <v>1.0800000429153442</v>
      </c>
      <c r="J394" s="5">
        <v>7.3936025535648193</v>
      </c>
      <c r="K394" s="6">
        <v>38.364018846124452</v>
      </c>
      <c r="L394" s="5">
        <v>31.738326962203629</v>
      </c>
      <c r="M394" s="5">
        <v>8.1113946830437484</v>
      </c>
      <c r="N394" s="7">
        <v>3.9128076246308394</v>
      </c>
      <c r="O394" s="7" t="s">
        <v>2363</v>
      </c>
      <c r="P394" s="67">
        <v>35.709520724613718</v>
      </c>
      <c r="Q394" s="18">
        <f t="shared" si="20"/>
        <v>1</v>
      </c>
      <c r="R394" s="68">
        <v>1.67</v>
      </c>
      <c r="S394" s="69">
        <v>2560.81</v>
      </c>
      <c r="T394" s="59">
        <f t="shared" si="21"/>
        <v>2560.81</v>
      </c>
    </row>
    <row r="395" spans="1:20">
      <c r="A395">
        <f t="shared" si="22"/>
        <v>78</v>
      </c>
      <c r="B395" s="60" t="s">
        <v>60</v>
      </c>
      <c r="C395" s="60" t="s">
        <v>228</v>
      </c>
      <c r="D395" s="60">
        <v>5</v>
      </c>
      <c r="E395" s="65">
        <v>24249.946</v>
      </c>
      <c r="F395" s="60">
        <v>2008</v>
      </c>
      <c r="G395" s="65">
        <v>60.578000000000003</v>
      </c>
      <c r="H395" s="65">
        <v>4.9651346206665039</v>
      </c>
      <c r="I395" s="66">
        <v>1.6499999761581421</v>
      </c>
      <c r="J395" s="5">
        <v>8.9512292778079825</v>
      </c>
      <c r="K395" s="6">
        <v>46.510745932881115</v>
      </c>
      <c r="L395" s="5">
        <v>39.885054048960292</v>
      </c>
      <c r="M395" s="5">
        <v>8.6813946162865463</v>
      </c>
      <c r="N395" s="7">
        <v>4.5943141409716342</v>
      </c>
      <c r="O395" s="7" t="s">
        <v>2468</v>
      </c>
      <c r="P395" s="67">
        <v>42.025538314644869</v>
      </c>
      <c r="Q395" s="18">
        <f t="shared" si="20"/>
        <v>1</v>
      </c>
      <c r="R395" s="68">
        <v>1.69</v>
      </c>
      <c r="S395" s="69">
        <v>4174.78</v>
      </c>
      <c r="T395" s="59">
        <f t="shared" si="21"/>
        <v>4174.78</v>
      </c>
    </row>
    <row r="396" spans="1:20">
      <c r="A396" t="str">
        <f t="shared" si="22"/>
        <v/>
      </c>
      <c r="B396" s="60" t="s">
        <v>54</v>
      </c>
      <c r="C396" s="60" t="s">
        <v>222</v>
      </c>
      <c r="D396" s="60">
        <v>5</v>
      </c>
      <c r="E396" s="65">
        <v>93149.97</v>
      </c>
      <c r="F396" s="60">
        <v>2011</v>
      </c>
      <c r="G396" s="65">
        <v>60.594999999999999</v>
      </c>
      <c r="H396" s="65" t="s">
        <v>367</v>
      </c>
      <c r="I396" s="66">
        <v>0.89999997615814209</v>
      </c>
      <c r="J396" s="5" t="s">
        <v>367</v>
      </c>
      <c r="K396" s="6" t="s">
        <v>367</v>
      </c>
      <c r="L396" s="5" t="s">
        <v>367</v>
      </c>
      <c r="M396" s="5">
        <v>7.9313946162865463</v>
      </c>
      <c r="N396" s="7" t="s">
        <v>367</v>
      </c>
      <c r="O396" s="7" t="s">
        <v>1917</v>
      </c>
      <c r="P396" s="67" t="s">
        <v>367</v>
      </c>
      <c r="Q396" s="18">
        <f t="shared" si="20"/>
        <v>1</v>
      </c>
      <c r="R396" s="68">
        <v>1.65</v>
      </c>
      <c r="S396" s="69">
        <v>1492.53</v>
      </c>
      <c r="T396" s="59">
        <f t="shared" si="21"/>
        <v>1492.53</v>
      </c>
    </row>
    <row r="397" spans="1:20">
      <c r="A397">
        <f t="shared" si="22"/>
        <v>122</v>
      </c>
      <c r="B397" s="60" t="s">
        <v>144</v>
      </c>
      <c r="C397" s="60" t="s">
        <v>312</v>
      </c>
      <c r="D397" s="60">
        <v>5</v>
      </c>
      <c r="E397" s="65">
        <v>8258.7780000000002</v>
      </c>
      <c r="F397" s="60">
        <v>2018</v>
      </c>
      <c r="G397" s="65">
        <v>60.600999999999999</v>
      </c>
      <c r="H397" s="65">
        <v>4.0228948593139648</v>
      </c>
      <c r="I397" s="66">
        <v>0.87999999523162842</v>
      </c>
      <c r="J397" s="5">
        <v>8.0089895164554434</v>
      </c>
      <c r="K397" s="6">
        <v>41.630651589089361</v>
      </c>
      <c r="L397" s="5">
        <v>35.004959705168538</v>
      </c>
      <c r="M397" s="5">
        <v>7.9113946353600326</v>
      </c>
      <c r="N397" s="7">
        <v>4.4246256593892603</v>
      </c>
      <c r="O397" s="7" t="s">
        <v>988</v>
      </c>
      <c r="P397" s="67">
        <v>39.870057446344468</v>
      </c>
      <c r="Q397" s="18">
        <f t="shared" si="20"/>
        <v>1</v>
      </c>
      <c r="R397" s="68">
        <v>1.56</v>
      </c>
      <c r="S397" s="69">
        <v>2517.35</v>
      </c>
      <c r="T397" s="59">
        <f t="shared" si="21"/>
        <v>2517.35</v>
      </c>
    </row>
    <row r="398" spans="1:20">
      <c r="A398">
        <f t="shared" si="22"/>
        <v>132</v>
      </c>
      <c r="B398" s="60" t="s">
        <v>133</v>
      </c>
      <c r="C398" s="60" t="s">
        <v>301</v>
      </c>
      <c r="D398" s="60">
        <v>5</v>
      </c>
      <c r="E398" s="65">
        <v>52995.205000000002</v>
      </c>
      <c r="F398" s="60">
        <v>2011</v>
      </c>
      <c r="G398" s="65">
        <v>60.601999999999997</v>
      </c>
      <c r="H398" s="65">
        <v>4.930511474609375</v>
      </c>
      <c r="I398" s="66">
        <v>3.4000000953674316</v>
      </c>
      <c r="J398" s="5">
        <v>8.9166061317508536</v>
      </c>
      <c r="K398" s="6">
        <v>46.349198965095844</v>
      </c>
      <c r="L398" s="5">
        <v>39.723507081175022</v>
      </c>
      <c r="M398" s="5">
        <v>10.431394735495836</v>
      </c>
      <c r="N398" s="7">
        <v>3.8080724666668311</v>
      </c>
      <c r="O398" s="7" t="s">
        <v>2053</v>
      </c>
      <c r="P398" s="67">
        <v>34.673793826494958</v>
      </c>
      <c r="Q398" s="18">
        <f t="shared" si="20"/>
        <v>3</v>
      </c>
      <c r="R398" s="68">
        <v>1.65</v>
      </c>
      <c r="S398" s="69">
        <v>14434.26</v>
      </c>
      <c r="T398" s="59">
        <f t="shared" si="21"/>
        <v>14434.26</v>
      </c>
    </row>
    <row r="399" spans="1:20">
      <c r="A399">
        <f t="shared" si="22"/>
        <v>66</v>
      </c>
      <c r="B399" s="60" t="s">
        <v>125</v>
      </c>
      <c r="C399" s="60" t="s">
        <v>293</v>
      </c>
      <c r="D399" s="60">
        <v>5</v>
      </c>
      <c r="E399" s="65">
        <v>9804.2690000000002</v>
      </c>
      <c r="F399" s="60">
        <v>2008</v>
      </c>
      <c r="G399" s="65">
        <v>60.640999999999998</v>
      </c>
      <c r="H399" s="65">
        <v>4.3629889488220215</v>
      </c>
      <c r="I399" s="66">
        <v>0.73000001907348633</v>
      </c>
      <c r="J399" s="5">
        <v>8.3490836059635001</v>
      </c>
      <c r="K399" s="6">
        <v>43.427102816391233</v>
      </c>
      <c r="L399" s="5">
        <v>36.801410932470411</v>
      </c>
      <c r="M399" s="5">
        <v>7.7613946592018905</v>
      </c>
      <c r="N399" s="7">
        <v>4.7415976829420403</v>
      </c>
      <c r="O399" s="7" t="s">
        <v>2483</v>
      </c>
      <c r="P399" s="67">
        <v>43.372784050628631</v>
      </c>
      <c r="Q399" s="18">
        <f t="shared" si="20"/>
        <v>1</v>
      </c>
      <c r="R399" s="68">
        <v>1.69</v>
      </c>
      <c r="S399" s="69">
        <v>1641.78</v>
      </c>
      <c r="T399" s="59">
        <f t="shared" si="21"/>
        <v>1641.78</v>
      </c>
    </row>
    <row r="400" spans="1:20">
      <c r="A400">
        <f t="shared" si="22"/>
        <v>119</v>
      </c>
      <c r="B400" s="60" t="s">
        <v>94</v>
      </c>
      <c r="C400" s="60" t="s">
        <v>262</v>
      </c>
      <c r="D400" s="60">
        <v>5</v>
      </c>
      <c r="E400" s="65">
        <v>24478.595000000001</v>
      </c>
      <c r="F400" s="60">
        <v>2024</v>
      </c>
      <c r="G400" s="65">
        <v>60.674999999999997</v>
      </c>
      <c r="H400" s="65">
        <v>4.4520957603454576</v>
      </c>
      <c r="I400" s="66">
        <v>1.1299999952316284</v>
      </c>
      <c r="J400" s="5">
        <v>8.4381904174869362</v>
      </c>
      <c r="K400" s="6">
        <v>43.915193331338656</v>
      </c>
      <c r="L400" s="5">
        <v>37.289501447417834</v>
      </c>
      <c r="M400" s="5">
        <v>8.1613946353600326</v>
      </c>
      <c r="N400" s="7">
        <v>4.5690109489201092</v>
      </c>
      <c r="O400" s="7" t="s">
        <v>2894</v>
      </c>
      <c r="P400" s="67">
        <v>40.835656009669044</v>
      </c>
      <c r="Q400" s="18">
        <f t="shared" si="20"/>
        <v>1</v>
      </c>
      <c r="R400" s="68">
        <v>1.49</v>
      </c>
      <c r="S400" s="69">
        <v>2916.19</v>
      </c>
      <c r="T400" s="59">
        <f t="shared" si="21"/>
        <v>2916.19</v>
      </c>
    </row>
    <row r="401" spans="1:20">
      <c r="A401">
        <f t="shared" si="22"/>
        <v>106</v>
      </c>
      <c r="B401" s="60" t="s">
        <v>29</v>
      </c>
      <c r="C401" s="60" t="s">
        <v>197</v>
      </c>
      <c r="D401" s="60">
        <v>5</v>
      </c>
      <c r="E401" s="65">
        <v>22509.038</v>
      </c>
      <c r="F401" s="60">
        <v>2022</v>
      </c>
      <c r="G401" s="65">
        <v>60.7</v>
      </c>
      <c r="H401" s="65">
        <v>4.548</v>
      </c>
      <c r="I401" s="66">
        <v>1.1599999666213989</v>
      </c>
      <c r="J401" s="5">
        <v>8.5340946571414804</v>
      </c>
      <c r="K401" s="6">
        <v>44.432611477802766</v>
      </c>
      <c r="L401" s="5">
        <v>37.806919593881943</v>
      </c>
      <c r="M401" s="5">
        <v>8.1913946067498031</v>
      </c>
      <c r="N401" s="7">
        <v>4.6154435732748862</v>
      </c>
      <c r="O401" s="7" t="s">
        <v>2895</v>
      </c>
      <c r="P401" s="67">
        <v>41.347465477007759</v>
      </c>
      <c r="Q401" s="18">
        <f t="shared" si="20"/>
        <v>1</v>
      </c>
      <c r="R401" s="68">
        <v>1.51</v>
      </c>
      <c r="S401" s="69">
        <v>2469.1999999999998</v>
      </c>
      <c r="T401" s="59">
        <f t="shared" si="21"/>
        <v>2469.1999999999998</v>
      </c>
    </row>
    <row r="402" spans="1:20">
      <c r="A402">
        <f t="shared" si="22"/>
        <v>112</v>
      </c>
      <c r="B402" s="60" t="s">
        <v>10</v>
      </c>
      <c r="C402" s="60" t="s">
        <v>178</v>
      </c>
      <c r="D402" s="60">
        <v>6</v>
      </c>
      <c r="E402" s="65">
        <v>29347.707999999999</v>
      </c>
      <c r="F402" s="60">
        <v>2011</v>
      </c>
      <c r="G402" s="65">
        <v>61.25</v>
      </c>
      <c r="H402" s="65">
        <v>3.8317191600799561</v>
      </c>
      <c r="I402" s="66">
        <v>0.88999998569488525</v>
      </c>
      <c r="J402" s="5">
        <v>7.8178138172214355</v>
      </c>
      <c r="K402" s="6">
        <v>41.072118936051403</v>
      </c>
      <c r="L402" s="5">
        <v>34.446427052130581</v>
      </c>
      <c r="M402" s="5">
        <v>7.9213946258232895</v>
      </c>
      <c r="N402" s="7">
        <v>4.3485306160404145</v>
      </c>
      <c r="O402" s="7" t="s">
        <v>2041</v>
      </c>
      <c r="P402" s="67">
        <v>39.594848929112622</v>
      </c>
      <c r="Q402" s="18">
        <f t="shared" si="20"/>
        <v>1</v>
      </c>
      <c r="R402" s="68">
        <v>1.65</v>
      </c>
      <c r="S402" s="69">
        <v>2757.05</v>
      </c>
      <c r="T402" s="59">
        <f t="shared" si="21"/>
        <v>2757.05</v>
      </c>
    </row>
    <row r="403" spans="1:20">
      <c r="A403">
        <f t="shared" si="22"/>
        <v>93</v>
      </c>
      <c r="B403" s="60" t="s">
        <v>160</v>
      </c>
      <c r="C403" s="60" t="s">
        <v>328</v>
      </c>
      <c r="D403" s="60">
        <v>5</v>
      </c>
      <c r="E403" s="65">
        <v>16399.089</v>
      </c>
      <c r="F403" s="60">
        <v>2015</v>
      </c>
      <c r="G403" s="65">
        <v>60.728000000000002</v>
      </c>
      <c r="H403" s="65">
        <v>4.8431644439697266</v>
      </c>
      <c r="I403" s="66">
        <v>1.2699999809265137</v>
      </c>
      <c r="J403" s="5">
        <v>8.8292591011112052</v>
      </c>
      <c r="K403" s="6">
        <v>45.990584871698317</v>
      </c>
      <c r="L403" s="5">
        <v>39.364892987777495</v>
      </c>
      <c r="M403" s="5">
        <v>8.3013946210549179</v>
      </c>
      <c r="N403" s="7">
        <v>4.7419614154874514</v>
      </c>
      <c r="O403" s="7" t="s">
        <v>1412</v>
      </c>
      <c r="P403" s="67">
        <v>42.878758295282069</v>
      </c>
      <c r="Q403" s="18">
        <f t="shared" si="20"/>
        <v>1</v>
      </c>
      <c r="R403" s="68">
        <v>1.59</v>
      </c>
      <c r="S403" s="69">
        <v>3576.93</v>
      </c>
      <c r="T403" s="59">
        <f t="shared" si="21"/>
        <v>3576.93</v>
      </c>
    </row>
    <row r="404" spans="1:20">
      <c r="A404" t="str">
        <f t="shared" si="22"/>
        <v/>
      </c>
      <c r="B404" s="60" t="s">
        <v>2850</v>
      </c>
      <c r="C404" s="60" t="s">
        <v>333</v>
      </c>
      <c r="D404" s="60">
        <v>5</v>
      </c>
      <c r="E404" s="65">
        <v>1871.422</v>
      </c>
      <c r="F404" s="60">
        <v>2009</v>
      </c>
      <c r="G404" s="65">
        <v>60.734999999999999</v>
      </c>
      <c r="H404" s="65" t="s">
        <v>367</v>
      </c>
      <c r="I404" s="66">
        <v>0.94834631681442261</v>
      </c>
      <c r="J404" s="5" t="s">
        <v>367</v>
      </c>
      <c r="K404" s="6" t="s">
        <v>367</v>
      </c>
      <c r="L404" s="5" t="s">
        <v>367</v>
      </c>
      <c r="M404" s="5">
        <v>7.9797409569428268</v>
      </c>
      <c r="N404" s="7" t="s">
        <v>367</v>
      </c>
      <c r="O404" s="7" t="s">
        <v>2896</v>
      </c>
      <c r="P404" s="67" t="s">
        <v>367</v>
      </c>
      <c r="Q404" s="18">
        <f t="shared" si="20"/>
        <v>1</v>
      </c>
      <c r="R404" s="68">
        <v>1.67</v>
      </c>
      <c r="S404" s="69">
        <v>2745.33</v>
      </c>
      <c r="T404" s="59">
        <f t="shared" si="21"/>
        <v>2745.33</v>
      </c>
    </row>
    <row r="405" spans="1:20">
      <c r="A405">
        <f t="shared" si="22"/>
        <v>123</v>
      </c>
      <c r="B405" s="60" t="s">
        <v>63</v>
      </c>
      <c r="C405" s="60" t="s">
        <v>231</v>
      </c>
      <c r="D405" s="60">
        <v>5</v>
      </c>
      <c r="E405" s="65">
        <v>14405.468000000001</v>
      </c>
      <c r="F405" s="60">
        <v>2023</v>
      </c>
      <c r="G405" s="65">
        <v>60.74</v>
      </c>
      <c r="H405" s="65">
        <v>4.8069674911499014</v>
      </c>
      <c r="I405" s="66">
        <v>1.8300000429153442</v>
      </c>
      <c r="J405" s="5">
        <v>8.79306214829138</v>
      </c>
      <c r="K405" s="6">
        <v>45.811089743789395</v>
      </c>
      <c r="L405" s="5">
        <v>39.185397859868573</v>
      </c>
      <c r="M405" s="5">
        <v>8.8613946830437484</v>
      </c>
      <c r="N405" s="7">
        <v>4.4220350476939831</v>
      </c>
      <c r="O405" s="7" t="s">
        <v>2897</v>
      </c>
      <c r="P405" s="67">
        <v>39.568434807868343</v>
      </c>
      <c r="Q405" s="18">
        <f t="shared" si="20"/>
        <v>2</v>
      </c>
      <c r="R405" s="68">
        <v>1.5</v>
      </c>
      <c r="S405" s="69">
        <v>3904.82</v>
      </c>
      <c r="T405" s="59">
        <f t="shared" si="21"/>
        <v>3904.82</v>
      </c>
    </row>
    <row r="406" spans="1:20">
      <c r="A406">
        <f t="shared" si="22"/>
        <v>54</v>
      </c>
      <c r="B406" s="60" t="s">
        <v>64</v>
      </c>
      <c r="C406" s="60" t="s">
        <v>232</v>
      </c>
      <c r="D406" s="60">
        <v>1</v>
      </c>
      <c r="E406" s="65">
        <v>9216.5619999999999</v>
      </c>
      <c r="F406" s="60">
        <v>2006</v>
      </c>
      <c r="G406" s="65">
        <v>60.74</v>
      </c>
      <c r="H406" s="65">
        <v>3.7541561126708984</v>
      </c>
      <c r="I406" s="66">
        <v>0.62000000476837158</v>
      </c>
      <c r="J406" s="5">
        <v>7.7402507698123779</v>
      </c>
      <c r="K406" s="6">
        <v>40.326033943045843</v>
      </c>
      <c r="L406" s="5">
        <v>33.70034205912502</v>
      </c>
      <c r="M406" s="5">
        <v>7.6513946448967758</v>
      </c>
      <c r="N406" s="7">
        <v>4.4044705080794673</v>
      </c>
      <c r="O406" s="7" t="s">
        <v>2800</v>
      </c>
      <c r="P406" s="67">
        <v>40.38137409764753</v>
      </c>
      <c r="Q406" s="18">
        <f t="shared" si="20"/>
        <v>1</v>
      </c>
      <c r="R406" s="68">
        <v>1.71</v>
      </c>
      <c r="S406" s="69">
        <v>3174.98</v>
      </c>
      <c r="T406" s="59">
        <f t="shared" si="21"/>
        <v>3174.98</v>
      </c>
    </row>
    <row r="407" spans="1:20">
      <c r="A407">
        <f t="shared" si="22"/>
        <v>114</v>
      </c>
      <c r="B407" s="60" t="s">
        <v>22</v>
      </c>
      <c r="C407" s="60" t="s">
        <v>190</v>
      </c>
      <c r="D407" s="60">
        <v>5</v>
      </c>
      <c r="E407" s="65">
        <v>14111.034</v>
      </c>
      <c r="F407" s="60">
        <v>2023</v>
      </c>
      <c r="G407" s="65">
        <v>60.774000000000001</v>
      </c>
      <c r="H407" s="65">
        <v>4.4202432212829592</v>
      </c>
      <c r="I407" s="66">
        <v>1.1000000238418579</v>
      </c>
      <c r="J407" s="5">
        <v>8.4063378784244378</v>
      </c>
      <c r="K407" s="6">
        <v>43.820805440410837</v>
      </c>
      <c r="L407" s="5">
        <v>37.195113556490014</v>
      </c>
      <c r="M407" s="5">
        <v>8.1313946639702621</v>
      </c>
      <c r="N407" s="7">
        <v>4.5742600247039302</v>
      </c>
      <c r="O407" s="7" t="s">
        <v>2898</v>
      </c>
      <c r="P407" s="67">
        <v>40.930546146648531</v>
      </c>
      <c r="Q407" s="18">
        <f t="shared" si="20"/>
        <v>1</v>
      </c>
      <c r="R407" s="68">
        <v>1.5</v>
      </c>
      <c r="S407" s="69">
        <v>3721.21</v>
      </c>
      <c r="T407" s="59">
        <f t="shared" si="21"/>
        <v>3721.21</v>
      </c>
    </row>
    <row r="408" spans="1:20">
      <c r="A408">
        <f t="shared" si="22"/>
        <v>120</v>
      </c>
      <c r="B408" s="60" t="s">
        <v>87</v>
      </c>
      <c r="C408" s="60" t="s">
        <v>255</v>
      </c>
      <c r="D408" s="60">
        <v>5</v>
      </c>
      <c r="E408" s="65">
        <v>4848.9250000000002</v>
      </c>
      <c r="F408" s="60">
        <v>2017</v>
      </c>
      <c r="G408" s="65">
        <v>60.777000000000001</v>
      </c>
      <c r="H408" s="65">
        <v>4.4244909286499023</v>
      </c>
      <c r="I408" s="66">
        <v>1.309999942779541</v>
      </c>
      <c r="J408" s="5">
        <v>8.4105855857913809</v>
      </c>
      <c r="K408" s="6">
        <v>43.845112243206188</v>
      </c>
      <c r="L408" s="5">
        <v>37.219420359285365</v>
      </c>
      <c r="M408" s="5">
        <v>8.3413945829079452</v>
      </c>
      <c r="N408" s="7">
        <v>4.4620141139888476</v>
      </c>
      <c r="O408" s="7" t="s">
        <v>1114</v>
      </c>
      <c r="P408" s="67">
        <v>40.300560966871473</v>
      </c>
      <c r="Q408" s="18">
        <f t="shared" si="20"/>
        <v>1</v>
      </c>
      <c r="R408" s="68">
        <v>1.58</v>
      </c>
      <c r="S408" s="69">
        <v>1661.3</v>
      </c>
      <c r="T408" s="59">
        <f t="shared" si="21"/>
        <v>1661.3</v>
      </c>
    </row>
    <row r="409" spans="1:20">
      <c r="A409">
        <f t="shared" si="22"/>
        <v>131</v>
      </c>
      <c r="B409" s="60" t="s">
        <v>30</v>
      </c>
      <c r="C409" s="60" t="s">
        <v>198</v>
      </c>
      <c r="D409" s="60">
        <v>5</v>
      </c>
      <c r="E409" s="65">
        <v>11239.450999999999</v>
      </c>
      <c r="F409" s="60">
        <v>2016</v>
      </c>
      <c r="G409" s="65">
        <v>60.789000000000001</v>
      </c>
      <c r="H409" s="65">
        <v>3.3399090766906738</v>
      </c>
      <c r="I409" s="66">
        <v>0.72000002861022949</v>
      </c>
      <c r="J409" s="5">
        <v>7.3260037338321533</v>
      </c>
      <c r="K409" s="6">
        <v>38.19863353406334</v>
      </c>
      <c r="L409" s="5">
        <v>31.572941650142518</v>
      </c>
      <c r="M409" s="5">
        <v>7.7513946687386337</v>
      </c>
      <c r="N409" s="7">
        <v>4.0731949538676124</v>
      </c>
      <c r="O409" s="7" t="s">
        <v>1154</v>
      </c>
      <c r="P409" s="67">
        <v>36.788776856097869</v>
      </c>
      <c r="Q409" s="18">
        <f t="shared" si="20"/>
        <v>1</v>
      </c>
      <c r="R409" s="68">
        <v>1.58</v>
      </c>
      <c r="S409" s="69">
        <v>1009.64</v>
      </c>
      <c r="T409" s="59">
        <f t="shared" si="21"/>
        <v>1009.64</v>
      </c>
    </row>
    <row r="410" spans="1:20">
      <c r="A410">
        <f t="shared" si="22"/>
        <v>88</v>
      </c>
      <c r="B410" s="60" t="s">
        <v>103</v>
      </c>
      <c r="C410" s="60" t="s">
        <v>271</v>
      </c>
      <c r="D410" s="60">
        <v>5</v>
      </c>
      <c r="E410" s="65">
        <v>29018.644</v>
      </c>
      <c r="F410" s="60">
        <v>2018</v>
      </c>
      <c r="G410" s="65">
        <v>60.79</v>
      </c>
      <c r="H410" s="65">
        <v>4.6537137031555176</v>
      </c>
      <c r="I410" s="66">
        <v>0.75999999046325684</v>
      </c>
      <c r="J410" s="5">
        <v>8.6398083602969962</v>
      </c>
      <c r="K410" s="6">
        <v>45.049704373490734</v>
      </c>
      <c r="L410" s="5">
        <v>38.424012489569911</v>
      </c>
      <c r="M410" s="5">
        <v>7.791394630591661</v>
      </c>
      <c r="N410" s="7">
        <v>4.9315962432071139</v>
      </c>
      <c r="O410" s="7" t="s">
        <v>968</v>
      </c>
      <c r="P410" s="67">
        <v>44.43834137733235</v>
      </c>
      <c r="Q410" s="18">
        <f t="shared" si="20"/>
        <v>1</v>
      </c>
      <c r="R410" s="68">
        <v>1.56</v>
      </c>
      <c r="S410" s="69">
        <v>1538.84</v>
      </c>
      <c r="T410" s="59">
        <f t="shared" si="21"/>
        <v>1538.84</v>
      </c>
    </row>
    <row r="411" spans="1:20">
      <c r="A411">
        <f t="shared" si="22"/>
        <v>94</v>
      </c>
      <c r="B411" s="60" t="s">
        <v>40</v>
      </c>
      <c r="C411" s="60" t="s">
        <v>208</v>
      </c>
      <c r="D411" s="60">
        <v>5</v>
      </c>
      <c r="E411" s="65">
        <v>4113.5169999999998</v>
      </c>
      <c r="F411" s="60">
        <v>2008</v>
      </c>
      <c r="G411" s="65">
        <v>60.79</v>
      </c>
      <c r="H411" s="65">
        <v>3.8197922706604004</v>
      </c>
      <c r="I411" s="66">
        <v>0.89999997615814209</v>
      </c>
      <c r="J411" s="5">
        <v>7.8058869278018799</v>
      </c>
      <c r="K411" s="6">
        <v>40.701469732400675</v>
      </c>
      <c r="L411" s="5">
        <v>34.075777848479852</v>
      </c>
      <c r="M411" s="5">
        <v>7.9313946162865463</v>
      </c>
      <c r="N411" s="7">
        <v>4.2963160323037899</v>
      </c>
      <c r="O411" s="7" t="s">
        <v>2505</v>
      </c>
      <c r="P411" s="67">
        <v>39.299662253661452</v>
      </c>
      <c r="Q411" s="18">
        <f t="shared" si="20"/>
        <v>1</v>
      </c>
      <c r="R411" s="68">
        <v>1.69</v>
      </c>
      <c r="S411" s="69">
        <v>7587.29</v>
      </c>
      <c r="T411" s="59">
        <f t="shared" si="21"/>
        <v>7587.29</v>
      </c>
    </row>
    <row r="412" spans="1:20">
      <c r="A412">
        <f t="shared" si="22"/>
        <v>91</v>
      </c>
      <c r="B412" s="60" t="s">
        <v>149</v>
      </c>
      <c r="C412" s="60" t="s">
        <v>317</v>
      </c>
      <c r="D412" s="60">
        <v>5</v>
      </c>
      <c r="E412" s="65">
        <v>33354.542999999998</v>
      </c>
      <c r="F412" s="60">
        <v>2011</v>
      </c>
      <c r="G412" s="65">
        <v>60.790999999999997</v>
      </c>
      <c r="H412" s="65">
        <v>4.8260011672973633</v>
      </c>
      <c r="I412" s="66">
        <v>1.4199999570846558</v>
      </c>
      <c r="J412" s="5">
        <v>8.8120958244388419</v>
      </c>
      <c r="K412" s="6">
        <v>45.948801829281678</v>
      </c>
      <c r="L412" s="5">
        <v>39.323109945360855</v>
      </c>
      <c r="M412" s="5">
        <v>8.45139459721306</v>
      </c>
      <c r="N412" s="7">
        <v>4.6528545665502454</v>
      </c>
      <c r="O412" s="7" t="s">
        <v>2021</v>
      </c>
      <c r="P412" s="67">
        <v>42.365821910537647</v>
      </c>
      <c r="Q412" s="18">
        <f t="shared" si="20"/>
        <v>1</v>
      </c>
      <c r="R412" s="68">
        <v>1.65</v>
      </c>
      <c r="S412" s="69">
        <v>2384.4699999999998</v>
      </c>
      <c r="T412" s="59">
        <f t="shared" si="21"/>
        <v>2384.4699999999998</v>
      </c>
    </row>
    <row r="413" spans="1:20">
      <c r="A413">
        <f t="shared" si="22"/>
        <v>135</v>
      </c>
      <c r="B413" s="60" t="s">
        <v>105</v>
      </c>
      <c r="C413" s="60" t="s">
        <v>273</v>
      </c>
      <c r="D413" s="60">
        <v>5</v>
      </c>
      <c r="E413" s="65">
        <v>2439.2130000000002</v>
      </c>
      <c r="F413" s="60">
        <v>2016</v>
      </c>
      <c r="G413" s="65">
        <v>60.81</v>
      </c>
      <c r="H413" s="65">
        <v>4.4855345090230303</v>
      </c>
      <c r="I413" s="66">
        <v>2.5262296199798584</v>
      </c>
      <c r="J413" s="5">
        <v>8.4716291661645098</v>
      </c>
      <c r="K413" s="6">
        <v>44.187317026740317</v>
      </c>
      <c r="L413" s="5">
        <v>37.561625142819494</v>
      </c>
      <c r="M413" s="5">
        <v>9.5576242601082626</v>
      </c>
      <c r="N413" s="7">
        <v>3.9300169289553155</v>
      </c>
      <c r="O413" s="7" t="s">
        <v>1160</v>
      </c>
      <c r="P413" s="67">
        <v>35.495604182348529</v>
      </c>
      <c r="Q413" s="18">
        <f t="shared" si="20"/>
        <v>2</v>
      </c>
      <c r="R413" s="68">
        <v>1.58</v>
      </c>
      <c r="S413" s="69">
        <v>11846.79</v>
      </c>
      <c r="T413" s="59">
        <f t="shared" si="21"/>
        <v>11846.79</v>
      </c>
    </row>
    <row r="414" spans="1:20">
      <c r="A414">
        <f t="shared" si="22"/>
        <v>98</v>
      </c>
      <c r="B414" s="60" t="s">
        <v>92</v>
      </c>
      <c r="C414" s="60" t="s">
        <v>260</v>
      </c>
      <c r="D414" s="60">
        <v>5</v>
      </c>
      <c r="E414" s="65">
        <v>16161.816000000001</v>
      </c>
      <c r="F414" s="60">
        <v>2013</v>
      </c>
      <c r="G414" s="65">
        <v>60.816000000000003</v>
      </c>
      <c r="H414" s="65">
        <v>4.0350842475891113</v>
      </c>
      <c r="I414" s="66">
        <v>0.77999997138977051</v>
      </c>
      <c r="J414" s="5">
        <v>8.0211789047305899</v>
      </c>
      <c r="K414" s="6">
        <v>41.84193377253942</v>
      </c>
      <c r="L414" s="5">
        <v>35.216241888618597</v>
      </c>
      <c r="M414" s="5">
        <v>7.8113946115181747</v>
      </c>
      <c r="N414" s="7">
        <v>4.5083168422564412</v>
      </c>
      <c r="O414" s="7" t="s">
        <v>1735</v>
      </c>
      <c r="P414" s="67">
        <v>40.907902568053053</v>
      </c>
      <c r="Q414" s="18">
        <f t="shared" si="20"/>
        <v>1</v>
      </c>
      <c r="R414" s="68">
        <v>1.62</v>
      </c>
      <c r="S414" s="69">
        <v>1555.51</v>
      </c>
      <c r="T414" s="59">
        <f t="shared" si="21"/>
        <v>1555.51</v>
      </c>
    </row>
    <row r="415" spans="1:20">
      <c r="A415">
        <f t="shared" si="22"/>
        <v>83</v>
      </c>
      <c r="B415" s="60" t="s">
        <v>32</v>
      </c>
      <c r="C415" s="60" t="s">
        <v>200</v>
      </c>
      <c r="D415" s="60">
        <v>5</v>
      </c>
      <c r="E415" s="65">
        <v>24128.600999999999</v>
      </c>
      <c r="F415" s="60">
        <v>2017</v>
      </c>
      <c r="G415" s="65">
        <v>60.817</v>
      </c>
      <c r="H415" s="65">
        <v>5.0740513801574707</v>
      </c>
      <c r="I415" s="66">
        <v>1.2100000381469727</v>
      </c>
      <c r="J415" s="5">
        <v>9.0601460372989493</v>
      </c>
      <c r="K415" s="6">
        <v>47.262412224395128</v>
      </c>
      <c r="L415" s="5">
        <v>40.636720340474305</v>
      </c>
      <c r="M415" s="5">
        <v>8.2413946782753769</v>
      </c>
      <c r="N415" s="7">
        <v>4.9308062441899807</v>
      </c>
      <c r="O415" s="7" t="s">
        <v>1100</v>
      </c>
      <c r="P415" s="67">
        <v>44.534654661181008</v>
      </c>
      <c r="Q415" s="18">
        <f t="shared" si="20"/>
        <v>1</v>
      </c>
      <c r="R415" s="68">
        <v>1.58</v>
      </c>
      <c r="S415" s="69">
        <v>4797.9799999999996</v>
      </c>
      <c r="T415" s="59">
        <f t="shared" si="21"/>
        <v>4797.9799999999996</v>
      </c>
    </row>
    <row r="416" spans="1:20">
      <c r="A416">
        <f t="shared" si="22"/>
        <v>116</v>
      </c>
      <c r="B416" s="60" t="s">
        <v>105</v>
      </c>
      <c r="C416" s="60" t="s">
        <v>273</v>
      </c>
      <c r="D416" s="60">
        <v>5</v>
      </c>
      <c r="E416" s="65">
        <v>2810.5479999999998</v>
      </c>
      <c r="F416" s="60">
        <v>2021</v>
      </c>
      <c r="G416" s="65">
        <v>60.85</v>
      </c>
      <c r="H416" s="65">
        <v>4.4912071228027344</v>
      </c>
      <c r="I416" s="66">
        <v>2.321352481842041</v>
      </c>
      <c r="J416" s="5">
        <v>8.477301779944213</v>
      </c>
      <c r="K416" s="6">
        <v>44.245990196279344</v>
      </c>
      <c r="L416" s="5">
        <v>37.620298312358521</v>
      </c>
      <c r="M416" s="5">
        <v>9.3527471219704452</v>
      </c>
      <c r="N416" s="7">
        <v>4.0223795021662729</v>
      </c>
      <c r="O416" s="7" t="s">
        <v>533</v>
      </c>
      <c r="P416" s="67">
        <v>36.076687242323025</v>
      </c>
      <c r="Q416" s="18">
        <f t="shared" si="20"/>
        <v>2</v>
      </c>
      <c r="R416" s="68">
        <v>1.52</v>
      </c>
      <c r="S416" s="69">
        <v>9709.1</v>
      </c>
      <c r="T416" s="59">
        <f t="shared" si="21"/>
        <v>9709.1</v>
      </c>
    </row>
    <row r="417" spans="1:20">
      <c r="A417">
        <f t="shared" si="22"/>
        <v>5</v>
      </c>
      <c r="B417" s="60" t="s">
        <v>38</v>
      </c>
      <c r="C417" s="60" t="s">
        <v>206</v>
      </c>
      <c r="D417" s="60">
        <v>1</v>
      </c>
      <c r="E417" s="65">
        <v>53425.635000000002</v>
      </c>
      <c r="F417" s="60">
        <v>2025</v>
      </c>
      <c r="G417" s="65">
        <v>78.093999999999994</v>
      </c>
      <c r="H417" s="65">
        <v>5.9997121887207037</v>
      </c>
      <c r="I417" s="66">
        <v>1.8500000238418579</v>
      </c>
      <c r="J417" s="5">
        <v>9.9858068458621823</v>
      </c>
      <c r="K417" s="6">
        <v>66.889280107948025</v>
      </c>
      <c r="L417" s="5">
        <v>60.263588224027203</v>
      </c>
      <c r="M417" s="5">
        <v>8.8813946639702621</v>
      </c>
      <c r="N417" s="7">
        <v>6.7853744264403053</v>
      </c>
      <c r="O417" s="7" t="s">
        <v>2899</v>
      </c>
      <c r="P417" s="67">
        <v>60.573295819495669</v>
      </c>
      <c r="Q417" s="18">
        <f t="shared" si="20"/>
        <v>2</v>
      </c>
      <c r="R417" s="68">
        <v>1.48</v>
      </c>
      <c r="S417" s="69" t="s">
        <v>367</v>
      </c>
      <c r="T417" s="59">
        <f t="shared" si="21"/>
        <v>18477.21</v>
      </c>
    </row>
    <row r="418" spans="1:20">
      <c r="A418">
        <f t="shared" si="22"/>
        <v>126</v>
      </c>
      <c r="B418" s="60" t="s">
        <v>63</v>
      </c>
      <c r="C418" s="60" t="s">
        <v>231</v>
      </c>
      <c r="D418" s="60">
        <v>5</v>
      </c>
      <c r="E418" s="65">
        <v>14754.785</v>
      </c>
      <c r="F418" s="60">
        <v>2024</v>
      </c>
      <c r="G418" s="65">
        <v>60.904000000000003</v>
      </c>
      <c r="H418" s="65">
        <v>4.6625395469665545</v>
      </c>
      <c r="I418" s="66">
        <v>1.7899999618530273</v>
      </c>
      <c r="J418" s="5">
        <v>8.6486342041080349</v>
      </c>
      <c r="K418" s="6">
        <v>45.180292496218307</v>
      </c>
      <c r="L418" s="5">
        <v>38.554600612297484</v>
      </c>
      <c r="M418" s="5">
        <v>8.8213946019814315</v>
      </c>
      <c r="N418" s="7">
        <v>4.3705788429005867</v>
      </c>
      <c r="O418" s="7" t="s">
        <v>2900</v>
      </c>
      <c r="P418" s="67">
        <v>39.062163822130607</v>
      </c>
      <c r="Q418" s="18">
        <f t="shared" si="20"/>
        <v>2</v>
      </c>
      <c r="R418" s="68">
        <v>1.49</v>
      </c>
      <c r="S418" s="69">
        <v>4016.34</v>
      </c>
      <c r="T418" s="59">
        <f t="shared" si="21"/>
        <v>4016.34</v>
      </c>
    </row>
    <row r="419" spans="1:20">
      <c r="A419">
        <f t="shared" si="22"/>
        <v>137</v>
      </c>
      <c r="B419" s="60" t="s">
        <v>161</v>
      </c>
      <c r="C419" s="60" t="s">
        <v>329</v>
      </c>
      <c r="D419" s="60">
        <v>5</v>
      </c>
      <c r="E419" s="65">
        <v>15034.451999999999</v>
      </c>
      <c r="F419" s="60">
        <v>2018</v>
      </c>
      <c r="G419" s="65">
        <v>60.905999999999999</v>
      </c>
      <c r="H419" s="65">
        <v>3.6164798736572266</v>
      </c>
      <c r="I419" s="66">
        <v>1.25</v>
      </c>
      <c r="J419" s="5">
        <v>7.602574530798706</v>
      </c>
      <c r="K419" s="6">
        <v>39.717001843821819</v>
      </c>
      <c r="L419" s="5">
        <v>33.091309959900997</v>
      </c>
      <c r="M419" s="5">
        <v>8.2813946401284042</v>
      </c>
      <c r="N419" s="7">
        <v>3.9958619771062995</v>
      </c>
      <c r="O419" s="7" t="s">
        <v>987</v>
      </c>
      <c r="P419" s="67">
        <v>36.006491585749728</v>
      </c>
      <c r="Q419" s="18">
        <f t="shared" si="20"/>
        <v>1</v>
      </c>
      <c r="R419" s="68">
        <v>1.56</v>
      </c>
      <c r="S419" s="69">
        <v>5415.47</v>
      </c>
      <c r="T419" s="59">
        <f t="shared" si="21"/>
        <v>5415.47</v>
      </c>
    </row>
    <row r="420" spans="1:20">
      <c r="A420">
        <f t="shared" si="22"/>
        <v>98</v>
      </c>
      <c r="B420" s="60" t="s">
        <v>80</v>
      </c>
      <c r="C420" s="60" t="s">
        <v>248</v>
      </c>
      <c r="D420" s="60">
        <v>5</v>
      </c>
      <c r="E420" s="65">
        <v>41598.567000000003</v>
      </c>
      <c r="F420" s="60">
        <v>2010</v>
      </c>
      <c r="G420" s="65">
        <v>60.914999999999999</v>
      </c>
      <c r="H420" s="65">
        <v>4.255859375</v>
      </c>
      <c r="I420" s="66">
        <v>1.0800000429153442</v>
      </c>
      <c r="J420" s="5">
        <v>8.2419540321414786</v>
      </c>
      <c r="K420" s="6">
        <v>43.063579792823354</v>
      </c>
      <c r="L420" s="5">
        <v>36.437887908902532</v>
      </c>
      <c r="M420" s="5">
        <v>8.1113946830437484</v>
      </c>
      <c r="N420" s="7">
        <v>4.4921852939881175</v>
      </c>
      <c r="O420" s="7" t="s">
        <v>2185</v>
      </c>
      <c r="P420" s="67">
        <v>40.902873586986338</v>
      </c>
      <c r="Q420" s="18">
        <f t="shared" si="20"/>
        <v>1</v>
      </c>
      <c r="R420" s="68">
        <v>1.65</v>
      </c>
      <c r="S420" s="69">
        <v>4211.5200000000004</v>
      </c>
      <c r="T420" s="59">
        <f t="shared" si="21"/>
        <v>4211.5200000000004</v>
      </c>
    </row>
    <row r="421" spans="1:20">
      <c r="A421">
        <f t="shared" si="22"/>
        <v>106</v>
      </c>
      <c r="B421" s="60" t="s">
        <v>60</v>
      </c>
      <c r="C421" s="60" t="s">
        <v>228</v>
      </c>
      <c r="D421" s="60">
        <v>5</v>
      </c>
      <c r="E421" s="65">
        <v>24862.664000000001</v>
      </c>
      <c r="F421" s="60">
        <v>2009</v>
      </c>
      <c r="G421" s="65">
        <v>60.927999999999997</v>
      </c>
      <c r="H421" s="65">
        <v>4.1976957321166992</v>
      </c>
      <c r="I421" s="66">
        <v>1.690000057220459</v>
      </c>
      <c r="J421" s="5">
        <v>8.1837903892581778</v>
      </c>
      <c r="K421" s="6">
        <v>42.768804639146751</v>
      </c>
      <c r="L421" s="5">
        <v>36.143112755225928</v>
      </c>
      <c r="M421" s="5">
        <v>8.7213946973488632</v>
      </c>
      <c r="N421" s="7">
        <v>4.1441895487441638</v>
      </c>
      <c r="O421" s="7" t="s">
        <v>2337</v>
      </c>
      <c r="P421" s="67">
        <v>37.821185392821192</v>
      </c>
      <c r="Q421" s="18">
        <f t="shared" si="20"/>
        <v>2</v>
      </c>
      <c r="R421" s="68">
        <v>1.67</v>
      </c>
      <c r="S421" s="69">
        <v>4269.16</v>
      </c>
      <c r="T421" s="59">
        <f t="shared" si="21"/>
        <v>4269.16</v>
      </c>
    </row>
    <row r="422" spans="1:20">
      <c r="A422">
        <f t="shared" si="22"/>
        <v>115</v>
      </c>
      <c r="B422" s="60" t="s">
        <v>22</v>
      </c>
      <c r="C422" s="60" t="s">
        <v>190</v>
      </c>
      <c r="D422" s="60">
        <v>5</v>
      </c>
      <c r="E422" s="65">
        <v>14462.724</v>
      </c>
      <c r="F422" s="60">
        <v>2024</v>
      </c>
      <c r="G422" s="65">
        <v>60.960999999999999</v>
      </c>
      <c r="H422" s="65">
        <v>4.433431091308595</v>
      </c>
      <c r="I422" s="66">
        <v>1.0700000524520874</v>
      </c>
      <c r="J422" s="5">
        <v>8.4195257484500736</v>
      </c>
      <c r="K422" s="6">
        <v>44.024598553423758</v>
      </c>
      <c r="L422" s="5">
        <v>37.398906669502935</v>
      </c>
      <c r="M422" s="5">
        <v>8.1013946925804916</v>
      </c>
      <c r="N422" s="7">
        <v>4.6163541079851367</v>
      </c>
      <c r="O422" s="7" t="s">
        <v>2901</v>
      </c>
      <c r="P422" s="67">
        <v>41.258786744001696</v>
      </c>
      <c r="Q422" s="18">
        <f t="shared" si="20"/>
        <v>1</v>
      </c>
      <c r="R422" s="68">
        <v>1.49</v>
      </c>
      <c r="S422" s="69">
        <v>3901.33</v>
      </c>
      <c r="T422" s="59">
        <f t="shared" si="21"/>
        <v>3901.33</v>
      </c>
    </row>
    <row r="423" spans="1:20">
      <c r="A423">
        <f t="shared" si="22"/>
        <v>128</v>
      </c>
      <c r="B423" s="60" t="s">
        <v>41</v>
      </c>
      <c r="C423" s="60" t="s">
        <v>209</v>
      </c>
      <c r="D423" s="60">
        <v>5</v>
      </c>
      <c r="E423" s="65">
        <v>102396.96799999999</v>
      </c>
      <c r="F423" s="60">
        <v>2022</v>
      </c>
      <c r="G423" s="65">
        <v>60.978999999999999</v>
      </c>
      <c r="H423" s="65">
        <v>3.2071967124938965</v>
      </c>
      <c r="I423" s="66">
        <v>0.68000000715255737</v>
      </c>
      <c r="J423" s="5">
        <v>7.193291369635376</v>
      </c>
      <c r="K423" s="6">
        <v>37.623885376862233</v>
      </c>
      <c r="L423" s="5">
        <v>30.998193492941411</v>
      </c>
      <c r="M423" s="5">
        <v>7.7113946472809616</v>
      </c>
      <c r="N423" s="7">
        <v>4.0197908304266825</v>
      </c>
      <c r="O423" s="7" t="s">
        <v>2902</v>
      </c>
      <c r="P423" s="67">
        <v>36.011308544267756</v>
      </c>
      <c r="Q423" s="18">
        <f t="shared" si="20"/>
        <v>1</v>
      </c>
      <c r="R423" s="68">
        <v>1.51</v>
      </c>
      <c r="S423" s="69">
        <v>1484.34</v>
      </c>
      <c r="T423" s="59">
        <f t="shared" si="21"/>
        <v>1484.34</v>
      </c>
    </row>
    <row r="424" spans="1:20">
      <c r="A424">
        <f t="shared" si="22"/>
        <v>132</v>
      </c>
      <c r="B424" s="60" t="s">
        <v>87</v>
      </c>
      <c r="C424" s="60" t="s">
        <v>255</v>
      </c>
      <c r="D424" s="60">
        <v>5</v>
      </c>
      <c r="E424" s="65">
        <v>4944.7259999999997</v>
      </c>
      <c r="F424" s="60">
        <v>2018</v>
      </c>
      <c r="G424" s="65">
        <v>60.999000000000002</v>
      </c>
      <c r="H424" s="65">
        <v>4.1348528861999512</v>
      </c>
      <c r="I424" s="66">
        <v>1.2899999618530273</v>
      </c>
      <c r="J424" s="5">
        <v>8.1209475433414298</v>
      </c>
      <c r="K424" s="6">
        <v>42.489841699618751</v>
      </c>
      <c r="L424" s="5">
        <v>35.864149815697928</v>
      </c>
      <c r="M424" s="5">
        <v>8.3213946019814315</v>
      </c>
      <c r="N424" s="7">
        <v>4.309872507086518</v>
      </c>
      <c r="O424" s="7" t="s">
        <v>971</v>
      </c>
      <c r="P424" s="67">
        <v>38.836023128717933</v>
      </c>
      <c r="Q424" s="18">
        <f t="shared" si="20"/>
        <v>1</v>
      </c>
      <c r="R424" s="68">
        <v>1.56</v>
      </c>
      <c r="S424" s="69">
        <v>1647.97</v>
      </c>
      <c r="T424" s="59">
        <f t="shared" si="21"/>
        <v>1647.97</v>
      </c>
    </row>
    <row r="425" spans="1:20">
      <c r="A425">
        <f t="shared" si="22"/>
        <v>117</v>
      </c>
      <c r="B425" s="60" t="s">
        <v>144</v>
      </c>
      <c r="C425" s="60" t="s">
        <v>312</v>
      </c>
      <c r="D425" s="60">
        <v>5</v>
      </c>
      <c r="E425" s="65">
        <v>8463.0679999999993</v>
      </c>
      <c r="F425" s="60">
        <v>2019</v>
      </c>
      <c r="G425" s="65">
        <v>61.055</v>
      </c>
      <c r="H425" s="65">
        <v>4.1794939041137695</v>
      </c>
      <c r="I425" s="66">
        <v>0.87999999523162842</v>
      </c>
      <c r="J425" s="5">
        <v>8.1655885612552481</v>
      </c>
      <c r="K425" s="6">
        <v>42.762631378514158</v>
      </c>
      <c r="L425" s="5">
        <v>36.136939494593335</v>
      </c>
      <c r="M425" s="5">
        <v>7.9113946353600326</v>
      </c>
      <c r="N425" s="7">
        <v>4.5677078644363203</v>
      </c>
      <c r="O425" s="7" t="s">
        <v>833</v>
      </c>
      <c r="P425" s="67">
        <v>41.111455631366773</v>
      </c>
      <c r="Q425" s="18">
        <f t="shared" si="20"/>
        <v>1</v>
      </c>
      <c r="R425" s="68">
        <v>1.55</v>
      </c>
      <c r="S425" s="69">
        <v>2577.52</v>
      </c>
      <c r="T425" s="59">
        <f t="shared" si="21"/>
        <v>2577.52</v>
      </c>
    </row>
    <row r="426" spans="1:20">
      <c r="A426">
        <f t="shared" si="22"/>
        <v>141</v>
      </c>
      <c r="B426" s="60" t="s">
        <v>161</v>
      </c>
      <c r="C426" s="60" t="s">
        <v>329</v>
      </c>
      <c r="D426" s="60">
        <v>5</v>
      </c>
      <c r="E426" s="65">
        <v>15271.368</v>
      </c>
      <c r="F426" s="60">
        <v>2019</v>
      </c>
      <c r="G426" s="65">
        <v>61.06</v>
      </c>
      <c r="H426" s="65">
        <v>2.6935231685638428</v>
      </c>
      <c r="I426" s="66">
        <v>1.1200000047683716</v>
      </c>
      <c r="J426" s="5">
        <v>6.6796178257053223</v>
      </c>
      <c r="K426" s="6">
        <v>34.983568489853809</v>
      </c>
      <c r="L426" s="5">
        <v>28.357876605932987</v>
      </c>
      <c r="M426" s="5">
        <v>8.1513946448967758</v>
      </c>
      <c r="N426" s="7">
        <v>3.4788987457117644</v>
      </c>
      <c r="O426" s="7" t="s">
        <v>844</v>
      </c>
      <c r="P426" s="67">
        <v>31.311676594710701</v>
      </c>
      <c r="Q426" s="18">
        <f t="shared" si="20"/>
        <v>1</v>
      </c>
      <c r="R426" s="68">
        <v>1.55</v>
      </c>
      <c r="S426" s="69">
        <v>4993.84</v>
      </c>
      <c r="T426" s="59">
        <f t="shared" si="21"/>
        <v>4993.84</v>
      </c>
    </row>
    <row r="427" spans="1:20">
      <c r="A427">
        <f t="shared" si="22"/>
        <v>6</v>
      </c>
      <c r="B427" s="60" t="s">
        <v>139</v>
      </c>
      <c r="C427" s="60" t="s">
        <v>307</v>
      </c>
      <c r="D427" s="60">
        <v>3</v>
      </c>
      <c r="E427" s="65">
        <v>8967.4069999999992</v>
      </c>
      <c r="F427" s="60">
        <v>2025</v>
      </c>
      <c r="G427" s="65">
        <v>84.228999999999999</v>
      </c>
      <c r="H427" s="65">
        <v>7.1328443756103503</v>
      </c>
      <c r="I427" s="66">
        <v>3.869999885559082</v>
      </c>
      <c r="J427" s="5">
        <v>11.118939032751829</v>
      </c>
      <c r="K427" s="6">
        <v>80.33053993188048</v>
      </c>
      <c r="L427" s="5">
        <v>73.704848047959658</v>
      </c>
      <c r="M427" s="5">
        <v>10.901394525687486</v>
      </c>
      <c r="N427" s="7">
        <v>6.761047669111079</v>
      </c>
      <c r="O427" s="7" t="s">
        <v>2903</v>
      </c>
      <c r="P427" s="67">
        <v>60.356129930714296</v>
      </c>
      <c r="Q427" s="18">
        <f t="shared" si="20"/>
        <v>3</v>
      </c>
      <c r="R427" s="68">
        <v>1.48</v>
      </c>
      <c r="S427" s="69" t="s">
        <v>367</v>
      </c>
      <c r="T427" s="59">
        <f t="shared" si="21"/>
        <v>82286.179999999993</v>
      </c>
    </row>
    <row r="428" spans="1:20">
      <c r="A428">
        <f t="shared" si="22"/>
        <v>38</v>
      </c>
      <c r="B428" s="60" t="s">
        <v>83</v>
      </c>
      <c r="C428" s="60" t="s">
        <v>251</v>
      </c>
      <c r="D428" s="60">
        <v>8</v>
      </c>
      <c r="E428" s="65">
        <v>5963.2</v>
      </c>
      <c r="F428" s="60">
        <v>2006</v>
      </c>
      <c r="G428" s="65">
        <v>61.073999999999998</v>
      </c>
      <c r="H428" s="65">
        <v>5.076225757598877</v>
      </c>
      <c r="I428" s="66">
        <v>1.1599999666213989</v>
      </c>
      <c r="J428" s="5">
        <v>9.0623204147403555</v>
      </c>
      <c r="K428" s="6">
        <v>47.47352396426524</v>
      </c>
      <c r="L428" s="5">
        <v>40.847832080344418</v>
      </c>
      <c r="M428" s="5">
        <v>8.1913946067498031</v>
      </c>
      <c r="N428" s="7">
        <v>4.9866761450712351</v>
      </c>
      <c r="O428" s="7" t="s">
        <v>2778</v>
      </c>
      <c r="P428" s="67">
        <v>45.71919247695034</v>
      </c>
      <c r="Q428" s="18">
        <f t="shared" si="20"/>
        <v>1</v>
      </c>
      <c r="R428" s="68">
        <v>1.71</v>
      </c>
      <c r="S428" s="69">
        <v>3881.54</v>
      </c>
      <c r="T428" s="59">
        <f t="shared" si="21"/>
        <v>3881.54</v>
      </c>
    </row>
    <row r="429" spans="1:20">
      <c r="A429">
        <f t="shared" si="22"/>
        <v>87</v>
      </c>
      <c r="B429" s="60" t="s">
        <v>64</v>
      </c>
      <c r="C429" s="60" t="s">
        <v>232</v>
      </c>
      <c r="D429" s="60">
        <v>1</v>
      </c>
      <c r="E429" s="65">
        <v>9373.2960000000003</v>
      </c>
      <c r="F429" s="60">
        <v>2007</v>
      </c>
      <c r="G429" s="65">
        <v>61.09</v>
      </c>
      <c r="H429" s="65">
        <v>3.8002426624298096</v>
      </c>
      <c r="I429" s="66">
        <v>0.61000001430511475</v>
      </c>
      <c r="J429" s="5">
        <v>7.7863373195712891</v>
      </c>
      <c r="K429" s="6">
        <v>40.799893732366868</v>
      </c>
      <c r="L429" s="5">
        <v>34.174201848446046</v>
      </c>
      <c r="M429" s="5">
        <v>7.641394654433519</v>
      </c>
      <c r="N429" s="7">
        <v>4.4722466766741666</v>
      </c>
      <c r="O429" s="7" t="s">
        <v>2648</v>
      </c>
      <c r="P429" s="67">
        <v>40.908951433470079</v>
      </c>
      <c r="Q429" s="18">
        <f t="shared" si="20"/>
        <v>1</v>
      </c>
      <c r="R429" s="68">
        <v>1.69</v>
      </c>
      <c r="S429" s="69">
        <v>3268.82</v>
      </c>
      <c r="T429" s="59">
        <f t="shared" si="21"/>
        <v>3268.82</v>
      </c>
    </row>
    <row r="430" spans="1:20">
      <c r="A430">
        <f t="shared" si="22"/>
        <v>115</v>
      </c>
      <c r="B430" s="60" t="s">
        <v>29</v>
      </c>
      <c r="C430" s="60" t="s">
        <v>197</v>
      </c>
      <c r="D430" s="60">
        <v>5</v>
      </c>
      <c r="E430" s="65">
        <v>23025.776000000002</v>
      </c>
      <c r="F430" s="60">
        <v>2023</v>
      </c>
      <c r="G430" s="65">
        <v>61.091999999999999</v>
      </c>
      <c r="H430" s="65">
        <v>4.4604914627075196</v>
      </c>
      <c r="I430" s="66">
        <v>1.2000000476837158</v>
      </c>
      <c r="J430" s="5">
        <v>8.4465861198489982</v>
      </c>
      <c r="K430" s="6">
        <v>44.261002870904619</v>
      </c>
      <c r="L430" s="5">
        <v>37.635310986983797</v>
      </c>
      <c r="M430" s="5">
        <v>8.23139468781212</v>
      </c>
      <c r="N430" s="7">
        <v>4.5721669795167053</v>
      </c>
      <c r="O430" s="7" t="s">
        <v>2904</v>
      </c>
      <c r="P430" s="67">
        <v>40.911817547452145</v>
      </c>
      <c r="Q430" s="18">
        <f t="shared" si="20"/>
        <v>1</v>
      </c>
      <c r="R430" s="68">
        <v>1.5</v>
      </c>
      <c r="S430" s="69">
        <v>2486.21</v>
      </c>
      <c r="T430" s="59">
        <f t="shared" si="21"/>
        <v>2486.21</v>
      </c>
    </row>
    <row r="431" spans="1:20">
      <c r="A431" t="str">
        <f t="shared" si="22"/>
        <v/>
      </c>
      <c r="B431" s="60" t="s">
        <v>144</v>
      </c>
      <c r="C431" s="60" t="s">
        <v>312</v>
      </c>
      <c r="D431" s="60">
        <v>5</v>
      </c>
      <c r="E431" s="65">
        <v>8669.7199999999993</v>
      </c>
      <c r="F431" s="60">
        <v>2020</v>
      </c>
      <c r="G431" s="65">
        <v>61.122999999999998</v>
      </c>
      <c r="H431" s="65" t="s">
        <v>367</v>
      </c>
      <c r="I431" s="66">
        <v>0.93999999761581421</v>
      </c>
      <c r="J431" s="5" t="s">
        <v>367</v>
      </c>
      <c r="K431" s="6" t="s">
        <v>367</v>
      </c>
      <c r="L431" s="5" t="s">
        <v>367</v>
      </c>
      <c r="M431" s="5">
        <v>7.9713946377442184</v>
      </c>
      <c r="N431" s="7" t="s">
        <v>367</v>
      </c>
      <c r="O431" s="7" t="s">
        <v>679</v>
      </c>
      <c r="P431" s="67" t="s">
        <v>367</v>
      </c>
      <c r="Q431" s="18">
        <f t="shared" si="20"/>
        <v>1</v>
      </c>
      <c r="R431" s="68">
        <v>1.53</v>
      </c>
      <c r="S431" s="69">
        <v>2570.48</v>
      </c>
      <c r="T431" s="59">
        <f t="shared" si="21"/>
        <v>2570.48</v>
      </c>
    </row>
    <row r="432" spans="1:20">
      <c r="A432">
        <f t="shared" si="22"/>
        <v>124</v>
      </c>
      <c r="B432" s="60" t="s">
        <v>142</v>
      </c>
      <c r="C432" s="60" t="s">
        <v>310</v>
      </c>
      <c r="D432" s="60">
        <v>5</v>
      </c>
      <c r="E432" s="65">
        <v>44758.487999999998</v>
      </c>
      <c r="F432" s="60">
        <v>2010</v>
      </c>
      <c r="G432" s="65">
        <v>61.127000000000002</v>
      </c>
      <c r="H432" s="65">
        <v>3.2291290760040283</v>
      </c>
      <c r="I432" s="66">
        <v>1.1200000047683716</v>
      </c>
      <c r="J432" s="5">
        <v>7.2152237331455078</v>
      </c>
      <c r="K432" s="6">
        <v>37.830194737158926</v>
      </c>
      <c r="L432" s="5">
        <v>31.204502853238104</v>
      </c>
      <c r="M432" s="5">
        <v>8.1513946448967758</v>
      </c>
      <c r="N432" s="7">
        <v>3.8281182806887961</v>
      </c>
      <c r="O432" s="7" t="s">
        <v>2210</v>
      </c>
      <c r="P432" s="67">
        <v>34.856317774914004</v>
      </c>
      <c r="Q432" s="18">
        <f t="shared" si="20"/>
        <v>1</v>
      </c>
      <c r="R432" s="68">
        <v>1.65</v>
      </c>
      <c r="S432" s="69">
        <v>2654.8</v>
      </c>
      <c r="T432" s="59">
        <f t="shared" si="21"/>
        <v>2654.8</v>
      </c>
    </row>
    <row r="433" spans="1:20">
      <c r="A433">
        <f t="shared" si="22"/>
        <v>110</v>
      </c>
      <c r="B433" s="60" t="s">
        <v>160</v>
      </c>
      <c r="C433" s="60" t="s">
        <v>328</v>
      </c>
      <c r="D433" s="60">
        <v>5</v>
      </c>
      <c r="E433" s="65">
        <v>16914.422999999999</v>
      </c>
      <c r="F433" s="60">
        <v>2016</v>
      </c>
      <c r="G433" s="65">
        <v>61.128999999999998</v>
      </c>
      <c r="H433" s="65">
        <v>4.3475437164306641</v>
      </c>
      <c r="I433" s="66">
        <v>1.2300000190734863</v>
      </c>
      <c r="J433" s="5">
        <v>8.3336383735721427</v>
      </c>
      <c r="K433" s="6">
        <v>43.69559271108637</v>
      </c>
      <c r="L433" s="5">
        <v>37.069900827165547</v>
      </c>
      <c r="M433" s="5">
        <v>8.2613946592018905</v>
      </c>
      <c r="N433" s="7">
        <v>4.4871238279211765</v>
      </c>
      <c r="O433" s="7" t="s">
        <v>1273</v>
      </c>
      <c r="P433" s="67">
        <v>40.527349930630692</v>
      </c>
      <c r="Q433" s="18">
        <f t="shared" si="20"/>
        <v>1</v>
      </c>
      <c r="R433" s="68">
        <v>1.58</v>
      </c>
      <c r="S433" s="69">
        <v>3598.17</v>
      </c>
      <c r="T433" s="59">
        <f t="shared" si="21"/>
        <v>3598.17</v>
      </c>
    </row>
    <row r="434" spans="1:20">
      <c r="A434">
        <f t="shared" si="22"/>
        <v>55</v>
      </c>
      <c r="B434" s="60" t="s">
        <v>91</v>
      </c>
      <c r="C434" s="60" t="s">
        <v>259</v>
      </c>
      <c r="D434" s="60">
        <v>5</v>
      </c>
      <c r="E434" s="65">
        <v>19730.909</v>
      </c>
      <c r="F434" s="60">
        <v>2006</v>
      </c>
      <c r="G434" s="65">
        <v>61.14</v>
      </c>
      <c r="H434" s="65">
        <v>3.9797513484954834</v>
      </c>
      <c r="I434" s="66">
        <v>0.99000000953674316</v>
      </c>
      <c r="J434" s="5">
        <v>7.9658460056369629</v>
      </c>
      <c r="K434" s="6">
        <v>41.774670527576404</v>
      </c>
      <c r="L434" s="5">
        <v>35.148978643655582</v>
      </c>
      <c r="M434" s="5">
        <v>8.0213946496651474</v>
      </c>
      <c r="N434" s="7">
        <v>4.3819036687245996</v>
      </c>
      <c r="O434" s="7" t="s">
        <v>2796</v>
      </c>
      <c r="P434" s="67">
        <v>40.17447522512272</v>
      </c>
      <c r="Q434" s="18">
        <f t="shared" si="20"/>
        <v>1</v>
      </c>
      <c r="R434" s="68">
        <v>1.71</v>
      </c>
      <c r="S434" s="69">
        <v>1686.86</v>
      </c>
      <c r="T434" s="59">
        <f t="shared" si="21"/>
        <v>1686.86</v>
      </c>
    </row>
    <row r="435" spans="1:20">
      <c r="A435">
        <f t="shared" si="22"/>
        <v>7</v>
      </c>
      <c r="B435" s="60" t="s">
        <v>49</v>
      </c>
      <c r="C435" s="60" t="s">
        <v>217</v>
      </c>
      <c r="D435" s="60">
        <v>1</v>
      </c>
      <c r="E435" s="65">
        <v>18289.896000000001</v>
      </c>
      <c r="F435" s="60">
        <v>2025</v>
      </c>
      <c r="G435" s="65">
        <v>77.757000000000005</v>
      </c>
      <c r="H435" s="65">
        <v>6.4241321678161647</v>
      </c>
      <c r="I435" s="66">
        <v>2.2625374794006348</v>
      </c>
      <c r="J435" s="5">
        <v>10.410226824957643</v>
      </c>
      <c r="K435" s="6">
        <v>69.431313486599493</v>
      </c>
      <c r="L435" s="5">
        <v>62.80562160267867</v>
      </c>
      <c r="M435" s="5">
        <v>9.293932119529039</v>
      </c>
      <c r="N435" s="7">
        <v>6.7577017773464529</v>
      </c>
      <c r="O435" s="7" t="s">
        <v>2905</v>
      </c>
      <c r="P435" s="67">
        <v>60.326261027555617</v>
      </c>
      <c r="Q435" s="18">
        <f t="shared" si="20"/>
        <v>2</v>
      </c>
      <c r="R435" s="68">
        <v>1.48</v>
      </c>
      <c r="S435" s="69" t="s">
        <v>367</v>
      </c>
      <c r="T435" s="59">
        <f t="shared" si="21"/>
        <v>13935.54</v>
      </c>
    </row>
    <row r="436" spans="1:20">
      <c r="A436">
        <f t="shared" si="22"/>
        <v>81</v>
      </c>
      <c r="B436" s="60" t="s">
        <v>32</v>
      </c>
      <c r="C436" s="60" t="s">
        <v>200</v>
      </c>
      <c r="D436" s="60">
        <v>5</v>
      </c>
      <c r="E436" s="65">
        <v>26915.758000000002</v>
      </c>
      <c r="F436" s="60">
        <v>2021</v>
      </c>
      <c r="G436" s="65">
        <v>61.146000000000001</v>
      </c>
      <c r="H436" s="65">
        <v>4.9627475738525391</v>
      </c>
      <c r="I436" s="66">
        <v>1.1200000047683716</v>
      </c>
      <c r="J436" s="5">
        <v>8.9488422309940177</v>
      </c>
      <c r="K436" s="6">
        <v>46.934327124762504</v>
      </c>
      <c r="L436" s="5">
        <v>40.308635240841681</v>
      </c>
      <c r="M436" s="5">
        <v>8.1513946448967758</v>
      </c>
      <c r="N436" s="7">
        <v>4.94499861641187</v>
      </c>
      <c r="O436" s="7" t="s">
        <v>491</v>
      </c>
      <c r="P436" s="67">
        <v>44.35165016178442</v>
      </c>
      <c r="Q436" s="18">
        <f t="shared" si="20"/>
        <v>1</v>
      </c>
      <c r="R436" s="68">
        <v>1.52</v>
      </c>
      <c r="S436" s="69">
        <v>4793.5600000000004</v>
      </c>
      <c r="T436" s="59">
        <f t="shared" si="21"/>
        <v>4793.5600000000004</v>
      </c>
    </row>
    <row r="437" spans="1:20">
      <c r="A437" t="str">
        <f t="shared" si="22"/>
        <v/>
      </c>
      <c r="B437" s="60" t="s">
        <v>87</v>
      </c>
      <c r="C437" s="60" t="s">
        <v>255</v>
      </c>
      <c r="D437" s="60">
        <v>5</v>
      </c>
      <c r="E437" s="65">
        <v>5259.3230000000003</v>
      </c>
      <c r="F437" s="60">
        <v>2021</v>
      </c>
      <c r="G437" s="65">
        <v>61.165999999999997</v>
      </c>
      <c r="H437" s="65" t="s">
        <v>367</v>
      </c>
      <c r="I437" s="66">
        <v>1.3799999952316284</v>
      </c>
      <c r="J437" s="5" t="s">
        <v>367</v>
      </c>
      <c r="K437" s="6" t="s">
        <v>367</v>
      </c>
      <c r="L437" s="5" t="s">
        <v>367</v>
      </c>
      <c r="M437" s="5">
        <v>8.4113946353600326</v>
      </c>
      <c r="N437" s="7" t="s">
        <v>367</v>
      </c>
      <c r="O437" s="7" t="s">
        <v>516</v>
      </c>
      <c r="P437" s="67" t="s">
        <v>367</v>
      </c>
      <c r="Q437" s="18">
        <f t="shared" si="20"/>
        <v>1</v>
      </c>
      <c r="R437" s="68">
        <v>1.52</v>
      </c>
      <c r="S437" s="69">
        <v>1539.21</v>
      </c>
      <c r="T437" s="59">
        <f t="shared" si="21"/>
        <v>1539.21</v>
      </c>
    </row>
    <row r="438" spans="1:20">
      <c r="A438" t="str">
        <f t="shared" si="22"/>
        <v/>
      </c>
      <c r="B438" s="60" t="s">
        <v>2850</v>
      </c>
      <c r="C438" s="60" t="s">
        <v>333</v>
      </c>
      <c r="D438" s="60">
        <v>5</v>
      </c>
      <c r="E438" s="65">
        <v>1926.63</v>
      </c>
      <c r="F438" s="60">
        <v>2010</v>
      </c>
      <c r="G438" s="65">
        <v>61.167000000000002</v>
      </c>
      <c r="H438" s="65" t="s">
        <v>367</v>
      </c>
      <c r="I438" s="66">
        <v>0.94454401731491089</v>
      </c>
      <c r="J438" s="5" t="s">
        <v>367</v>
      </c>
      <c r="K438" s="6" t="s">
        <v>367</v>
      </c>
      <c r="L438" s="5" t="s">
        <v>367</v>
      </c>
      <c r="M438" s="5">
        <v>7.9759386574433151</v>
      </c>
      <c r="N438" s="7" t="s">
        <v>367</v>
      </c>
      <c r="O438" s="7" t="s">
        <v>2906</v>
      </c>
      <c r="P438" s="67" t="s">
        <v>367</v>
      </c>
      <c r="Q438" s="18">
        <f t="shared" si="20"/>
        <v>1</v>
      </c>
      <c r="R438" s="68">
        <v>1.65</v>
      </c>
      <c r="S438" s="69">
        <v>2824.21</v>
      </c>
      <c r="T438" s="59">
        <f t="shared" si="21"/>
        <v>2824.21</v>
      </c>
    </row>
    <row r="439" spans="1:20">
      <c r="A439">
        <f t="shared" si="22"/>
        <v>111</v>
      </c>
      <c r="B439" s="60" t="s">
        <v>110</v>
      </c>
      <c r="C439" s="60" t="s">
        <v>278</v>
      </c>
      <c r="D439" s="60">
        <v>5</v>
      </c>
      <c r="E439" s="65">
        <v>26159.866999999998</v>
      </c>
      <c r="F439" s="60">
        <v>2023</v>
      </c>
      <c r="G439" s="65">
        <v>61.183</v>
      </c>
      <c r="H439" s="65">
        <v>4.610668670654297</v>
      </c>
      <c r="I439" s="66">
        <v>1.2599999904632568</v>
      </c>
      <c r="J439" s="5">
        <v>8.5967633277957773</v>
      </c>
      <c r="K439" s="6">
        <v>45.115048766166524</v>
      </c>
      <c r="L439" s="5">
        <v>38.489356882245701</v>
      </c>
      <c r="M439" s="5">
        <v>8.291394630591661</v>
      </c>
      <c r="N439" s="7">
        <v>4.6420847875502895</v>
      </c>
      <c r="O439" s="7" t="s">
        <v>2907</v>
      </c>
      <c r="P439" s="67">
        <v>41.537443124646209</v>
      </c>
      <c r="Q439" s="18">
        <f t="shared" si="20"/>
        <v>1</v>
      </c>
      <c r="R439" s="68">
        <v>1.5</v>
      </c>
      <c r="S439" s="69">
        <v>1689.56</v>
      </c>
      <c r="T439" s="59">
        <f t="shared" si="21"/>
        <v>1689.56</v>
      </c>
    </row>
    <row r="440" spans="1:20">
      <c r="A440">
        <f t="shared" si="22"/>
        <v>81</v>
      </c>
      <c r="B440" s="60" t="s">
        <v>32</v>
      </c>
      <c r="C440" s="60" t="s">
        <v>200</v>
      </c>
      <c r="D440" s="60">
        <v>5</v>
      </c>
      <c r="E440" s="65">
        <v>24806.383000000002</v>
      </c>
      <c r="F440" s="60">
        <v>2018</v>
      </c>
      <c r="G440" s="65">
        <v>61.189</v>
      </c>
      <c r="H440" s="65">
        <v>5.2507376670837402</v>
      </c>
      <c r="I440" s="66">
        <v>1.190000057220459</v>
      </c>
      <c r="J440" s="5">
        <v>9.2368323242252188</v>
      </c>
      <c r="K440" s="6">
        <v>48.478827569012907</v>
      </c>
      <c r="L440" s="5">
        <v>41.853135685092084</v>
      </c>
      <c r="M440" s="5">
        <v>8.2213946973488632</v>
      </c>
      <c r="N440" s="7">
        <v>5.0907585909466651</v>
      </c>
      <c r="O440" s="7" t="s">
        <v>946</v>
      </c>
      <c r="P440" s="67">
        <v>45.872544502336801</v>
      </c>
      <c r="Q440" s="18">
        <f t="shared" si="20"/>
        <v>1</v>
      </c>
      <c r="R440" s="68">
        <v>1.56</v>
      </c>
      <c r="S440" s="69">
        <v>4851.4799999999996</v>
      </c>
      <c r="T440" s="59">
        <f t="shared" si="21"/>
        <v>4851.4799999999996</v>
      </c>
    </row>
    <row r="441" spans="1:20">
      <c r="A441">
        <f t="shared" si="22"/>
        <v>98</v>
      </c>
      <c r="B441" s="60" t="s">
        <v>40</v>
      </c>
      <c r="C441" s="60" t="s">
        <v>208</v>
      </c>
      <c r="D441" s="60">
        <v>5</v>
      </c>
      <c r="E441" s="65">
        <v>4281.2190000000001</v>
      </c>
      <c r="F441" s="60">
        <v>2009</v>
      </c>
      <c r="G441" s="65">
        <v>61.215000000000003</v>
      </c>
      <c r="H441" s="65">
        <v>4.0498029390970869</v>
      </c>
      <c r="I441" s="66">
        <v>1.059999942779541</v>
      </c>
      <c r="J441" s="5">
        <v>8.0358975962385664</v>
      </c>
      <c r="K441" s="6">
        <v>42.193732004367128</v>
      </c>
      <c r="L441" s="5">
        <v>35.568040120446305</v>
      </c>
      <c r="M441" s="5">
        <v>8.0913945829079452</v>
      </c>
      <c r="N441" s="7">
        <v>4.3957861350105611</v>
      </c>
      <c r="O441" s="7" t="s">
        <v>2224</v>
      </c>
      <c r="P441" s="67">
        <v>40.117335465461068</v>
      </c>
      <c r="Q441" s="18">
        <f t="shared" si="20"/>
        <v>1</v>
      </c>
      <c r="R441" s="68">
        <v>1.67</v>
      </c>
      <c r="S441" s="69">
        <v>8138.45</v>
      </c>
      <c r="T441" s="59">
        <f t="shared" si="21"/>
        <v>8138.45</v>
      </c>
    </row>
    <row r="442" spans="1:20">
      <c r="A442">
        <f t="shared" si="22"/>
        <v>133</v>
      </c>
      <c r="B442" s="60" t="s">
        <v>26</v>
      </c>
      <c r="C442" s="60" t="s">
        <v>194</v>
      </c>
      <c r="D442" s="60">
        <v>5</v>
      </c>
      <c r="E442" s="65">
        <v>2140.6819999999998</v>
      </c>
      <c r="F442" s="60">
        <v>2013</v>
      </c>
      <c r="G442" s="65">
        <v>61.216999999999999</v>
      </c>
      <c r="H442" s="65">
        <v>4.1282987594604492</v>
      </c>
      <c r="I442" s="66">
        <v>2.5499999523162842</v>
      </c>
      <c r="J442" s="5">
        <v>8.1143934166019278</v>
      </c>
      <c r="K442" s="6">
        <v>42.607278543786848</v>
      </c>
      <c r="L442" s="5">
        <v>35.981586659866025</v>
      </c>
      <c r="M442" s="5">
        <v>9.5813945924446884</v>
      </c>
      <c r="N442" s="7">
        <v>3.7553600692157008</v>
      </c>
      <c r="O442" s="7" t="s">
        <v>1759</v>
      </c>
      <c r="P442" s="67">
        <v>34.075667082560933</v>
      </c>
      <c r="Q442" s="18">
        <f t="shared" si="20"/>
        <v>2</v>
      </c>
      <c r="R442" s="68">
        <v>1.62</v>
      </c>
      <c r="S442" s="69">
        <v>16369.43</v>
      </c>
      <c r="T442" s="59">
        <f t="shared" si="21"/>
        <v>16369.43</v>
      </c>
    </row>
    <row r="443" spans="1:20">
      <c r="A443">
        <f t="shared" si="22"/>
        <v>92</v>
      </c>
      <c r="B443" s="60" t="s">
        <v>80</v>
      </c>
      <c r="C443" s="60" t="s">
        <v>248</v>
      </c>
      <c r="D443" s="60">
        <v>5</v>
      </c>
      <c r="E443" s="65">
        <v>53219.165999999997</v>
      </c>
      <c r="F443" s="60">
        <v>2021</v>
      </c>
      <c r="G443" s="65">
        <v>61.225000000000001</v>
      </c>
      <c r="H443" s="65">
        <v>4.464540958404541</v>
      </c>
      <c r="I443" s="66">
        <v>1.0199999809265137</v>
      </c>
      <c r="J443" s="5">
        <v>8.4506356155460196</v>
      </c>
      <c r="K443" s="6">
        <v>44.378627023213156</v>
      </c>
      <c r="L443" s="5">
        <v>37.752935139292333</v>
      </c>
      <c r="M443" s="5">
        <v>8.0513946210549179</v>
      </c>
      <c r="N443" s="7">
        <v>4.6889932634237015</v>
      </c>
      <c r="O443" s="7" t="s">
        <v>504</v>
      </c>
      <c r="P443" s="67">
        <v>42.055540347397027</v>
      </c>
      <c r="Q443" s="18">
        <f t="shared" si="20"/>
        <v>1</v>
      </c>
      <c r="R443" s="68">
        <v>1.52</v>
      </c>
      <c r="S443" s="69">
        <v>5338.85</v>
      </c>
      <c r="T443" s="59">
        <f t="shared" si="21"/>
        <v>5338.85</v>
      </c>
    </row>
    <row r="444" spans="1:20">
      <c r="A444" t="str">
        <f t="shared" si="22"/>
        <v/>
      </c>
      <c r="B444" s="60" t="s">
        <v>39</v>
      </c>
      <c r="C444" s="60" t="s">
        <v>207</v>
      </c>
      <c r="D444" s="60">
        <v>5</v>
      </c>
      <c r="E444" s="65">
        <v>604.75300000000004</v>
      </c>
      <c r="F444" s="60">
        <v>2006</v>
      </c>
      <c r="G444" s="65">
        <v>61.228999999999999</v>
      </c>
      <c r="H444" s="65" t="s">
        <v>367</v>
      </c>
      <c r="I444" s="66">
        <v>0.88130664825439453</v>
      </c>
      <c r="J444" s="5" t="s">
        <v>367</v>
      </c>
      <c r="K444" s="6" t="s">
        <v>367</v>
      </c>
      <c r="L444" s="5" t="s">
        <v>367</v>
      </c>
      <c r="M444" s="5">
        <v>7.9127012883827987</v>
      </c>
      <c r="N444" s="7" t="s">
        <v>367</v>
      </c>
      <c r="O444" s="7" t="s">
        <v>2687</v>
      </c>
      <c r="P444" s="67" t="s">
        <v>367</v>
      </c>
      <c r="Q444" s="18">
        <f t="shared" si="20"/>
        <v>1</v>
      </c>
      <c r="R444" s="68">
        <v>1.71</v>
      </c>
      <c r="S444" s="69">
        <v>3048.69</v>
      </c>
      <c r="T444" s="59">
        <f t="shared" si="21"/>
        <v>3048.69</v>
      </c>
    </row>
    <row r="445" spans="1:20">
      <c r="A445">
        <f t="shared" si="22"/>
        <v>91</v>
      </c>
      <c r="B445" s="60" t="s">
        <v>87</v>
      </c>
      <c r="C445" s="60" t="s">
        <v>255</v>
      </c>
      <c r="D445" s="60">
        <v>5</v>
      </c>
      <c r="E445" s="65">
        <v>5043.7209999999995</v>
      </c>
      <c r="F445" s="60">
        <v>2019</v>
      </c>
      <c r="G445" s="65">
        <v>61.231999999999999</v>
      </c>
      <c r="H445" s="65">
        <v>5.1214609146118164</v>
      </c>
      <c r="I445" s="66">
        <v>1.2799999713897705</v>
      </c>
      <c r="J445" s="5">
        <v>9.107555571753295</v>
      </c>
      <c r="K445" s="6">
        <v>47.833919382678367</v>
      </c>
      <c r="L445" s="5">
        <v>41.208227498757545</v>
      </c>
      <c r="M445" s="5">
        <v>8.3113946115181747</v>
      </c>
      <c r="N445" s="7">
        <v>4.958040067265002</v>
      </c>
      <c r="O445" s="7" t="s">
        <v>783</v>
      </c>
      <c r="P445" s="67">
        <v>44.62462361722379</v>
      </c>
      <c r="Q445" s="18">
        <f t="shared" si="20"/>
        <v>1</v>
      </c>
      <c r="R445" s="68">
        <v>1.55</v>
      </c>
      <c r="S445" s="69">
        <v>1575.77</v>
      </c>
      <c r="T445" s="59">
        <f t="shared" si="21"/>
        <v>1575.77</v>
      </c>
    </row>
    <row r="446" spans="1:20">
      <c r="A446">
        <f t="shared" si="22"/>
        <v>112</v>
      </c>
      <c r="B446" s="60" t="s">
        <v>10</v>
      </c>
      <c r="C446" s="60" t="s">
        <v>178</v>
      </c>
      <c r="D446" s="60">
        <v>6</v>
      </c>
      <c r="E446" s="65">
        <v>30560.034</v>
      </c>
      <c r="F446" s="60">
        <v>2012</v>
      </c>
      <c r="G446" s="65">
        <v>61.734999999999999</v>
      </c>
      <c r="H446" s="65">
        <v>3.7829375267028809</v>
      </c>
      <c r="I446" s="66">
        <v>0.92000001668930054</v>
      </c>
      <c r="J446" s="5">
        <v>7.7690321838443603</v>
      </c>
      <c r="K446" s="6">
        <v>41.139031715234651</v>
      </c>
      <c r="L446" s="5">
        <v>34.513339831313829</v>
      </c>
      <c r="M446" s="5">
        <v>7.9513946568177047</v>
      </c>
      <c r="N446" s="7">
        <v>4.3405391533070636</v>
      </c>
      <c r="O446" s="7" t="s">
        <v>1890</v>
      </c>
      <c r="P446" s="67">
        <v>39.385508824937375</v>
      </c>
      <c r="Q446" s="18">
        <f t="shared" si="20"/>
        <v>1</v>
      </c>
      <c r="R446" s="68">
        <v>1.62</v>
      </c>
      <c r="S446" s="69">
        <v>2985.32</v>
      </c>
      <c r="T446" s="59">
        <f t="shared" si="21"/>
        <v>2985.32</v>
      </c>
    </row>
    <row r="447" spans="1:20">
      <c r="A447" t="str">
        <f t="shared" si="22"/>
        <v/>
      </c>
      <c r="B447" s="60" t="s">
        <v>137</v>
      </c>
      <c r="C447" s="60" t="s">
        <v>305</v>
      </c>
      <c r="D447" s="60">
        <v>5</v>
      </c>
      <c r="E447" s="65">
        <v>33623.980000000003</v>
      </c>
      <c r="F447" s="60">
        <v>2008</v>
      </c>
      <c r="G447" s="65">
        <v>61.261000000000003</v>
      </c>
      <c r="H447" s="65" t="s">
        <v>367</v>
      </c>
      <c r="I447" s="66" t="s">
        <v>367</v>
      </c>
      <c r="J447" s="5" t="s">
        <v>367</v>
      </c>
      <c r="K447" s="6" t="s">
        <v>367</v>
      </c>
      <c r="L447" s="5" t="s">
        <v>367</v>
      </c>
      <c r="M447" s="5" t="s">
        <v>367</v>
      </c>
      <c r="N447" s="7" t="s">
        <v>367</v>
      </c>
      <c r="O447" s="7" t="s">
        <v>2399</v>
      </c>
      <c r="P447" s="67" t="s">
        <v>367</v>
      </c>
      <c r="Q447" s="18">
        <f t="shared" si="20"/>
        <v>3</v>
      </c>
      <c r="R447" s="68">
        <v>1.69</v>
      </c>
      <c r="S447" s="69">
        <v>4446.41</v>
      </c>
      <c r="T447" s="59">
        <f t="shared" si="21"/>
        <v>4446.41</v>
      </c>
    </row>
    <row r="448" spans="1:20">
      <c r="A448" t="str">
        <f t="shared" si="22"/>
        <v/>
      </c>
      <c r="B448" s="60" t="s">
        <v>87</v>
      </c>
      <c r="C448" s="60" t="s">
        <v>255</v>
      </c>
      <c r="D448" s="60">
        <v>5</v>
      </c>
      <c r="E448" s="65">
        <v>5149.4629999999997</v>
      </c>
      <c r="F448" s="60">
        <v>2020</v>
      </c>
      <c r="G448" s="65">
        <v>61.267000000000003</v>
      </c>
      <c r="H448" s="65" t="s">
        <v>367</v>
      </c>
      <c r="I448" s="66">
        <v>1.3500000238418579</v>
      </c>
      <c r="J448" s="5" t="s">
        <v>367</v>
      </c>
      <c r="K448" s="6" t="s">
        <v>367</v>
      </c>
      <c r="L448" s="5" t="s">
        <v>367</v>
      </c>
      <c r="M448" s="5">
        <v>8.3813946639702621</v>
      </c>
      <c r="N448" s="7" t="s">
        <v>367</v>
      </c>
      <c r="O448" s="7" t="s">
        <v>622</v>
      </c>
      <c r="P448" s="67" t="s">
        <v>367</v>
      </c>
      <c r="Q448" s="18">
        <f t="shared" si="20"/>
        <v>1</v>
      </c>
      <c r="R448" s="68">
        <v>1.53</v>
      </c>
      <c r="S448" s="69">
        <v>1497.38</v>
      </c>
      <c r="T448" s="59">
        <f t="shared" si="21"/>
        <v>1497.38</v>
      </c>
    </row>
    <row r="449" spans="1:20">
      <c r="A449">
        <f t="shared" si="22"/>
        <v>136</v>
      </c>
      <c r="B449" s="60" t="s">
        <v>129</v>
      </c>
      <c r="C449" s="60" t="s">
        <v>297</v>
      </c>
      <c r="D449" s="60">
        <v>5</v>
      </c>
      <c r="E449" s="65">
        <v>8276.8070000000007</v>
      </c>
      <c r="F449" s="60">
        <v>2022</v>
      </c>
      <c r="G449" s="65">
        <v>61.274999999999999</v>
      </c>
      <c r="H449" s="65">
        <v>2.560429573059082</v>
      </c>
      <c r="I449" s="66">
        <v>1.0499999523162842</v>
      </c>
      <c r="J449" s="5">
        <v>6.5465242302005615</v>
      </c>
      <c r="K449" s="6">
        <v>34.407236456873171</v>
      </c>
      <c r="L449" s="5">
        <v>27.781544572952349</v>
      </c>
      <c r="M449" s="5">
        <v>8.0813945924446884</v>
      </c>
      <c r="N449" s="7">
        <v>3.4377166286281047</v>
      </c>
      <c r="O449" s="7" t="s">
        <v>2908</v>
      </c>
      <c r="P449" s="67">
        <v>30.796795013372911</v>
      </c>
      <c r="Q449" s="18">
        <f t="shared" si="20"/>
        <v>1</v>
      </c>
      <c r="R449" s="68">
        <v>1.51</v>
      </c>
      <c r="S449" s="69">
        <v>2934.73</v>
      </c>
      <c r="T449" s="59">
        <f t="shared" si="21"/>
        <v>2934.73</v>
      </c>
    </row>
    <row r="450" spans="1:20">
      <c r="A450">
        <f t="shared" si="22"/>
        <v>83</v>
      </c>
      <c r="B450" s="60" t="s">
        <v>64</v>
      </c>
      <c r="C450" s="60" t="s">
        <v>232</v>
      </c>
      <c r="D450" s="60">
        <v>1</v>
      </c>
      <c r="E450" s="65">
        <v>9530.7739999999994</v>
      </c>
      <c r="F450" s="60">
        <v>2008</v>
      </c>
      <c r="G450" s="65">
        <v>61.28</v>
      </c>
      <c r="H450" s="65">
        <v>3.8463292121887207</v>
      </c>
      <c r="I450" s="66">
        <v>0.62000000476837158</v>
      </c>
      <c r="J450" s="5">
        <v>7.8324238693302002</v>
      </c>
      <c r="K450" s="6">
        <v>41.169029702105924</v>
      </c>
      <c r="L450" s="5">
        <v>34.543337818185101</v>
      </c>
      <c r="M450" s="5">
        <v>7.6513946448967758</v>
      </c>
      <c r="N450" s="7">
        <v>4.5146459464385815</v>
      </c>
      <c r="O450" s="7" t="s">
        <v>2496</v>
      </c>
      <c r="P450" s="67">
        <v>41.296789983757051</v>
      </c>
      <c r="Q450" s="18">
        <f t="shared" ref="Q450:Q513" si="23">IF(I450&lt;R450,1,IF(I450&lt;R450*2,2,3))</f>
        <v>1</v>
      </c>
      <c r="R450" s="68">
        <v>1.69</v>
      </c>
      <c r="S450" s="69">
        <v>3300.26</v>
      </c>
      <c r="T450" s="59">
        <f t="shared" ref="T450:T513" si="24">IF(S450=0,"",IF(F450=2025,_xlfn.XLOOKUP("2024"&amp;C450,O:O,S:S,"",0),S450))</f>
        <v>3300.26</v>
      </c>
    </row>
    <row r="451" spans="1:20">
      <c r="A451">
        <f t="shared" ref="A451:A514" si="25">IF(ISNUMBER(P451),COUNTIFS($F$3:$F$3127,F451,$P$3:$P$3127,"&gt;"&amp;P451)+1,"")</f>
        <v>99</v>
      </c>
      <c r="B451" s="60" t="s">
        <v>80</v>
      </c>
      <c r="C451" s="60" t="s">
        <v>248</v>
      </c>
      <c r="D451" s="60">
        <v>5</v>
      </c>
      <c r="E451" s="65">
        <v>42758.461000000003</v>
      </c>
      <c r="F451" s="60">
        <v>2011</v>
      </c>
      <c r="G451" s="65">
        <v>61.283000000000001</v>
      </c>
      <c r="H451" s="65">
        <v>4.4053101539611816</v>
      </c>
      <c r="I451" s="66">
        <v>1.1399999856948853</v>
      </c>
      <c r="J451" s="5">
        <v>8.3914048111026602</v>
      </c>
      <c r="K451" s="6">
        <v>44.109321989480932</v>
      </c>
      <c r="L451" s="5">
        <v>37.48363010556011</v>
      </c>
      <c r="M451" s="5">
        <v>8.1713946258232895</v>
      </c>
      <c r="N451" s="7">
        <v>4.5871765863692495</v>
      </c>
      <c r="O451" s="7" t="s">
        <v>2023</v>
      </c>
      <c r="P451" s="67">
        <v>41.767801583017523</v>
      </c>
      <c r="Q451" s="18">
        <f t="shared" si="23"/>
        <v>1</v>
      </c>
      <c r="R451" s="68">
        <v>1.65</v>
      </c>
      <c r="S451" s="69">
        <v>4307.1099999999997</v>
      </c>
      <c r="T451" s="59">
        <f t="shared" si="24"/>
        <v>4307.1099999999997</v>
      </c>
    </row>
    <row r="452" spans="1:20">
      <c r="A452">
        <f t="shared" si="25"/>
        <v>121</v>
      </c>
      <c r="B452" s="60" t="s">
        <v>29</v>
      </c>
      <c r="C452" s="60" t="s">
        <v>197</v>
      </c>
      <c r="D452" s="60">
        <v>5</v>
      </c>
      <c r="E452" s="65">
        <v>23548.780999999999</v>
      </c>
      <c r="F452" s="60">
        <v>2024</v>
      </c>
      <c r="G452" s="65">
        <v>61.292000000000002</v>
      </c>
      <c r="H452" s="65">
        <v>4.3055085372924804</v>
      </c>
      <c r="I452" s="66">
        <v>1.1599999666213989</v>
      </c>
      <c r="J452" s="5">
        <v>8.2916031944339608</v>
      </c>
      <c r="K452" s="6">
        <v>43.591116786050556</v>
      </c>
      <c r="L452" s="5">
        <v>36.965424902129733</v>
      </c>
      <c r="M452" s="5">
        <v>8.1913946067498031</v>
      </c>
      <c r="N452" s="7">
        <v>4.5127144615484402</v>
      </c>
      <c r="O452" s="7" t="s">
        <v>2909</v>
      </c>
      <c r="P452" s="67">
        <v>40.332504667165587</v>
      </c>
      <c r="Q452" s="18">
        <f t="shared" si="23"/>
        <v>1</v>
      </c>
      <c r="R452" s="68">
        <v>1.49</v>
      </c>
      <c r="S452" s="69">
        <v>2547.67</v>
      </c>
      <c r="T452" s="59">
        <f t="shared" si="24"/>
        <v>2547.67</v>
      </c>
    </row>
    <row r="453" spans="1:20">
      <c r="A453">
        <f t="shared" si="25"/>
        <v>105</v>
      </c>
      <c r="B453" s="60" t="s">
        <v>60</v>
      </c>
      <c r="C453" s="60" t="s">
        <v>228</v>
      </c>
      <c r="D453" s="60">
        <v>5</v>
      </c>
      <c r="E453" s="65">
        <v>25474.994999999999</v>
      </c>
      <c r="F453" s="60">
        <v>2010</v>
      </c>
      <c r="G453" s="65">
        <v>61.296999999999997</v>
      </c>
      <c r="H453" s="65">
        <v>4.6062517166137695</v>
      </c>
      <c r="I453" s="66">
        <v>1.7000000476837158</v>
      </c>
      <c r="J453" s="5">
        <v>8.5923463737552481</v>
      </c>
      <c r="K453" s="6">
        <v>45.17588698074934</v>
      </c>
      <c r="L453" s="5">
        <v>38.550195096828517</v>
      </c>
      <c r="M453" s="5">
        <v>8.73139468781212</v>
      </c>
      <c r="N453" s="7">
        <v>4.4151245562910502</v>
      </c>
      <c r="O453" s="7" t="s">
        <v>2177</v>
      </c>
      <c r="P453" s="67">
        <v>40.201209384318346</v>
      </c>
      <c r="Q453" s="18">
        <f t="shared" si="23"/>
        <v>2</v>
      </c>
      <c r="R453" s="68">
        <v>1.65</v>
      </c>
      <c r="S453" s="69">
        <v>4495.6899999999996</v>
      </c>
      <c r="T453" s="59">
        <f t="shared" si="24"/>
        <v>4495.6899999999996</v>
      </c>
    </row>
    <row r="454" spans="1:20">
      <c r="A454">
        <f t="shared" si="25"/>
        <v>80</v>
      </c>
      <c r="B454" s="60" t="s">
        <v>103</v>
      </c>
      <c r="C454" s="60" t="s">
        <v>271</v>
      </c>
      <c r="D454" s="60">
        <v>5</v>
      </c>
      <c r="E454" s="65">
        <v>29884.38</v>
      </c>
      <c r="F454" s="60">
        <v>2019</v>
      </c>
      <c r="G454" s="65">
        <v>61.305999999999997</v>
      </c>
      <c r="H454" s="65">
        <v>4.9321327209472656</v>
      </c>
      <c r="I454" s="66">
        <v>0.81000000238418579</v>
      </c>
      <c r="J454" s="5">
        <v>8.9182273780887442</v>
      </c>
      <c r="K454" s="6">
        <v>46.896152595930523</v>
      </c>
      <c r="L454" s="5">
        <v>40.270460712009701</v>
      </c>
      <c r="M454" s="5">
        <v>7.84139464251259</v>
      </c>
      <c r="N454" s="7">
        <v>5.1356247897129155</v>
      </c>
      <c r="O454" s="7" t="s">
        <v>811</v>
      </c>
      <c r="P454" s="67">
        <v>46.222967174737384</v>
      </c>
      <c r="Q454" s="18">
        <f t="shared" si="23"/>
        <v>1</v>
      </c>
      <c r="R454" s="68">
        <v>1.55</v>
      </c>
      <c r="S454" s="69">
        <v>1528.89</v>
      </c>
      <c r="T454" s="59">
        <f t="shared" si="24"/>
        <v>1528.89</v>
      </c>
    </row>
    <row r="455" spans="1:20">
      <c r="A455">
        <f t="shared" si="25"/>
        <v>103</v>
      </c>
      <c r="B455" s="60" t="s">
        <v>144</v>
      </c>
      <c r="C455" s="60" t="s">
        <v>312</v>
      </c>
      <c r="D455" s="60">
        <v>5</v>
      </c>
      <c r="E455" s="65">
        <v>8878.3790000000008</v>
      </c>
      <c r="F455" s="60">
        <v>2021</v>
      </c>
      <c r="G455" s="65">
        <v>61.328000000000003</v>
      </c>
      <c r="H455" s="65">
        <v>4.0365438461303711</v>
      </c>
      <c r="I455" s="66">
        <v>0.98000001907348633</v>
      </c>
      <c r="J455" s="5">
        <v>8.0226385032718497</v>
      </c>
      <c r="K455" s="6">
        <v>42.201872195525809</v>
      </c>
      <c r="L455" s="5">
        <v>35.576180311604986</v>
      </c>
      <c r="M455" s="5">
        <v>8.0113946592018905</v>
      </c>
      <c r="N455" s="7">
        <v>4.4406975096080394</v>
      </c>
      <c r="O455" s="7" t="s">
        <v>524</v>
      </c>
      <c r="P455" s="67">
        <v>39.828577861838347</v>
      </c>
      <c r="Q455" s="18">
        <f t="shared" si="23"/>
        <v>1</v>
      </c>
      <c r="R455" s="68">
        <v>1.52</v>
      </c>
      <c r="S455" s="69">
        <v>2638.81</v>
      </c>
      <c r="T455" s="59">
        <f t="shared" si="24"/>
        <v>2638.81</v>
      </c>
    </row>
    <row r="456" spans="1:20">
      <c r="A456">
        <f t="shared" si="25"/>
        <v>128</v>
      </c>
      <c r="B456" s="60" t="s">
        <v>30</v>
      </c>
      <c r="C456" s="60" t="s">
        <v>198</v>
      </c>
      <c r="D456" s="60">
        <v>5</v>
      </c>
      <c r="E456" s="65">
        <v>11506.762000000001</v>
      </c>
      <c r="F456" s="60">
        <v>2017</v>
      </c>
      <c r="G456" s="65">
        <v>61.344999999999999</v>
      </c>
      <c r="H456" s="65">
        <v>3.5575960874557495</v>
      </c>
      <c r="I456" s="66">
        <v>0.68999999761581421</v>
      </c>
      <c r="J456" s="5">
        <v>7.543690744597229</v>
      </c>
      <c r="K456" s="6">
        <v>39.693440097951168</v>
      </c>
      <c r="L456" s="5">
        <v>33.067748214030345</v>
      </c>
      <c r="M456" s="5">
        <v>7.7213946377442184</v>
      </c>
      <c r="N456" s="7">
        <v>4.2826134092909136</v>
      </c>
      <c r="O456" s="7" t="s">
        <v>1002</v>
      </c>
      <c r="P456" s="67">
        <v>38.680227894747787</v>
      </c>
      <c r="Q456" s="18">
        <f t="shared" si="23"/>
        <v>1</v>
      </c>
      <c r="R456" s="68">
        <v>1.58</v>
      </c>
      <c r="S456" s="69">
        <v>1023.97</v>
      </c>
      <c r="T456" s="59">
        <f t="shared" si="24"/>
        <v>1023.97</v>
      </c>
    </row>
    <row r="457" spans="1:20">
      <c r="A457" t="str">
        <f t="shared" si="25"/>
        <v/>
      </c>
      <c r="B457" s="60" t="s">
        <v>103</v>
      </c>
      <c r="C457" s="60" t="s">
        <v>271</v>
      </c>
      <c r="D457" s="60">
        <v>5</v>
      </c>
      <c r="E457" s="65">
        <v>30783.687999999998</v>
      </c>
      <c r="F457" s="60">
        <v>2020</v>
      </c>
      <c r="G457" s="65">
        <v>61.39</v>
      </c>
      <c r="H457" s="65" t="s">
        <v>367</v>
      </c>
      <c r="I457" s="66">
        <v>0.79000002145767212</v>
      </c>
      <c r="J457" s="5" t="s">
        <v>367</v>
      </c>
      <c r="K457" s="6" t="s">
        <v>367</v>
      </c>
      <c r="L457" s="5" t="s">
        <v>367</v>
      </c>
      <c r="M457" s="5">
        <v>7.8213946615860763</v>
      </c>
      <c r="N457" s="7" t="s">
        <v>367</v>
      </c>
      <c r="O457" s="7" t="s">
        <v>638</v>
      </c>
      <c r="P457" s="67" t="s">
        <v>367</v>
      </c>
      <c r="Q457" s="18">
        <f t="shared" si="23"/>
        <v>1</v>
      </c>
      <c r="R457" s="68">
        <v>1.53</v>
      </c>
      <c r="S457" s="69">
        <v>1466.12</v>
      </c>
      <c r="T457" s="59">
        <f t="shared" si="24"/>
        <v>1466.12</v>
      </c>
    </row>
    <row r="458" spans="1:20">
      <c r="A458">
        <f t="shared" si="25"/>
        <v>104</v>
      </c>
      <c r="B458" s="60" t="s">
        <v>24</v>
      </c>
      <c r="C458" s="60" t="s">
        <v>192</v>
      </c>
      <c r="D458" s="60">
        <v>1</v>
      </c>
      <c r="E458" s="65">
        <v>11937.36</v>
      </c>
      <c r="F458" s="60">
        <v>2021</v>
      </c>
      <c r="G458" s="65">
        <v>61.427</v>
      </c>
      <c r="H458" s="65">
        <v>5.5686240196228027</v>
      </c>
      <c r="I458" s="66">
        <v>2.8499999046325684</v>
      </c>
      <c r="J458" s="5">
        <v>9.5547186767642813</v>
      </c>
      <c r="K458" s="6">
        <v>50.34228251680841</v>
      </c>
      <c r="L458" s="5">
        <v>43.716590632887588</v>
      </c>
      <c r="M458" s="5">
        <v>9.8813945447609726</v>
      </c>
      <c r="N458" s="7">
        <v>4.4241316784649323</v>
      </c>
      <c r="O458" s="7" t="s">
        <v>500</v>
      </c>
      <c r="P458" s="67">
        <v>39.679999064453085</v>
      </c>
      <c r="Q458" s="18">
        <f t="shared" si="23"/>
        <v>2</v>
      </c>
      <c r="R458" s="68">
        <v>1.52</v>
      </c>
      <c r="S458" s="69">
        <v>11202.44</v>
      </c>
      <c r="T458" s="59">
        <f t="shared" si="24"/>
        <v>11202.44</v>
      </c>
    </row>
    <row r="459" spans="1:20">
      <c r="A459">
        <f t="shared" si="25"/>
        <v>98</v>
      </c>
      <c r="B459" s="60" t="s">
        <v>110</v>
      </c>
      <c r="C459" s="60" t="s">
        <v>278</v>
      </c>
      <c r="D459" s="60">
        <v>5</v>
      </c>
      <c r="E459" s="65">
        <v>27032.412</v>
      </c>
      <c r="F459" s="60">
        <v>2024</v>
      </c>
      <c r="G459" s="65">
        <v>61.433</v>
      </c>
      <c r="H459" s="65">
        <v>5.0629999999999988</v>
      </c>
      <c r="I459" s="66">
        <v>1.2100000381469727</v>
      </c>
      <c r="J459" s="5">
        <v>9.0490946571414774</v>
      </c>
      <c r="K459" s="6">
        <v>47.682887595835894</v>
      </c>
      <c r="L459" s="5">
        <v>41.057195711915071</v>
      </c>
      <c r="M459" s="5">
        <v>8.2413946782753769</v>
      </c>
      <c r="N459" s="7">
        <v>4.9818261732014077</v>
      </c>
      <c r="O459" s="7" t="s">
        <v>2910</v>
      </c>
      <c r="P459" s="67">
        <v>44.525202977878827</v>
      </c>
      <c r="Q459" s="18">
        <f t="shared" si="23"/>
        <v>1</v>
      </c>
      <c r="R459" s="68">
        <v>1.49</v>
      </c>
      <c r="S459" s="69">
        <v>1803.44</v>
      </c>
      <c r="T459" s="59">
        <f t="shared" si="24"/>
        <v>1803.44</v>
      </c>
    </row>
    <row r="460" spans="1:20">
      <c r="A460" t="str">
        <f t="shared" si="25"/>
        <v/>
      </c>
      <c r="B460" s="60" t="s">
        <v>137</v>
      </c>
      <c r="C460" s="60" t="s">
        <v>305</v>
      </c>
      <c r="D460" s="60">
        <v>5</v>
      </c>
      <c r="E460" s="65">
        <v>32764.134999999998</v>
      </c>
      <c r="F460" s="60">
        <v>2007</v>
      </c>
      <c r="G460" s="65">
        <v>61.442</v>
      </c>
      <c r="H460" s="65" t="s">
        <v>367</v>
      </c>
      <c r="I460" s="66" t="s">
        <v>367</v>
      </c>
      <c r="J460" s="5" t="s">
        <v>367</v>
      </c>
      <c r="K460" s="6" t="s">
        <v>367</v>
      </c>
      <c r="L460" s="5" t="s">
        <v>367</v>
      </c>
      <c r="M460" s="5" t="s">
        <v>367</v>
      </c>
      <c r="N460" s="7" t="s">
        <v>367</v>
      </c>
      <c r="O460" s="7" t="s">
        <v>2551</v>
      </c>
      <c r="P460" s="67" t="s">
        <v>367</v>
      </c>
      <c r="Q460" s="18">
        <f t="shared" si="23"/>
        <v>3</v>
      </c>
      <c r="R460" s="68">
        <v>1.69</v>
      </c>
      <c r="S460" s="69">
        <v>4415.79</v>
      </c>
      <c r="T460" s="59">
        <f t="shared" si="24"/>
        <v>4415.79</v>
      </c>
    </row>
    <row r="461" spans="1:20">
      <c r="A461">
        <f t="shared" si="25"/>
        <v>80</v>
      </c>
      <c r="B461" s="60" t="s">
        <v>54</v>
      </c>
      <c r="C461" s="60" t="s">
        <v>222</v>
      </c>
      <c r="D461" s="60">
        <v>5</v>
      </c>
      <c r="E461" s="65">
        <v>95798.767000000007</v>
      </c>
      <c r="F461" s="60">
        <v>2012</v>
      </c>
      <c r="G461" s="65">
        <v>61.442999999999998</v>
      </c>
      <c r="H461" s="65">
        <v>4.5611686706542969</v>
      </c>
      <c r="I461" s="66">
        <v>0.89999997615814209</v>
      </c>
      <c r="J461" s="5">
        <v>8.5472633277957755</v>
      </c>
      <c r="K461" s="6">
        <v>45.04589175558759</v>
      </c>
      <c r="L461" s="5">
        <v>38.420199871666767</v>
      </c>
      <c r="M461" s="5">
        <v>7.9313946162865463</v>
      </c>
      <c r="N461" s="7">
        <v>4.8440661107409362</v>
      </c>
      <c r="O461" s="7" t="s">
        <v>1856</v>
      </c>
      <c r="P461" s="67">
        <v>43.954449393183573</v>
      </c>
      <c r="Q461" s="18">
        <f t="shared" si="23"/>
        <v>1</v>
      </c>
      <c r="R461" s="68">
        <v>1.62</v>
      </c>
      <c r="S461" s="69">
        <v>1576.77</v>
      </c>
      <c r="T461" s="59">
        <f t="shared" si="24"/>
        <v>1576.77</v>
      </c>
    </row>
    <row r="462" spans="1:20">
      <c r="A462">
        <f t="shared" si="25"/>
        <v>115</v>
      </c>
      <c r="B462" s="60" t="s">
        <v>10</v>
      </c>
      <c r="C462" s="60" t="s">
        <v>178</v>
      </c>
      <c r="D462" s="60">
        <v>6</v>
      </c>
      <c r="E462" s="65">
        <v>31622.704000000002</v>
      </c>
      <c r="F462" s="60">
        <v>2013</v>
      </c>
      <c r="G462" s="65">
        <v>62.188000000000002</v>
      </c>
      <c r="H462" s="65">
        <v>3.5721004009246826</v>
      </c>
      <c r="I462" s="66">
        <v>0.88999998569488525</v>
      </c>
      <c r="J462" s="5">
        <v>7.5581950580661621</v>
      </c>
      <c r="K462" s="6">
        <v>40.316273076711305</v>
      </c>
      <c r="L462" s="5">
        <v>33.690581192790482</v>
      </c>
      <c r="M462" s="5">
        <v>7.9213946258232895</v>
      </c>
      <c r="N462" s="7">
        <v>4.2531123349114726</v>
      </c>
      <c r="O462" s="7" t="s">
        <v>1740</v>
      </c>
      <c r="P462" s="67">
        <v>38.592208820989185</v>
      </c>
      <c r="Q462" s="18">
        <f t="shared" si="23"/>
        <v>1</v>
      </c>
      <c r="R462" s="68">
        <v>1.62</v>
      </c>
      <c r="S462" s="69">
        <v>3046.58</v>
      </c>
      <c r="T462" s="59">
        <f t="shared" si="24"/>
        <v>3046.58</v>
      </c>
    </row>
    <row r="463" spans="1:20">
      <c r="A463">
        <f t="shared" si="25"/>
        <v>8</v>
      </c>
      <c r="B463" s="60" t="s">
        <v>109</v>
      </c>
      <c r="C463" s="60" t="s">
        <v>277</v>
      </c>
      <c r="D463" s="60">
        <v>1</v>
      </c>
      <c r="E463" s="65">
        <v>7007.5020000000004</v>
      </c>
      <c r="F463" s="60">
        <v>2025</v>
      </c>
      <c r="G463" s="65">
        <v>75.266999999999996</v>
      </c>
      <c r="H463" s="65">
        <v>6.1710911445617853</v>
      </c>
      <c r="I463" s="66">
        <v>1.7994250059127808</v>
      </c>
      <c r="J463" s="5">
        <v>10.157185801703264</v>
      </c>
      <c r="K463" s="6">
        <v>65.574304894266461</v>
      </c>
      <c r="L463" s="5">
        <v>58.948613010345639</v>
      </c>
      <c r="M463" s="5">
        <v>8.830819646041185</v>
      </c>
      <c r="N463" s="7">
        <v>6.6753274750404428</v>
      </c>
      <c r="O463" s="7" t="s">
        <v>2911</v>
      </c>
      <c r="P463" s="67">
        <v>59.590902494935314</v>
      </c>
      <c r="Q463" s="18">
        <f t="shared" si="23"/>
        <v>2</v>
      </c>
      <c r="R463" s="68">
        <v>1.48</v>
      </c>
      <c r="S463" s="69" t="s">
        <v>367</v>
      </c>
      <c r="T463" s="59">
        <f t="shared" si="24"/>
        <v>7661.6</v>
      </c>
    </row>
    <row r="464" spans="1:20">
      <c r="A464" t="str">
        <f t="shared" si="25"/>
        <v/>
      </c>
      <c r="B464" s="60" t="s">
        <v>39</v>
      </c>
      <c r="C464" s="60" t="s">
        <v>207</v>
      </c>
      <c r="D464" s="60">
        <v>5</v>
      </c>
      <c r="E464" s="65">
        <v>616.92700000000002</v>
      </c>
      <c r="F464" s="60">
        <v>2007</v>
      </c>
      <c r="G464" s="65">
        <v>61.475000000000001</v>
      </c>
      <c r="H464" s="65" t="s">
        <v>367</v>
      </c>
      <c r="I464" s="66">
        <v>0.84787172079086304</v>
      </c>
      <c r="J464" s="5" t="s">
        <v>367</v>
      </c>
      <c r="K464" s="6" t="s">
        <v>367</v>
      </c>
      <c r="L464" s="5" t="s">
        <v>367</v>
      </c>
      <c r="M464" s="5">
        <v>7.8792663609192672</v>
      </c>
      <c r="N464" s="7" t="s">
        <v>367</v>
      </c>
      <c r="O464" s="7" t="s">
        <v>2527</v>
      </c>
      <c r="P464" s="67" t="s">
        <v>367</v>
      </c>
      <c r="Q464" s="18">
        <f t="shared" si="23"/>
        <v>1</v>
      </c>
      <c r="R464" s="68">
        <v>1.69</v>
      </c>
      <c r="S464" s="69">
        <v>3012.55</v>
      </c>
      <c r="T464" s="59">
        <f t="shared" si="24"/>
        <v>3012.55</v>
      </c>
    </row>
    <row r="465" spans="1:20">
      <c r="A465">
        <f t="shared" si="25"/>
        <v>113</v>
      </c>
      <c r="B465" s="60" t="s">
        <v>161</v>
      </c>
      <c r="C465" s="60" t="s">
        <v>329</v>
      </c>
      <c r="D465" s="60">
        <v>5</v>
      </c>
      <c r="E465" s="65">
        <v>15526.888000000001</v>
      </c>
      <c r="F465" s="60">
        <v>2020</v>
      </c>
      <c r="G465" s="65">
        <v>61.53</v>
      </c>
      <c r="H465" s="65">
        <v>3.1598021984100342</v>
      </c>
      <c r="I465" s="66">
        <v>1.2200000286102295</v>
      </c>
      <c r="J465" s="5">
        <v>7.1458968555515137</v>
      </c>
      <c r="K465" s="6">
        <v>37.713718130749271</v>
      </c>
      <c r="L465" s="5">
        <v>31.088026246828449</v>
      </c>
      <c r="M465" s="5">
        <v>8.2513946687386337</v>
      </c>
      <c r="N465" s="7">
        <v>3.7676086885783131</v>
      </c>
      <c r="O465" s="7" t="s">
        <v>696</v>
      </c>
      <c r="P465" s="67">
        <v>33.831165953209521</v>
      </c>
      <c r="Q465" s="18">
        <f t="shared" si="23"/>
        <v>1</v>
      </c>
      <c r="R465" s="68">
        <v>1.53</v>
      </c>
      <c r="S465" s="69">
        <v>4527.72</v>
      </c>
      <c r="T465" s="59">
        <f t="shared" si="24"/>
        <v>4527.72</v>
      </c>
    </row>
    <row r="466" spans="1:20">
      <c r="A466">
        <f t="shared" si="25"/>
        <v>75</v>
      </c>
      <c r="B466" s="60" t="s">
        <v>91</v>
      </c>
      <c r="C466" s="60" t="s">
        <v>259</v>
      </c>
      <c r="D466" s="60">
        <v>5</v>
      </c>
      <c r="E466" s="65">
        <v>20318.582999999999</v>
      </c>
      <c r="F466" s="60">
        <v>2007</v>
      </c>
      <c r="G466" s="65">
        <v>61.533000000000001</v>
      </c>
      <c r="H466" s="65">
        <v>4.3099151849746704</v>
      </c>
      <c r="I466" s="66">
        <v>0.97000002861022949</v>
      </c>
      <c r="J466" s="5">
        <v>8.296009842116149</v>
      </c>
      <c r="K466" s="6">
        <v>43.78577494118872</v>
      </c>
      <c r="L466" s="5">
        <v>37.160083057267897</v>
      </c>
      <c r="M466" s="5">
        <v>8.0013946687386337</v>
      </c>
      <c r="N466" s="7">
        <v>4.6442007419596436</v>
      </c>
      <c r="O466" s="7" t="s">
        <v>2636</v>
      </c>
      <c r="P466" s="67">
        <v>42.481865678616899</v>
      </c>
      <c r="Q466" s="18">
        <f t="shared" si="23"/>
        <v>1</v>
      </c>
      <c r="R466" s="68">
        <v>1.69</v>
      </c>
      <c r="S466" s="69">
        <v>1731.62</v>
      </c>
      <c r="T466" s="59">
        <f t="shared" si="24"/>
        <v>1731.62</v>
      </c>
    </row>
    <row r="467" spans="1:20">
      <c r="A467">
        <f t="shared" si="25"/>
        <v>86</v>
      </c>
      <c r="B467" s="60" t="s">
        <v>80</v>
      </c>
      <c r="C467" s="60" t="s">
        <v>248</v>
      </c>
      <c r="D467" s="60">
        <v>5</v>
      </c>
      <c r="E467" s="65">
        <v>43888.303</v>
      </c>
      <c r="F467" s="60">
        <v>2012</v>
      </c>
      <c r="G467" s="65">
        <v>61.536999999999999</v>
      </c>
      <c r="H467" s="65">
        <v>4.547335147857666</v>
      </c>
      <c r="I467" s="66">
        <v>1.1299999952316284</v>
      </c>
      <c r="J467" s="5">
        <v>8.5334298049991446</v>
      </c>
      <c r="K467" s="6">
        <v>45.041789121461846</v>
      </c>
      <c r="L467" s="5">
        <v>38.416097237541024</v>
      </c>
      <c r="M467" s="5">
        <v>8.1613946353600326</v>
      </c>
      <c r="N467" s="7">
        <v>4.7070505659779718</v>
      </c>
      <c r="O467" s="7" t="s">
        <v>1871</v>
      </c>
      <c r="P467" s="67">
        <v>42.711187494876818</v>
      </c>
      <c r="Q467" s="18">
        <f t="shared" si="23"/>
        <v>1</v>
      </c>
      <c r="R467" s="68">
        <v>1.62</v>
      </c>
      <c r="S467" s="69">
        <v>4387.9399999999996</v>
      </c>
      <c r="T467" s="59">
        <f t="shared" si="24"/>
        <v>4387.9399999999996</v>
      </c>
    </row>
    <row r="468" spans="1:20">
      <c r="A468" t="str">
        <f t="shared" si="25"/>
        <v/>
      </c>
      <c r="B468" s="60" t="s">
        <v>2850</v>
      </c>
      <c r="C468" s="60" t="s">
        <v>333</v>
      </c>
      <c r="D468" s="60">
        <v>5</v>
      </c>
      <c r="E468" s="65">
        <v>1983.7840000000001</v>
      </c>
      <c r="F468" s="60">
        <v>2011</v>
      </c>
      <c r="G468" s="65">
        <v>61.561</v>
      </c>
      <c r="H468" s="65" t="s">
        <v>367</v>
      </c>
      <c r="I468" s="66">
        <v>0.93751662969589233</v>
      </c>
      <c r="J468" s="5" t="s">
        <v>367</v>
      </c>
      <c r="K468" s="6" t="s">
        <v>367</v>
      </c>
      <c r="L468" s="5" t="s">
        <v>367</v>
      </c>
      <c r="M468" s="5">
        <v>7.9689112698242965</v>
      </c>
      <c r="N468" s="7" t="s">
        <v>367</v>
      </c>
      <c r="O468" s="7" t="s">
        <v>2912</v>
      </c>
      <c r="P468" s="67" t="s">
        <v>367</v>
      </c>
      <c r="Q468" s="18">
        <f t="shared" si="23"/>
        <v>1</v>
      </c>
      <c r="R468" s="68">
        <v>1.65</v>
      </c>
      <c r="S468" s="69">
        <v>2519.84</v>
      </c>
      <c r="T468" s="59">
        <f t="shared" si="24"/>
        <v>2519.84</v>
      </c>
    </row>
    <row r="469" spans="1:20">
      <c r="A469">
        <f t="shared" si="25"/>
        <v>96</v>
      </c>
      <c r="B469" s="60" t="s">
        <v>43</v>
      </c>
      <c r="C469" s="60" t="s">
        <v>211</v>
      </c>
      <c r="D469" s="60">
        <v>5</v>
      </c>
      <c r="E469" s="65">
        <v>30395.002</v>
      </c>
      <c r="F469" s="60">
        <v>2022</v>
      </c>
      <c r="G469" s="65">
        <v>61.561999999999998</v>
      </c>
      <c r="H469" s="65">
        <v>4.8486738204956055</v>
      </c>
      <c r="I469" s="66">
        <v>1.1799999475479126</v>
      </c>
      <c r="J469" s="5">
        <v>8.8347684776370841</v>
      </c>
      <c r="K469" s="6">
        <v>46.651282337915468</v>
      </c>
      <c r="L469" s="5">
        <v>40.025590453994646</v>
      </c>
      <c r="M469" s="5">
        <v>8.2113945876763168</v>
      </c>
      <c r="N469" s="7">
        <v>4.8743961852795579</v>
      </c>
      <c r="O469" s="7" t="s">
        <v>2913</v>
      </c>
      <c r="P469" s="67">
        <v>43.667293249801212</v>
      </c>
      <c r="Q469" s="18">
        <f t="shared" si="23"/>
        <v>1</v>
      </c>
      <c r="R469" s="68">
        <v>1.51</v>
      </c>
      <c r="S469" s="69">
        <v>6272.26</v>
      </c>
      <c r="T469" s="59">
        <f t="shared" si="24"/>
        <v>6272.26</v>
      </c>
    </row>
    <row r="470" spans="1:20">
      <c r="A470">
        <f t="shared" si="25"/>
        <v>129</v>
      </c>
      <c r="B470" s="60" t="s">
        <v>160</v>
      </c>
      <c r="C470" s="60" t="s">
        <v>328</v>
      </c>
      <c r="D470" s="60">
        <v>5</v>
      </c>
      <c r="E470" s="65">
        <v>17441.32</v>
      </c>
      <c r="F470" s="60">
        <v>2017</v>
      </c>
      <c r="G470" s="65">
        <v>61.564</v>
      </c>
      <c r="H470" s="65">
        <v>3.9327774047851563</v>
      </c>
      <c r="I470" s="66">
        <v>1.2400000095367432</v>
      </c>
      <c r="J470" s="5">
        <v>7.9188720619266357</v>
      </c>
      <c r="K470" s="6">
        <v>41.816323657283341</v>
      </c>
      <c r="L470" s="5">
        <v>35.190631773362519</v>
      </c>
      <c r="M470" s="5">
        <v>8.2713946496651474</v>
      </c>
      <c r="N470" s="7">
        <v>4.2544979732997206</v>
      </c>
      <c r="O470" s="7" t="s">
        <v>1135</v>
      </c>
      <c r="P470" s="67">
        <v>38.426291485465498</v>
      </c>
      <c r="Q470" s="18">
        <f t="shared" si="23"/>
        <v>1</v>
      </c>
      <c r="R470" s="68">
        <v>1.58</v>
      </c>
      <c r="S470" s="69">
        <v>3612.51</v>
      </c>
      <c r="T470" s="59">
        <f t="shared" si="24"/>
        <v>3612.51</v>
      </c>
    </row>
    <row r="471" spans="1:20">
      <c r="A471">
        <f t="shared" si="25"/>
        <v>107</v>
      </c>
      <c r="B471" s="60" t="s">
        <v>149</v>
      </c>
      <c r="C471" s="60" t="s">
        <v>317</v>
      </c>
      <c r="D471" s="60">
        <v>5</v>
      </c>
      <c r="E471" s="65">
        <v>34337.438000000002</v>
      </c>
      <c r="F471" s="60">
        <v>2012</v>
      </c>
      <c r="G471" s="65">
        <v>61.579000000000001</v>
      </c>
      <c r="H471" s="65">
        <v>4.3092379570007324</v>
      </c>
      <c r="I471" s="66">
        <v>1.3300000429153442</v>
      </c>
      <c r="J471" s="5">
        <v>8.295332614142211</v>
      </c>
      <c r="K471" s="6">
        <v>43.814930677793811</v>
      </c>
      <c r="L471" s="5">
        <v>37.189238793872988</v>
      </c>
      <c r="M471" s="5">
        <v>8.3613946830437484</v>
      </c>
      <c r="N471" s="7">
        <v>4.4477315332679899</v>
      </c>
      <c r="O471" s="7" t="s">
        <v>1886</v>
      </c>
      <c r="P471" s="67">
        <v>40.358159059805196</v>
      </c>
      <c r="Q471" s="18">
        <f t="shared" si="23"/>
        <v>1</v>
      </c>
      <c r="R471" s="68">
        <v>1.62</v>
      </c>
      <c r="S471" s="69">
        <v>2405.09</v>
      </c>
      <c r="T471" s="59">
        <f t="shared" si="24"/>
        <v>2405.09</v>
      </c>
    </row>
    <row r="472" spans="1:20">
      <c r="A472">
        <f t="shared" si="25"/>
        <v>53</v>
      </c>
      <c r="B472" s="60" t="s">
        <v>64</v>
      </c>
      <c r="C472" s="60" t="s">
        <v>232</v>
      </c>
      <c r="D472" s="60">
        <v>1</v>
      </c>
      <c r="E472" s="65">
        <v>9914.9040000000005</v>
      </c>
      <c r="F472" s="60">
        <v>2011</v>
      </c>
      <c r="G472" s="65">
        <v>61.581000000000003</v>
      </c>
      <c r="H472" s="65">
        <v>4.844573974609375</v>
      </c>
      <c r="I472" s="66">
        <v>0.72000002861022949</v>
      </c>
      <c r="J472" s="5">
        <v>8.8306686317508536</v>
      </c>
      <c r="K472" s="6">
        <v>46.644024827018683</v>
      </c>
      <c r="L472" s="5">
        <v>40.01833294309786</v>
      </c>
      <c r="M472" s="5">
        <v>7.7513946687386337</v>
      </c>
      <c r="N472" s="7">
        <v>5.1627267934752119</v>
      </c>
      <c r="O472" s="7" t="s">
        <v>2000</v>
      </c>
      <c r="P472" s="67">
        <v>47.00838179588736</v>
      </c>
      <c r="Q472" s="18">
        <f t="shared" si="23"/>
        <v>1</v>
      </c>
      <c r="R472" s="68">
        <v>1.65</v>
      </c>
      <c r="S472" s="69">
        <v>3331</v>
      </c>
      <c r="T472" s="59">
        <f t="shared" si="24"/>
        <v>3331</v>
      </c>
    </row>
    <row r="473" spans="1:20">
      <c r="A473">
        <f t="shared" si="25"/>
        <v>91</v>
      </c>
      <c r="B473" s="60" t="s">
        <v>80</v>
      </c>
      <c r="C473" s="60" t="s">
        <v>248</v>
      </c>
      <c r="D473" s="60">
        <v>5</v>
      </c>
      <c r="E473" s="65">
        <v>52217.334000000003</v>
      </c>
      <c r="F473" s="60">
        <v>2020</v>
      </c>
      <c r="G473" s="65">
        <v>61.595999999999997</v>
      </c>
      <c r="H473" s="65">
        <v>4.5465841293334961</v>
      </c>
      <c r="I473" s="66">
        <v>1.0700000524520874</v>
      </c>
      <c r="J473" s="5">
        <v>8.5326787864749747</v>
      </c>
      <c r="K473" s="6">
        <v>45.081006079474463</v>
      </c>
      <c r="L473" s="5">
        <v>38.45531419555364</v>
      </c>
      <c r="M473" s="5">
        <v>8.1013946925804916</v>
      </c>
      <c r="N473" s="7">
        <v>4.7467523376897329</v>
      </c>
      <c r="O473" s="7" t="s">
        <v>615</v>
      </c>
      <c r="P473" s="67">
        <v>42.623366530074463</v>
      </c>
      <c r="Q473" s="18">
        <f t="shared" si="23"/>
        <v>1</v>
      </c>
      <c r="R473" s="68">
        <v>1.53</v>
      </c>
      <c r="S473" s="69">
        <v>5057.3999999999996</v>
      </c>
      <c r="T473" s="59">
        <f t="shared" si="24"/>
        <v>5057.3999999999996</v>
      </c>
    </row>
    <row r="474" spans="1:20">
      <c r="A474">
        <f t="shared" si="25"/>
        <v>67</v>
      </c>
      <c r="B474" s="60" t="s">
        <v>60</v>
      </c>
      <c r="C474" s="60" t="s">
        <v>228</v>
      </c>
      <c r="D474" s="60">
        <v>5</v>
      </c>
      <c r="E474" s="65">
        <v>26095.088</v>
      </c>
      <c r="F474" s="60">
        <v>2011</v>
      </c>
      <c r="G474" s="65">
        <v>61.616999999999997</v>
      </c>
      <c r="H474" s="65">
        <v>5.6081995964050293</v>
      </c>
      <c r="I474" s="66">
        <v>1.7799999713897705</v>
      </c>
      <c r="J474" s="5">
        <v>9.5942942535465079</v>
      </c>
      <c r="K474" s="6">
        <v>50.707158692378272</v>
      </c>
      <c r="L474" s="5">
        <v>44.081466808457449</v>
      </c>
      <c r="M474" s="5">
        <v>8.8113946115181747</v>
      </c>
      <c r="N474" s="7">
        <v>5.0027797814019763</v>
      </c>
      <c r="O474" s="7" t="s">
        <v>1970</v>
      </c>
      <c r="P474" s="67">
        <v>45.552009899518062</v>
      </c>
      <c r="Q474" s="18">
        <f t="shared" si="23"/>
        <v>2</v>
      </c>
      <c r="R474" s="68">
        <v>1.65</v>
      </c>
      <c r="S474" s="69">
        <v>5005.37</v>
      </c>
      <c r="T474" s="59">
        <f t="shared" si="24"/>
        <v>5005.37</v>
      </c>
    </row>
    <row r="475" spans="1:20">
      <c r="A475">
        <f t="shared" si="25"/>
        <v>111</v>
      </c>
      <c r="B475" s="60" t="s">
        <v>142</v>
      </c>
      <c r="C475" s="60" t="s">
        <v>310</v>
      </c>
      <c r="D475" s="60">
        <v>5</v>
      </c>
      <c r="E475" s="65">
        <v>46029.366999999998</v>
      </c>
      <c r="F475" s="60">
        <v>2011</v>
      </c>
      <c r="G475" s="65">
        <v>61.618000000000002</v>
      </c>
      <c r="H475" s="65">
        <v>4.0735621452331543</v>
      </c>
      <c r="I475" s="66">
        <v>1.1799999475479126</v>
      </c>
      <c r="J475" s="5">
        <v>8.0596568023746329</v>
      </c>
      <c r="K475" s="6">
        <v>42.597080963561147</v>
      </c>
      <c r="L475" s="5">
        <v>35.971389079640325</v>
      </c>
      <c r="M475" s="5">
        <v>8.2113945876763168</v>
      </c>
      <c r="N475" s="7">
        <v>4.3806674609969765</v>
      </c>
      <c r="O475" s="7" t="s">
        <v>2036</v>
      </c>
      <c r="P475" s="67">
        <v>39.88746582283293</v>
      </c>
      <c r="Q475" s="18">
        <f t="shared" si="23"/>
        <v>1</v>
      </c>
      <c r="R475" s="68">
        <v>1.65</v>
      </c>
      <c r="S475" s="69">
        <v>2779.71</v>
      </c>
      <c r="T475" s="59">
        <f t="shared" si="24"/>
        <v>2779.71</v>
      </c>
    </row>
    <row r="476" spans="1:20">
      <c r="A476">
        <f t="shared" si="25"/>
        <v>83</v>
      </c>
      <c r="B476" s="60" t="s">
        <v>92</v>
      </c>
      <c r="C476" s="60" t="s">
        <v>260</v>
      </c>
      <c r="D476" s="60">
        <v>5</v>
      </c>
      <c r="E476" s="65">
        <v>16621.538</v>
      </c>
      <c r="F476" s="60">
        <v>2014</v>
      </c>
      <c r="G476" s="65">
        <v>61.651000000000003</v>
      </c>
      <c r="H476" s="65">
        <v>4.5630803108215332</v>
      </c>
      <c r="I476" s="66">
        <v>0.80000001192092896</v>
      </c>
      <c r="J476" s="5">
        <v>8.5491749679630118</v>
      </c>
      <c r="K476" s="6">
        <v>45.208492277374837</v>
      </c>
      <c r="L476" s="5">
        <v>38.582800393454015</v>
      </c>
      <c r="M476" s="5">
        <v>7.8313946520493332</v>
      </c>
      <c r="N476" s="7">
        <v>4.9266831908870277</v>
      </c>
      <c r="O476" s="7" t="s">
        <v>1563</v>
      </c>
      <c r="P476" s="67">
        <v>44.652433717748259</v>
      </c>
      <c r="Q476" s="18">
        <f t="shared" si="23"/>
        <v>1</v>
      </c>
      <c r="R476" s="68">
        <v>1.61</v>
      </c>
      <c r="S476" s="69">
        <v>1597.56</v>
      </c>
      <c r="T476" s="59">
        <f t="shared" si="24"/>
        <v>1597.56</v>
      </c>
    </row>
    <row r="477" spans="1:20">
      <c r="A477">
        <f t="shared" si="25"/>
        <v>9</v>
      </c>
      <c r="B477" s="60" t="s">
        <v>98</v>
      </c>
      <c r="C477" s="60" t="s">
        <v>266</v>
      </c>
      <c r="D477" s="60">
        <v>1</v>
      </c>
      <c r="E477" s="65">
        <v>131946.9</v>
      </c>
      <c r="F477" s="60">
        <v>2025</v>
      </c>
      <c r="G477" s="65">
        <v>75.445999999999998</v>
      </c>
      <c r="H477" s="65">
        <v>7.0173687019348137</v>
      </c>
      <c r="I477" s="66">
        <v>2.6500000953674316</v>
      </c>
      <c r="J477" s="5">
        <v>11.003463359076292</v>
      </c>
      <c r="K477" s="6">
        <v>71.206774450732567</v>
      </c>
      <c r="L477" s="5">
        <v>64.581082566811745</v>
      </c>
      <c r="M477" s="5">
        <v>9.6813947354958358</v>
      </c>
      <c r="N477" s="7">
        <v>6.6706383048334823</v>
      </c>
      <c r="O477" s="7" t="s">
        <v>2914</v>
      </c>
      <c r="P477" s="67">
        <v>59.549042093984205</v>
      </c>
      <c r="Q477" s="18">
        <f t="shared" si="23"/>
        <v>2</v>
      </c>
      <c r="R477" s="68">
        <v>1.48</v>
      </c>
      <c r="S477" s="69" t="s">
        <v>367</v>
      </c>
      <c r="T477" s="59">
        <f t="shared" si="24"/>
        <v>22039.63</v>
      </c>
    </row>
    <row r="478" spans="1:20">
      <c r="A478">
        <f t="shared" si="25"/>
        <v>137</v>
      </c>
      <c r="B478" s="60" t="s">
        <v>105</v>
      </c>
      <c r="C478" s="60" t="s">
        <v>273</v>
      </c>
      <c r="D478" s="60">
        <v>5</v>
      </c>
      <c r="E478" s="65">
        <v>2506.8530000000001</v>
      </c>
      <c r="F478" s="60">
        <v>2017</v>
      </c>
      <c r="G478" s="65">
        <v>61.661000000000001</v>
      </c>
      <c r="H478" s="65">
        <v>4.4413061141967773</v>
      </c>
      <c r="I478" s="66">
        <v>2.4244084358215332</v>
      </c>
      <c r="J478" s="5">
        <v>8.4274007713382559</v>
      </c>
      <c r="K478" s="6">
        <v>44.571772363170204</v>
      </c>
      <c r="L478" s="5">
        <v>37.946080479249382</v>
      </c>
      <c r="M478" s="5">
        <v>9.4558030759499374</v>
      </c>
      <c r="N478" s="7">
        <v>4.0129939439794526</v>
      </c>
      <c r="O478" s="7" t="s">
        <v>1145</v>
      </c>
      <c r="P478" s="67">
        <v>36.245046063839986</v>
      </c>
      <c r="Q478" s="18">
        <f t="shared" si="23"/>
        <v>2</v>
      </c>
      <c r="R478" s="68">
        <v>1.58</v>
      </c>
      <c r="S478" s="69">
        <v>11408.73</v>
      </c>
      <c r="T478" s="59">
        <f t="shared" si="24"/>
        <v>11408.73</v>
      </c>
    </row>
    <row r="479" spans="1:20">
      <c r="A479">
        <f t="shared" si="25"/>
        <v>74</v>
      </c>
      <c r="B479" s="60" t="s">
        <v>32</v>
      </c>
      <c r="C479" s="60" t="s">
        <v>200</v>
      </c>
      <c r="D479" s="60">
        <v>5</v>
      </c>
      <c r="E479" s="65">
        <v>26210.558000000001</v>
      </c>
      <c r="F479" s="60">
        <v>2020</v>
      </c>
      <c r="G479" s="65">
        <v>61.673999999999999</v>
      </c>
      <c r="H479" s="65">
        <v>5.2410778999328613</v>
      </c>
      <c r="I479" s="66">
        <v>1.1599999666213989</v>
      </c>
      <c r="J479" s="5">
        <v>9.2271725570743399</v>
      </c>
      <c r="K479" s="6">
        <v>48.811983002051377</v>
      </c>
      <c r="L479" s="5">
        <v>42.186291118130555</v>
      </c>
      <c r="M479" s="5">
        <v>8.1913946067498031</v>
      </c>
      <c r="N479" s="7">
        <v>5.1500743332971126</v>
      </c>
      <c r="O479" s="7" t="s">
        <v>567</v>
      </c>
      <c r="P479" s="67">
        <v>46.244988225378947</v>
      </c>
      <c r="Q479" s="18">
        <f t="shared" si="23"/>
        <v>1</v>
      </c>
      <c r="R479" s="68">
        <v>1.53</v>
      </c>
      <c r="S479" s="69">
        <v>4763.4799999999996</v>
      </c>
      <c r="T479" s="59">
        <f t="shared" si="24"/>
        <v>4763.4799999999996</v>
      </c>
    </row>
    <row r="480" spans="1:20">
      <c r="A480">
        <f t="shared" si="25"/>
        <v>47</v>
      </c>
      <c r="B480" s="60" t="s">
        <v>83</v>
      </c>
      <c r="C480" s="60" t="s">
        <v>251</v>
      </c>
      <c r="D480" s="60">
        <v>8</v>
      </c>
      <c r="E480" s="65">
        <v>6056.2359999999999</v>
      </c>
      <c r="F480" s="60">
        <v>2007</v>
      </c>
      <c r="G480" s="65">
        <v>61.694000000000003</v>
      </c>
      <c r="H480" s="65">
        <v>5.3638548851013184</v>
      </c>
      <c r="I480" s="66">
        <v>1.25</v>
      </c>
      <c r="J480" s="5">
        <v>9.349949542242797</v>
      </c>
      <c r="K480" s="6">
        <v>49.477516101880077</v>
      </c>
      <c r="L480" s="5">
        <v>42.851824217959255</v>
      </c>
      <c r="M480" s="5">
        <v>8.2813946401284042</v>
      </c>
      <c r="N480" s="7">
        <v>5.1744695283951385</v>
      </c>
      <c r="O480" s="7" t="s">
        <v>2606</v>
      </c>
      <c r="P480" s="67">
        <v>47.332389721514019</v>
      </c>
      <c r="Q480" s="18">
        <f t="shared" si="23"/>
        <v>1</v>
      </c>
      <c r="R480" s="68">
        <v>1.69</v>
      </c>
      <c r="S480" s="69">
        <v>4112.25</v>
      </c>
      <c r="T480" s="59">
        <f t="shared" si="24"/>
        <v>4112.25</v>
      </c>
    </row>
    <row r="481" spans="1:20">
      <c r="A481">
        <f t="shared" si="25"/>
        <v>92</v>
      </c>
      <c r="B481" s="60" t="s">
        <v>64</v>
      </c>
      <c r="C481" s="60" t="s">
        <v>232</v>
      </c>
      <c r="D481" s="60">
        <v>1</v>
      </c>
      <c r="E481" s="65">
        <v>9689.5810000000001</v>
      </c>
      <c r="F481" s="60">
        <v>2009</v>
      </c>
      <c r="G481" s="65">
        <v>61.694000000000003</v>
      </c>
      <c r="H481" s="65">
        <v>3.806164026260376</v>
      </c>
      <c r="I481" s="66">
        <v>0.62999999523162842</v>
      </c>
      <c r="J481" s="5">
        <v>7.7922586834018555</v>
      </c>
      <c r="K481" s="6">
        <v>41.234618725605365</v>
      </c>
      <c r="L481" s="5">
        <v>34.608926841684543</v>
      </c>
      <c r="M481" s="5">
        <v>7.6613946353600326</v>
      </c>
      <c r="N481" s="7">
        <v>4.5173142082972939</v>
      </c>
      <c r="O481" s="7" t="s">
        <v>2346</v>
      </c>
      <c r="P481" s="67">
        <v>41.226439124004564</v>
      </c>
      <c r="Q481" s="18">
        <f t="shared" si="23"/>
        <v>1</v>
      </c>
      <c r="R481" s="68">
        <v>1.67</v>
      </c>
      <c r="S481" s="69">
        <v>3437.38</v>
      </c>
      <c r="T481" s="59">
        <f t="shared" si="24"/>
        <v>3437.38</v>
      </c>
    </row>
    <row r="482" spans="1:20">
      <c r="A482">
        <f t="shared" si="25"/>
        <v>93</v>
      </c>
      <c r="B482" s="60" t="s">
        <v>32</v>
      </c>
      <c r="C482" s="60" t="s">
        <v>200</v>
      </c>
      <c r="D482" s="60">
        <v>5</v>
      </c>
      <c r="E482" s="65">
        <v>25506.095000000001</v>
      </c>
      <c r="F482" s="60">
        <v>2019</v>
      </c>
      <c r="G482" s="65">
        <v>61.695</v>
      </c>
      <c r="H482" s="65">
        <v>4.9367375373840332</v>
      </c>
      <c r="I482" s="66">
        <v>1.1699999570846558</v>
      </c>
      <c r="J482" s="5">
        <v>8.9228321945255118</v>
      </c>
      <c r="K482" s="6">
        <v>47.218086850712595</v>
      </c>
      <c r="L482" s="5">
        <v>40.592394966791773</v>
      </c>
      <c r="M482" s="5">
        <v>8.20139459721306</v>
      </c>
      <c r="N482" s="7">
        <v>4.9494503020968645</v>
      </c>
      <c r="O482" s="7" t="s">
        <v>807</v>
      </c>
      <c r="P482" s="67">
        <v>44.547311810060457</v>
      </c>
      <c r="Q482" s="18">
        <f t="shared" si="23"/>
        <v>1</v>
      </c>
      <c r="R482" s="68">
        <v>1.55</v>
      </c>
      <c r="S482" s="69">
        <v>4882.3599999999997</v>
      </c>
      <c r="T482" s="59">
        <f t="shared" si="24"/>
        <v>4882.3599999999997</v>
      </c>
    </row>
    <row r="483" spans="1:20">
      <c r="A483">
        <f t="shared" si="25"/>
        <v>116</v>
      </c>
      <c r="B483" s="60" t="s">
        <v>80</v>
      </c>
      <c r="C483" s="60" t="s">
        <v>248</v>
      </c>
      <c r="D483" s="60">
        <v>5</v>
      </c>
      <c r="E483" s="65">
        <v>44986.790999999997</v>
      </c>
      <c r="F483" s="60">
        <v>2013</v>
      </c>
      <c r="G483" s="65">
        <v>61.728999999999999</v>
      </c>
      <c r="H483" s="65">
        <v>3.7953832149505615</v>
      </c>
      <c r="I483" s="66">
        <v>1.1100000143051147</v>
      </c>
      <c r="J483" s="5">
        <v>7.781477872092041</v>
      </c>
      <c r="K483" s="6">
        <v>41.200930157358435</v>
      </c>
      <c r="L483" s="5">
        <v>34.575238273437613</v>
      </c>
      <c r="M483" s="5">
        <v>8.141394654433519</v>
      </c>
      <c r="N483" s="7">
        <v>4.2468446428412783</v>
      </c>
      <c r="O483" s="7" t="s">
        <v>1741</v>
      </c>
      <c r="P483" s="67">
        <v>38.535336567883363</v>
      </c>
      <c r="Q483" s="18">
        <f t="shared" si="23"/>
        <v>1</v>
      </c>
      <c r="R483" s="68">
        <v>1.62</v>
      </c>
      <c r="S483" s="69">
        <v>4443.37</v>
      </c>
      <c r="T483" s="59">
        <f t="shared" si="24"/>
        <v>4443.37</v>
      </c>
    </row>
    <row r="484" spans="1:20">
      <c r="A484">
        <f t="shared" si="25"/>
        <v>89</v>
      </c>
      <c r="B484" s="60" t="s">
        <v>40</v>
      </c>
      <c r="C484" s="60" t="s">
        <v>208</v>
      </c>
      <c r="D484" s="60">
        <v>5</v>
      </c>
      <c r="E484" s="65">
        <v>4462.29</v>
      </c>
      <c r="F484" s="60">
        <v>2010</v>
      </c>
      <c r="G484" s="65">
        <v>61.731000000000002</v>
      </c>
      <c r="H484" s="65">
        <v>4.2798136075337725</v>
      </c>
      <c r="I484" s="66">
        <v>1.0299999713897705</v>
      </c>
      <c r="J484" s="5">
        <v>8.265908264675252</v>
      </c>
      <c r="K484" s="6">
        <v>43.767282877982957</v>
      </c>
      <c r="L484" s="5">
        <v>37.141590994062135</v>
      </c>
      <c r="M484" s="5">
        <v>8.0613946115181747</v>
      </c>
      <c r="N484" s="7">
        <v>4.6073406381811379</v>
      </c>
      <c r="O484" s="7" t="s">
        <v>2069</v>
      </c>
      <c r="P484" s="67">
        <v>41.951402126692088</v>
      </c>
      <c r="Q484" s="18">
        <f t="shared" si="23"/>
        <v>1</v>
      </c>
      <c r="R484" s="68">
        <v>1.65</v>
      </c>
      <c r="S484" s="69">
        <v>8583.66</v>
      </c>
      <c r="T484" s="59">
        <f t="shared" si="24"/>
        <v>8583.66</v>
      </c>
    </row>
    <row r="485" spans="1:20">
      <c r="A485">
        <f t="shared" si="25"/>
        <v>131</v>
      </c>
      <c r="B485" s="60" t="s">
        <v>10</v>
      </c>
      <c r="C485" s="60" t="s">
        <v>178</v>
      </c>
      <c r="D485" s="60">
        <v>6</v>
      </c>
      <c r="E485" s="65">
        <v>32792.523000000001</v>
      </c>
      <c r="F485" s="60">
        <v>2014</v>
      </c>
      <c r="G485" s="65">
        <v>62.26</v>
      </c>
      <c r="H485" s="65">
        <v>3.1308956146240234</v>
      </c>
      <c r="I485" s="66">
        <v>0.87000000476837158</v>
      </c>
      <c r="J485" s="5">
        <v>7.1169902717655029</v>
      </c>
      <c r="K485" s="6">
        <v>38.006789106482735</v>
      </c>
      <c r="L485" s="5">
        <v>31.381097222561912</v>
      </c>
      <c r="M485" s="5">
        <v>7.9013946448967758</v>
      </c>
      <c r="N485" s="7">
        <v>3.9715896538378606</v>
      </c>
      <c r="O485" s="7" t="s">
        <v>1598</v>
      </c>
      <c r="P485" s="67">
        <v>35.996051887428209</v>
      </c>
      <c r="Q485" s="18">
        <f t="shared" si="23"/>
        <v>1</v>
      </c>
      <c r="R485" s="68">
        <v>1.61</v>
      </c>
      <c r="S485" s="69">
        <v>3017.94</v>
      </c>
      <c r="T485" s="59">
        <f t="shared" si="24"/>
        <v>3017.94</v>
      </c>
    </row>
    <row r="486" spans="1:20">
      <c r="A486">
        <f t="shared" si="25"/>
        <v>130</v>
      </c>
      <c r="B486" s="60" t="s">
        <v>133</v>
      </c>
      <c r="C486" s="60" t="s">
        <v>301</v>
      </c>
      <c r="D486" s="60">
        <v>5</v>
      </c>
      <c r="E486" s="65">
        <v>53782.567000000003</v>
      </c>
      <c r="F486" s="60">
        <v>2012</v>
      </c>
      <c r="G486" s="65">
        <v>61.737000000000002</v>
      </c>
      <c r="H486" s="65">
        <v>5.133887767791748</v>
      </c>
      <c r="I486" s="66">
        <v>3.5399999618530273</v>
      </c>
      <c r="J486" s="5">
        <v>9.1199824249332266</v>
      </c>
      <c r="K486" s="6">
        <v>48.29422663071886</v>
      </c>
      <c r="L486" s="5">
        <v>41.668534746798038</v>
      </c>
      <c r="M486" s="5">
        <v>10.571394601981432</v>
      </c>
      <c r="N486" s="7">
        <v>3.9416308174692452</v>
      </c>
      <c r="O486" s="7" t="s">
        <v>1895</v>
      </c>
      <c r="P486" s="67">
        <v>35.765864530400577</v>
      </c>
      <c r="Q486" s="18">
        <f t="shared" si="23"/>
        <v>3</v>
      </c>
      <c r="R486" s="68">
        <v>1.62</v>
      </c>
      <c r="S486" s="69">
        <v>14563.76</v>
      </c>
      <c r="T486" s="59">
        <f t="shared" si="24"/>
        <v>14563.76</v>
      </c>
    </row>
    <row r="487" spans="1:20">
      <c r="A487">
        <f t="shared" si="25"/>
        <v>130</v>
      </c>
      <c r="B487" s="60" t="s">
        <v>129</v>
      </c>
      <c r="C487" s="60" t="s">
        <v>297</v>
      </c>
      <c r="D487" s="60">
        <v>5</v>
      </c>
      <c r="E487" s="65">
        <v>8460.5120000000006</v>
      </c>
      <c r="F487" s="60">
        <v>2023</v>
      </c>
      <c r="G487" s="65">
        <v>61.786000000000001</v>
      </c>
      <c r="H487" s="65">
        <v>3.4602759933471674</v>
      </c>
      <c r="I487" s="66">
        <v>1.0099999904632568</v>
      </c>
      <c r="J487" s="5">
        <v>7.4463706504886469</v>
      </c>
      <c r="K487" s="6">
        <v>39.463029527863526</v>
      </c>
      <c r="L487" s="5">
        <v>32.837337643942703</v>
      </c>
      <c r="M487" s="5">
        <v>8.041394630591661</v>
      </c>
      <c r="N487" s="7">
        <v>4.0835376389837288</v>
      </c>
      <c r="O487" s="7" t="s">
        <v>2915</v>
      </c>
      <c r="P487" s="67">
        <v>36.539555003722803</v>
      </c>
      <c r="Q487" s="18">
        <f t="shared" si="23"/>
        <v>1</v>
      </c>
      <c r="R487" s="68">
        <v>1.5</v>
      </c>
      <c r="S487" s="69">
        <v>3034.95</v>
      </c>
      <c r="T487" s="59">
        <f t="shared" si="24"/>
        <v>3034.95</v>
      </c>
    </row>
    <row r="488" spans="1:20">
      <c r="A488">
        <f t="shared" si="25"/>
        <v>49</v>
      </c>
      <c r="B488" s="60" t="s">
        <v>127</v>
      </c>
      <c r="C488" s="60" t="s">
        <v>295</v>
      </c>
      <c r="D488" s="60">
        <v>5</v>
      </c>
      <c r="E488" s="65">
        <v>11500.093999999999</v>
      </c>
      <c r="F488" s="60">
        <v>2006</v>
      </c>
      <c r="G488" s="65">
        <v>61.801000000000002</v>
      </c>
      <c r="H488" s="65">
        <v>4.4173526763916016</v>
      </c>
      <c r="I488" s="66">
        <v>1.2599999904632568</v>
      </c>
      <c r="J488" s="5">
        <v>8.4034473335330802</v>
      </c>
      <c r="K488" s="6">
        <v>44.545996390822161</v>
      </c>
      <c r="L488" s="5">
        <v>37.920304506901338</v>
      </c>
      <c r="M488" s="5">
        <v>8.291394630591661</v>
      </c>
      <c r="N488" s="7">
        <v>4.5734531036542165</v>
      </c>
      <c r="O488" s="7" t="s">
        <v>2790</v>
      </c>
      <c r="P488" s="67">
        <v>41.930652131267713</v>
      </c>
      <c r="Q488" s="18">
        <f t="shared" si="23"/>
        <v>1</v>
      </c>
      <c r="R488" s="68">
        <v>1.71</v>
      </c>
      <c r="S488" s="69">
        <v>3301.03</v>
      </c>
      <c r="T488" s="59">
        <f t="shared" si="24"/>
        <v>3301.03</v>
      </c>
    </row>
    <row r="489" spans="1:20">
      <c r="A489">
        <f t="shared" si="25"/>
        <v>118</v>
      </c>
      <c r="B489" s="60" t="s">
        <v>30</v>
      </c>
      <c r="C489" s="60" t="s">
        <v>198</v>
      </c>
      <c r="D489" s="60">
        <v>5</v>
      </c>
      <c r="E489" s="65">
        <v>11859.446</v>
      </c>
      <c r="F489" s="60">
        <v>2018</v>
      </c>
      <c r="G489" s="65">
        <v>61.805999999999997</v>
      </c>
      <c r="H489" s="65">
        <v>3.7752830982208252</v>
      </c>
      <c r="I489" s="66">
        <v>0.68999999761581421</v>
      </c>
      <c r="J489" s="5">
        <v>7.7613777553623047</v>
      </c>
      <c r="K489" s="6">
        <v>41.145765976377895</v>
      </c>
      <c r="L489" s="5">
        <v>34.520074092457072</v>
      </c>
      <c r="M489" s="5">
        <v>7.7213946377442184</v>
      </c>
      <c r="N489" s="7">
        <v>4.4707045439322348</v>
      </c>
      <c r="O489" s="7" t="s">
        <v>979</v>
      </c>
      <c r="P489" s="67">
        <v>40.285271730041742</v>
      </c>
      <c r="Q489" s="18">
        <f t="shared" si="23"/>
        <v>1</v>
      </c>
      <c r="R489" s="68">
        <v>1.56</v>
      </c>
      <c r="S489" s="69">
        <v>1046.5999999999999</v>
      </c>
      <c r="T489" s="59">
        <f t="shared" si="24"/>
        <v>1046.5999999999999</v>
      </c>
    </row>
    <row r="490" spans="1:20">
      <c r="A490">
        <f t="shared" si="25"/>
        <v>86</v>
      </c>
      <c r="B490" s="60" t="s">
        <v>125</v>
      </c>
      <c r="C490" s="60" t="s">
        <v>293</v>
      </c>
      <c r="D490" s="60">
        <v>5</v>
      </c>
      <c r="E490" s="65">
        <v>10060.432000000001</v>
      </c>
      <c r="F490" s="60">
        <v>2009</v>
      </c>
      <c r="G490" s="65">
        <v>61.813000000000002</v>
      </c>
      <c r="H490" s="65">
        <v>4.029761791229248</v>
      </c>
      <c r="I490" s="66">
        <v>0.76999998092651367</v>
      </c>
      <c r="J490" s="5">
        <v>8.0158564483707266</v>
      </c>
      <c r="K490" s="6">
        <v>42.499659001772685</v>
      </c>
      <c r="L490" s="5">
        <v>35.873967117851862</v>
      </c>
      <c r="M490" s="5">
        <v>7.8013946210549179</v>
      </c>
      <c r="N490" s="7">
        <v>4.5984043700382538</v>
      </c>
      <c r="O490" s="7" t="s">
        <v>2336</v>
      </c>
      <c r="P490" s="67">
        <v>41.966493603816687</v>
      </c>
      <c r="Q490" s="18">
        <f t="shared" si="23"/>
        <v>1</v>
      </c>
      <c r="R490" s="68">
        <v>1.67</v>
      </c>
      <c r="S490" s="69">
        <v>1699.94</v>
      </c>
      <c r="T490" s="59">
        <f t="shared" si="24"/>
        <v>1699.94</v>
      </c>
    </row>
    <row r="491" spans="1:20">
      <c r="A491">
        <f t="shared" si="25"/>
        <v>128</v>
      </c>
      <c r="B491" s="60" t="s">
        <v>41</v>
      </c>
      <c r="C491" s="60" t="s">
        <v>209</v>
      </c>
      <c r="D491" s="60">
        <v>5</v>
      </c>
      <c r="E491" s="65">
        <v>105789.731</v>
      </c>
      <c r="F491" s="60">
        <v>2023</v>
      </c>
      <c r="G491" s="65">
        <v>61.895000000000003</v>
      </c>
      <c r="H491" s="65">
        <v>3.3828032875061034</v>
      </c>
      <c r="I491" s="66">
        <v>0.68999999761581421</v>
      </c>
      <c r="J491" s="5">
        <v>7.3688979446475829</v>
      </c>
      <c r="K491" s="6">
        <v>39.121347169755104</v>
      </c>
      <c r="L491" s="5">
        <v>32.495655285834282</v>
      </c>
      <c r="M491" s="5">
        <v>7.7213946377442184</v>
      </c>
      <c r="N491" s="7">
        <v>4.2085214926053549</v>
      </c>
      <c r="O491" s="7" t="s">
        <v>2916</v>
      </c>
      <c r="P491" s="67">
        <v>37.657912368765047</v>
      </c>
      <c r="Q491" s="18">
        <f t="shared" si="23"/>
        <v>1</v>
      </c>
      <c r="R491" s="68">
        <v>1.5</v>
      </c>
      <c r="S491" s="69">
        <v>1559.34</v>
      </c>
      <c r="T491" s="59">
        <f t="shared" si="24"/>
        <v>1559.34</v>
      </c>
    </row>
    <row r="492" spans="1:20">
      <c r="A492" t="str">
        <f t="shared" si="25"/>
        <v/>
      </c>
      <c r="B492" s="60" t="s">
        <v>2850</v>
      </c>
      <c r="C492" s="60" t="s">
        <v>333</v>
      </c>
      <c r="D492" s="60">
        <v>5</v>
      </c>
      <c r="E492" s="65">
        <v>2043.0940000000001</v>
      </c>
      <c r="F492" s="60">
        <v>2012</v>
      </c>
      <c r="G492" s="65">
        <v>61.9</v>
      </c>
      <c r="H492" s="65" t="s">
        <v>367</v>
      </c>
      <c r="I492" s="66">
        <v>0.92758333683013916</v>
      </c>
      <c r="J492" s="5" t="s">
        <v>367</v>
      </c>
      <c r="K492" s="6" t="s">
        <v>367</v>
      </c>
      <c r="L492" s="5" t="s">
        <v>367</v>
      </c>
      <c r="M492" s="5">
        <v>7.9589779769585434</v>
      </c>
      <c r="N492" s="7" t="s">
        <v>367</v>
      </c>
      <c r="O492" s="7" t="s">
        <v>2917</v>
      </c>
      <c r="P492" s="67" t="s">
        <v>367</v>
      </c>
      <c r="Q492" s="18">
        <f t="shared" si="23"/>
        <v>1</v>
      </c>
      <c r="R492" s="68">
        <v>1.62</v>
      </c>
      <c r="S492" s="69">
        <v>2574.94</v>
      </c>
      <c r="T492" s="59">
        <f t="shared" si="24"/>
        <v>2574.94</v>
      </c>
    </row>
    <row r="493" spans="1:20">
      <c r="A493">
        <f t="shared" si="25"/>
        <v>125</v>
      </c>
      <c r="B493" s="60" t="s">
        <v>87</v>
      </c>
      <c r="C493" s="60" t="s">
        <v>255</v>
      </c>
      <c r="D493" s="60">
        <v>5</v>
      </c>
      <c r="E493" s="65">
        <v>5373.2939999999999</v>
      </c>
      <c r="F493" s="60">
        <v>2022</v>
      </c>
      <c r="G493" s="65">
        <v>61.933999999999997</v>
      </c>
      <c r="H493" s="65">
        <v>4.0422601699829102</v>
      </c>
      <c r="I493" s="66">
        <v>1.4299999475479126</v>
      </c>
      <c r="J493" s="5">
        <v>8.0283548271243887</v>
      </c>
      <c r="K493" s="6">
        <v>42.649248286208653</v>
      </c>
      <c r="L493" s="5">
        <v>36.023556402287831</v>
      </c>
      <c r="M493" s="5">
        <v>8.4613945876763168</v>
      </c>
      <c r="N493" s="7">
        <v>4.2574017827693202</v>
      </c>
      <c r="O493" s="7" t="s">
        <v>2918</v>
      </c>
      <c r="P493" s="67">
        <v>38.139946993199132</v>
      </c>
      <c r="Q493" s="18">
        <f t="shared" si="23"/>
        <v>1</v>
      </c>
      <c r="R493" s="68">
        <v>1.51</v>
      </c>
      <c r="S493" s="69">
        <v>1579</v>
      </c>
      <c r="T493" s="59">
        <f t="shared" si="24"/>
        <v>1579</v>
      </c>
    </row>
    <row r="494" spans="1:20">
      <c r="A494">
        <f t="shared" si="25"/>
        <v>79</v>
      </c>
      <c r="B494" s="60" t="s">
        <v>43</v>
      </c>
      <c r="C494" s="60" t="s">
        <v>211</v>
      </c>
      <c r="D494" s="60">
        <v>5</v>
      </c>
      <c r="E494" s="65">
        <v>31165.653999999999</v>
      </c>
      <c r="F494" s="60">
        <v>2023</v>
      </c>
      <c r="G494" s="65">
        <v>61.944000000000003</v>
      </c>
      <c r="H494" s="65">
        <v>5.335519542694092</v>
      </c>
      <c r="I494" s="66">
        <v>1.2000000476837158</v>
      </c>
      <c r="J494" s="5">
        <v>9.3216141998355724</v>
      </c>
      <c r="K494" s="6">
        <v>49.527460841722444</v>
      </c>
      <c r="L494" s="5">
        <v>42.901768957801622</v>
      </c>
      <c r="M494" s="5">
        <v>8.23139468781212</v>
      </c>
      <c r="N494" s="7">
        <v>5.2119683947757318</v>
      </c>
      <c r="O494" s="7" t="s">
        <v>2919</v>
      </c>
      <c r="P494" s="67">
        <v>46.636770044800741</v>
      </c>
      <c r="Q494" s="18">
        <f t="shared" si="23"/>
        <v>1</v>
      </c>
      <c r="R494" s="68">
        <v>1.5</v>
      </c>
      <c r="S494" s="69">
        <v>6520.9</v>
      </c>
      <c r="T494" s="59">
        <f t="shared" si="24"/>
        <v>6520.9</v>
      </c>
    </row>
    <row r="495" spans="1:20">
      <c r="A495" t="str">
        <f t="shared" si="25"/>
        <v/>
      </c>
      <c r="B495" s="60" t="s">
        <v>39</v>
      </c>
      <c r="C495" s="60" t="s">
        <v>207</v>
      </c>
      <c r="D495" s="60">
        <v>5</v>
      </c>
      <c r="E495" s="65">
        <v>629.30700000000002</v>
      </c>
      <c r="F495" s="60">
        <v>2008</v>
      </c>
      <c r="G495" s="65">
        <v>61.954999999999998</v>
      </c>
      <c r="H495" s="65" t="s">
        <v>367</v>
      </c>
      <c r="I495" s="66">
        <v>0.84925484657287598</v>
      </c>
      <c r="J495" s="5" t="s">
        <v>367</v>
      </c>
      <c r="K495" s="6" t="s">
        <v>367</v>
      </c>
      <c r="L495" s="5" t="s">
        <v>367</v>
      </c>
      <c r="M495" s="5">
        <v>7.8806494867012802</v>
      </c>
      <c r="N495" s="7" t="s">
        <v>367</v>
      </c>
      <c r="O495" s="7" t="s">
        <v>2376</v>
      </c>
      <c r="P495" s="67" t="s">
        <v>367</v>
      </c>
      <c r="Q495" s="18">
        <f t="shared" si="23"/>
        <v>1</v>
      </c>
      <c r="R495" s="68">
        <v>1.69</v>
      </c>
      <c r="S495" s="69">
        <v>3070.37</v>
      </c>
      <c r="T495" s="59">
        <f t="shared" si="24"/>
        <v>3070.37</v>
      </c>
    </row>
    <row r="496" spans="1:20">
      <c r="A496">
        <f t="shared" si="25"/>
        <v>137</v>
      </c>
      <c r="B496" s="60" t="s">
        <v>129</v>
      </c>
      <c r="C496" s="60" t="s">
        <v>297</v>
      </c>
      <c r="D496" s="60">
        <v>5</v>
      </c>
      <c r="E496" s="65">
        <v>8642.0220000000008</v>
      </c>
      <c r="F496" s="60">
        <v>2024</v>
      </c>
      <c r="G496" s="65">
        <v>61.963999999999999</v>
      </c>
      <c r="H496" s="65">
        <v>2.9732944335937503</v>
      </c>
      <c r="I496" s="66">
        <v>0.99000000953674316</v>
      </c>
      <c r="J496" s="5">
        <v>6.9593890907352298</v>
      </c>
      <c r="K496" s="6">
        <v>36.988460493839945</v>
      </c>
      <c r="L496" s="5">
        <v>30.362768609919122</v>
      </c>
      <c r="M496" s="5">
        <v>8.0213946496651474</v>
      </c>
      <c r="N496" s="7">
        <v>3.7852231358778257</v>
      </c>
      <c r="O496" s="7" t="s">
        <v>2920</v>
      </c>
      <c r="P496" s="67">
        <v>33.830531733149144</v>
      </c>
      <c r="Q496" s="18">
        <f t="shared" si="23"/>
        <v>1</v>
      </c>
      <c r="R496" s="68">
        <v>1.49</v>
      </c>
      <c r="S496" s="69">
        <v>3098.76</v>
      </c>
      <c r="T496" s="59">
        <f t="shared" si="24"/>
        <v>3098.76</v>
      </c>
    </row>
    <row r="497" spans="1:20">
      <c r="A497">
        <f t="shared" si="25"/>
        <v>82</v>
      </c>
      <c r="B497" s="60" t="s">
        <v>80</v>
      </c>
      <c r="C497" s="60" t="s">
        <v>248</v>
      </c>
      <c r="D497" s="60">
        <v>5</v>
      </c>
      <c r="E497" s="65">
        <v>46051.44</v>
      </c>
      <c r="F497" s="60">
        <v>2014</v>
      </c>
      <c r="G497" s="65">
        <v>61.99</v>
      </c>
      <c r="H497" s="65">
        <v>4.9045796394348145</v>
      </c>
      <c r="I497" s="66">
        <v>1.1499999761581421</v>
      </c>
      <c r="J497" s="5">
        <v>8.890674296576293</v>
      </c>
      <c r="K497" s="6">
        <v>47.272876489638769</v>
      </c>
      <c r="L497" s="5">
        <v>40.647184605717946</v>
      </c>
      <c r="M497" s="5">
        <v>8.1813946162865463</v>
      </c>
      <c r="N497" s="7">
        <v>4.9682464313360919</v>
      </c>
      <c r="O497" s="7" t="s">
        <v>1555</v>
      </c>
      <c r="P497" s="67">
        <v>45.029137428406898</v>
      </c>
      <c r="Q497" s="18">
        <f t="shared" si="23"/>
        <v>1</v>
      </c>
      <c r="R497" s="68">
        <v>1.61</v>
      </c>
      <c r="S497" s="69">
        <v>4558.55</v>
      </c>
      <c r="T497" s="59">
        <f t="shared" si="24"/>
        <v>4558.55</v>
      </c>
    </row>
    <row r="498" spans="1:20">
      <c r="A498">
        <f t="shared" si="25"/>
        <v>60</v>
      </c>
      <c r="B498" s="60" t="s">
        <v>91</v>
      </c>
      <c r="C498" s="60" t="s">
        <v>259</v>
      </c>
      <c r="D498" s="60">
        <v>5</v>
      </c>
      <c r="E498" s="65">
        <v>20923.84</v>
      </c>
      <c r="F498" s="60">
        <v>2008</v>
      </c>
      <c r="G498" s="65">
        <v>61.991999999999997</v>
      </c>
      <c r="H498" s="65">
        <v>4.6400790214538574</v>
      </c>
      <c r="I498" s="66">
        <v>0.98000001907348633</v>
      </c>
      <c r="J498" s="5">
        <v>8.626173678595336</v>
      </c>
      <c r="K498" s="6">
        <v>45.867971959047047</v>
      </c>
      <c r="L498" s="5">
        <v>39.242280075126224</v>
      </c>
      <c r="M498" s="5">
        <v>8.0113946592018905</v>
      </c>
      <c r="N498" s="7">
        <v>4.89830819032895</v>
      </c>
      <c r="O498" s="7" t="s">
        <v>2473</v>
      </c>
      <c r="P498" s="67">
        <v>44.806261002882309</v>
      </c>
      <c r="Q498" s="18">
        <f t="shared" si="23"/>
        <v>1</v>
      </c>
      <c r="R498" s="68">
        <v>1.69</v>
      </c>
      <c r="S498" s="69">
        <v>1794.4</v>
      </c>
      <c r="T498" s="59">
        <f t="shared" si="24"/>
        <v>1794.4</v>
      </c>
    </row>
    <row r="499" spans="1:20">
      <c r="A499">
        <f t="shared" si="25"/>
        <v>88</v>
      </c>
      <c r="B499" s="60" t="s">
        <v>60</v>
      </c>
      <c r="C499" s="60" t="s">
        <v>228</v>
      </c>
      <c r="D499" s="60">
        <v>5</v>
      </c>
      <c r="E499" s="65">
        <v>26734.268</v>
      </c>
      <c r="F499" s="60">
        <v>2012</v>
      </c>
      <c r="G499" s="65">
        <v>61.994999999999997</v>
      </c>
      <c r="H499" s="65">
        <v>5.0572619438171387</v>
      </c>
      <c r="I499" s="66">
        <v>1.8200000524520874</v>
      </c>
      <c r="J499" s="5">
        <v>9.0433566009586173</v>
      </c>
      <c r="K499" s="6">
        <v>48.088586669231425</v>
      </c>
      <c r="L499" s="5">
        <v>41.462894785310603</v>
      </c>
      <c r="M499" s="5">
        <v>8.8513946925804916</v>
      </c>
      <c r="N499" s="7">
        <v>4.6843346416430922</v>
      </c>
      <c r="O499" s="7" t="s">
        <v>1848</v>
      </c>
      <c r="P499" s="67">
        <v>42.505066041583085</v>
      </c>
      <c r="Q499" s="18">
        <f t="shared" si="23"/>
        <v>2</v>
      </c>
      <c r="R499" s="68">
        <v>1.62</v>
      </c>
      <c r="S499" s="69">
        <v>5339.71</v>
      </c>
      <c r="T499" s="59">
        <f t="shared" si="24"/>
        <v>5339.71</v>
      </c>
    </row>
    <row r="500" spans="1:20">
      <c r="A500">
        <f t="shared" si="25"/>
        <v>105</v>
      </c>
      <c r="B500" s="60" t="s">
        <v>133</v>
      </c>
      <c r="C500" s="60" t="s">
        <v>301</v>
      </c>
      <c r="D500" s="60">
        <v>5</v>
      </c>
      <c r="E500" s="65">
        <v>61502.603000000003</v>
      </c>
      <c r="F500" s="60">
        <v>2021</v>
      </c>
      <c r="G500" s="65">
        <v>62.01</v>
      </c>
      <c r="H500" s="65">
        <v>5.5986537933349609</v>
      </c>
      <c r="I500" s="66">
        <v>3</v>
      </c>
      <c r="J500" s="5">
        <v>9.5847484504764395</v>
      </c>
      <c r="K500" s="6">
        <v>50.979801867737699</v>
      </c>
      <c r="L500" s="5">
        <v>44.354109983816876</v>
      </c>
      <c r="M500" s="5">
        <v>10.031394640128404</v>
      </c>
      <c r="N500" s="7">
        <v>4.4215297648033847</v>
      </c>
      <c r="O500" s="7" t="s">
        <v>510</v>
      </c>
      <c r="P500" s="67">
        <v>39.656662523147467</v>
      </c>
      <c r="Q500" s="18">
        <f t="shared" si="23"/>
        <v>2</v>
      </c>
      <c r="R500" s="68">
        <v>1.52</v>
      </c>
      <c r="S500" s="69">
        <v>13681.95</v>
      </c>
      <c r="T500" s="59">
        <f t="shared" si="24"/>
        <v>13681.95</v>
      </c>
    </row>
    <row r="501" spans="1:20">
      <c r="A501" t="str">
        <f t="shared" si="25"/>
        <v/>
      </c>
      <c r="B501" s="60" t="s">
        <v>104</v>
      </c>
      <c r="C501" s="60" t="s">
        <v>272</v>
      </c>
      <c r="D501" s="60">
        <v>8</v>
      </c>
      <c r="E501" s="65">
        <v>47785.135000000002</v>
      </c>
      <c r="F501" s="60">
        <v>2006</v>
      </c>
      <c r="G501" s="65">
        <v>62.026000000000003</v>
      </c>
      <c r="H501" s="65" t="s">
        <v>367</v>
      </c>
      <c r="I501" s="66">
        <v>0.94999998807907104</v>
      </c>
      <c r="J501" s="5" t="s">
        <v>367</v>
      </c>
      <c r="K501" s="6" t="s">
        <v>367</v>
      </c>
      <c r="L501" s="5" t="s">
        <v>367</v>
      </c>
      <c r="M501" s="5">
        <v>7.9813946282074753</v>
      </c>
      <c r="N501" s="7" t="s">
        <v>367</v>
      </c>
      <c r="O501" s="7" t="s">
        <v>2719</v>
      </c>
      <c r="P501" s="67" t="s">
        <v>367</v>
      </c>
      <c r="Q501" s="18">
        <f t="shared" si="23"/>
        <v>1</v>
      </c>
      <c r="R501" s="68">
        <v>1.71</v>
      </c>
      <c r="S501" s="69">
        <v>2669.33</v>
      </c>
      <c r="T501" s="59">
        <f t="shared" si="24"/>
        <v>2669.33</v>
      </c>
    </row>
    <row r="502" spans="1:20">
      <c r="A502">
        <f t="shared" si="25"/>
        <v>120</v>
      </c>
      <c r="B502" s="60" t="s">
        <v>41</v>
      </c>
      <c r="C502" s="60" t="s">
        <v>209</v>
      </c>
      <c r="D502" s="60">
        <v>5</v>
      </c>
      <c r="E502" s="65">
        <v>109276.265</v>
      </c>
      <c r="F502" s="60">
        <v>2024</v>
      </c>
      <c r="G502" s="65">
        <v>62.073999999999998</v>
      </c>
      <c r="H502" s="65">
        <v>3.8170000000000002</v>
      </c>
      <c r="I502" s="66">
        <v>0.67000001668930054</v>
      </c>
      <c r="J502" s="5">
        <v>7.8030946571414797</v>
      </c>
      <c r="K502" s="6">
        <v>41.546294918239575</v>
      </c>
      <c r="L502" s="5">
        <v>34.920603034318752</v>
      </c>
      <c r="M502" s="5">
        <v>7.7013946568177047</v>
      </c>
      <c r="N502" s="7">
        <v>4.5343219754885675</v>
      </c>
      <c r="O502" s="7" t="s">
        <v>2921</v>
      </c>
      <c r="P502" s="67">
        <v>40.525622393594261</v>
      </c>
      <c r="Q502" s="18">
        <f t="shared" si="23"/>
        <v>1</v>
      </c>
      <c r="R502" s="68">
        <v>1.49</v>
      </c>
      <c r="S502" s="69">
        <v>1602.07</v>
      </c>
      <c r="T502" s="59">
        <f t="shared" si="24"/>
        <v>1602.07</v>
      </c>
    </row>
    <row r="503" spans="1:20">
      <c r="A503" t="str">
        <f t="shared" si="25"/>
        <v/>
      </c>
      <c r="B503" s="60" t="s">
        <v>30</v>
      </c>
      <c r="C503" s="60" t="s">
        <v>198</v>
      </c>
      <c r="D503" s="60">
        <v>5</v>
      </c>
      <c r="E503" s="65">
        <v>12965.481</v>
      </c>
      <c r="F503" s="60">
        <v>2021</v>
      </c>
      <c r="G503" s="65">
        <v>62.100999999999999</v>
      </c>
      <c r="H503" s="65" t="s">
        <v>367</v>
      </c>
      <c r="I503" s="66">
        <v>0.67000001668930054</v>
      </c>
      <c r="J503" s="5" t="s">
        <v>367</v>
      </c>
      <c r="K503" s="6" t="s">
        <v>367</v>
      </c>
      <c r="L503" s="5" t="s">
        <v>367</v>
      </c>
      <c r="M503" s="5">
        <v>7.7013946568177047</v>
      </c>
      <c r="N503" s="7" t="s">
        <v>367</v>
      </c>
      <c r="O503" s="7" t="s">
        <v>394</v>
      </c>
      <c r="P503" s="67" t="s">
        <v>367</v>
      </c>
      <c r="Q503" s="18">
        <f t="shared" si="23"/>
        <v>1</v>
      </c>
      <c r="R503" s="68">
        <v>1.52</v>
      </c>
      <c r="S503" s="69">
        <v>1035.54</v>
      </c>
      <c r="T503" s="59">
        <f t="shared" si="24"/>
        <v>1035.54</v>
      </c>
    </row>
    <row r="504" spans="1:20">
      <c r="A504">
        <f t="shared" si="25"/>
        <v>86</v>
      </c>
      <c r="B504" s="60" t="s">
        <v>43</v>
      </c>
      <c r="C504" s="60" t="s">
        <v>211</v>
      </c>
      <c r="D504" s="60">
        <v>5</v>
      </c>
      <c r="E504" s="65">
        <v>31934.23</v>
      </c>
      <c r="F504" s="60">
        <v>2024</v>
      </c>
      <c r="G504" s="65">
        <v>62.11</v>
      </c>
      <c r="H504" s="65">
        <v>5.1218066368103035</v>
      </c>
      <c r="I504" s="66">
        <v>1.1799999475479126</v>
      </c>
      <c r="J504" s="5">
        <v>9.1079012939517838</v>
      </c>
      <c r="K504" s="6">
        <v>48.52164734910005</v>
      </c>
      <c r="L504" s="5">
        <v>41.895955465179227</v>
      </c>
      <c r="M504" s="5">
        <v>8.2113945876763168</v>
      </c>
      <c r="N504" s="7">
        <v>5.1021729643898484</v>
      </c>
      <c r="O504" s="7" t="s">
        <v>2922</v>
      </c>
      <c r="P504" s="67">
        <v>45.600805602118577</v>
      </c>
      <c r="Q504" s="18">
        <f t="shared" si="23"/>
        <v>1</v>
      </c>
      <c r="R504" s="68">
        <v>1.49</v>
      </c>
      <c r="S504" s="69">
        <v>6747.04</v>
      </c>
      <c r="T504" s="59">
        <f t="shared" si="24"/>
        <v>6747.04</v>
      </c>
    </row>
    <row r="505" spans="1:20">
      <c r="A505">
        <f t="shared" si="25"/>
        <v>125</v>
      </c>
      <c r="B505" s="60" t="s">
        <v>160</v>
      </c>
      <c r="C505" s="60" t="s">
        <v>328</v>
      </c>
      <c r="D505" s="60">
        <v>5</v>
      </c>
      <c r="E505" s="65">
        <v>17973.569</v>
      </c>
      <c r="F505" s="60">
        <v>2018</v>
      </c>
      <c r="G505" s="65">
        <v>62.137999999999998</v>
      </c>
      <c r="H505" s="65">
        <v>4.0414881706237793</v>
      </c>
      <c r="I505" s="66">
        <v>1.2400000095367432</v>
      </c>
      <c r="J505" s="5">
        <v>8.0275828277652579</v>
      </c>
      <c r="K505" s="6">
        <v>42.785612991788099</v>
      </c>
      <c r="L505" s="5">
        <v>36.159921107867277</v>
      </c>
      <c r="M505" s="5">
        <v>8.2713946496651474</v>
      </c>
      <c r="N505" s="7">
        <v>4.3716836929466476</v>
      </c>
      <c r="O505" s="7" t="s">
        <v>982</v>
      </c>
      <c r="P505" s="67">
        <v>39.393000310694994</v>
      </c>
      <c r="Q505" s="18">
        <f t="shared" si="23"/>
        <v>1</v>
      </c>
      <c r="R505" s="68">
        <v>1.56</v>
      </c>
      <c r="S505" s="69">
        <v>3646.96</v>
      </c>
      <c r="T505" s="59">
        <f t="shared" si="24"/>
        <v>3646.96</v>
      </c>
    </row>
    <row r="506" spans="1:20">
      <c r="A506">
        <f t="shared" si="25"/>
        <v>10</v>
      </c>
      <c r="B506" s="60" t="s">
        <v>27</v>
      </c>
      <c r="C506" s="60" t="s">
        <v>195</v>
      </c>
      <c r="D506" s="60">
        <v>1</v>
      </c>
      <c r="E506" s="65">
        <v>212812.405</v>
      </c>
      <c r="F506" s="60">
        <v>2025</v>
      </c>
      <c r="G506" s="65">
        <v>76.2</v>
      </c>
      <c r="H506" s="65">
        <v>6.6770796012878435</v>
      </c>
      <c r="I506" s="66">
        <v>2.440000057220459</v>
      </c>
      <c r="J506" s="5">
        <v>10.663174258429322</v>
      </c>
      <c r="K506" s="6">
        <v>69.694285545958564</v>
      </c>
      <c r="L506" s="5">
        <v>63.068593662037742</v>
      </c>
      <c r="M506" s="5">
        <v>9.4713946973488632</v>
      </c>
      <c r="N506" s="7">
        <v>6.658849691871807</v>
      </c>
      <c r="O506" s="7" t="s">
        <v>2923</v>
      </c>
      <c r="P506" s="67">
        <v>59.443804697290723</v>
      </c>
      <c r="Q506" s="18">
        <f t="shared" si="23"/>
        <v>2</v>
      </c>
      <c r="R506" s="68">
        <v>1.48</v>
      </c>
      <c r="S506" s="69" t="s">
        <v>367</v>
      </c>
      <c r="T506" s="59">
        <f t="shared" si="24"/>
        <v>19652.37</v>
      </c>
    </row>
    <row r="507" spans="1:20">
      <c r="A507">
        <f t="shared" si="25"/>
        <v>86</v>
      </c>
      <c r="B507" s="60" t="s">
        <v>54</v>
      </c>
      <c r="C507" s="60" t="s">
        <v>222</v>
      </c>
      <c r="D507" s="60">
        <v>5</v>
      </c>
      <c r="E507" s="65">
        <v>98438.751000000004</v>
      </c>
      <c r="F507" s="60">
        <v>2013</v>
      </c>
      <c r="G507" s="65">
        <v>62.161000000000001</v>
      </c>
      <c r="H507" s="65">
        <v>4.4448270797729492</v>
      </c>
      <c r="I507" s="66">
        <v>0.9100000262260437</v>
      </c>
      <c r="J507" s="5">
        <v>8.4309217369144278</v>
      </c>
      <c r="K507" s="6">
        <v>44.951971401287246</v>
      </c>
      <c r="L507" s="5">
        <v>38.326279517366423</v>
      </c>
      <c r="M507" s="5">
        <v>7.9413946663544479</v>
      </c>
      <c r="N507" s="7">
        <v>4.8261396300758799</v>
      </c>
      <c r="O507" s="7" t="s">
        <v>1707</v>
      </c>
      <c r="P507" s="67">
        <v>43.791786752093074</v>
      </c>
      <c r="Q507" s="18">
        <f t="shared" si="23"/>
        <v>1</v>
      </c>
      <c r="R507" s="68">
        <v>1.62</v>
      </c>
      <c r="S507" s="69">
        <v>1696.87</v>
      </c>
      <c r="T507" s="59">
        <f t="shared" si="24"/>
        <v>1696.87</v>
      </c>
    </row>
    <row r="508" spans="1:20">
      <c r="A508">
        <f t="shared" si="25"/>
        <v>117</v>
      </c>
      <c r="B508" s="60" t="s">
        <v>87</v>
      </c>
      <c r="C508" s="60" t="s">
        <v>255</v>
      </c>
      <c r="D508" s="60">
        <v>5</v>
      </c>
      <c r="E508" s="65">
        <v>5493.0309999999999</v>
      </c>
      <c r="F508" s="60">
        <v>2023</v>
      </c>
      <c r="G508" s="65">
        <v>62.162999999999997</v>
      </c>
      <c r="H508" s="65">
        <v>4.4957398300170901</v>
      </c>
      <c r="I508" s="66">
        <v>1.5199999809265137</v>
      </c>
      <c r="J508" s="5">
        <v>8.4818344871585687</v>
      </c>
      <c r="K508" s="6">
        <v>45.224882941520832</v>
      </c>
      <c r="L508" s="5">
        <v>38.599191057600009</v>
      </c>
      <c r="M508" s="5">
        <v>8.5513946210549179</v>
      </c>
      <c r="N508" s="7">
        <v>4.5137890096385629</v>
      </c>
      <c r="O508" s="7" t="s">
        <v>2924</v>
      </c>
      <c r="P508" s="67">
        <v>40.389450612223179</v>
      </c>
      <c r="Q508" s="18">
        <f t="shared" si="23"/>
        <v>2</v>
      </c>
      <c r="R508" s="68">
        <v>1.5</v>
      </c>
      <c r="S508" s="69">
        <v>1616.92</v>
      </c>
      <c r="T508" s="59">
        <f t="shared" si="24"/>
        <v>1616.92</v>
      </c>
    </row>
    <row r="509" spans="1:20">
      <c r="A509">
        <f t="shared" si="25"/>
        <v>137</v>
      </c>
      <c r="B509" s="60" t="s">
        <v>26</v>
      </c>
      <c r="C509" s="60" t="s">
        <v>194</v>
      </c>
      <c r="D509" s="60">
        <v>5</v>
      </c>
      <c r="E509" s="65">
        <v>2172.0439999999999</v>
      </c>
      <c r="F509" s="60">
        <v>2014</v>
      </c>
      <c r="G509" s="65">
        <v>62.167000000000002</v>
      </c>
      <c r="H509" s="65">
        <v>4.0311970710754395</v>
      </c>
      <c r="I509" s="66">
        <v>2.619999885559082</v>
      </c>
      <c r="J509" s="5">
        <v>8.017291728216918</v>
      </c>
      <c r="K509" s="6">
        <v>42.750705811982698</v>
      </c>
      <c r="L509" s="5">
        <v>36.125013928061875</v>
      </c>
      <c r="M509" s="5">
        <v>9.6513945256874862</v>
      </c>
      <c r="N509" s="7">
        <v>3.7429838591629458</v>
      </c>
      <c r="O509" s="7" t="s">
        <v>1606</v>
      </c>
      <c r="P509" s="67">
        <v>33.92410922363031</v>
      </c>
      <c r="Q509" s="18">
        <f t="shared" si="23"/>
        <v>2</v>
      </c>
      <c r="R509" s="68">
        <v>1.61</v>
      </c>
      <c r="S509" s="69">
        <v>17052.189999999999</v>
      </c>
      <c r="T509" s="59">
        <f t="shared" si="24"/>
        <v>17052.189999999999</v>
      </c>
    </row>
    <row r="510" spans="1:20">
      <c r="A510" t="str">
        <f t="shared" si="25"/>
        <v/>
      </c>
      <c r="B510" s="60" t="s">
        <v>30</v>
      </c>
      <c r="C510" s="60" t="s">
        <v>198</v>
      </c>
      <c r="D510" s="60">
        <v>5</v>
      </c>
      <c r="E510" s="65">
        <v>12255.335999999999</v>
      </c>
      <c r="F510" s="60">
        <v>2019</v>
      </c>
      <c r="G510" s="65">
        <v>62.18</v>
      </c>
      <c r="H510" s="65" t="s">
        <v>367</v>
      </c>
      <c r="I510" s="66">
        <v>0.69999998807907104</v>
      </c>
      <c r="J510" s="5" t="s">
        <v>367</v>
      </c>
      <c r="K510" s="6" t="s">
        <v>367</v>
      </c>
      <c r="L510" s="5" t="s">
        <v>367</v>
      </c>
      <c r="M510" s="5">
        <v>7.7313946282074753</v>
      </c>
      <c r="N510" s="7" t="s">
        <v>367</v>
      </c>
      <c r="O510" s="7" t="s">
        <v>697</v>
      </c>
      <c r="P510" s="67" t="s">
        <v>367</v>
      </c>
      <c r="Q510" s="18">
        <f t="shared" si="23"/>
        <v>1</v>
      </c>
      <c r="R510" s="68">
        <v>1.55</v>
      </c>
      <c r="S510" s="69">
        <v>1057.95</v>
      </c>
      <c r="T510" s="59">
        <f t="shared" si="24"/>
        <v>1057.95</v>
      </c>
    </row>
    <row r="511" spans="1:20">
      <c r="A511">
        <f t="shared" si="25"/>
        <v>101</v>
      </c>
      <c r="B511" s="60" t="s">
        <v>10</v>
      </c>
      <c r="C511" s="60" t="s">
        <v>178</v>
      </c>
      <c r="D511" s="60">
        <v>6</v>
      </c>
      <c r="E511" s="65">
        <v>33831.764000000003</v>
      </c>
      <c r="F511" s="60">
        <v>2015</v>
      </c>
      <c r="G511" s="65">
        <v>62.27</v>
      </c>
      <c r="H511" s="65">
        <v>3.9828546047210693</v>
      </c>
      <c r="I511" s="66">
        <v>0.87000000476837158</v>
      </c>
      <c r="J511" s="5">
        <v>7.9689492618625488</v>
      </c>
      <c r="K511" s="6">
        <v>42.563332124912641</v>
      </c>
      <c r="L511" s="5">
        <v>35.937640240991819</v>
      </c>
      <c r="M511" s="5">
        <v>7.9013946448967758</v>
      </c>
      <c r="N511" s="7">
        <v>4.5482654463035379</v>
      </c>
      <c r="O511" s="7" t="s">
        <v>1422</v>
      </c>
      <c r="P511" s="67">
        <v>41.127279968553914</v>
      </c>
      <c r="Q511" s="18">
        <f t="shared" si="23"/>
        <v>1</v>
      </c>
      <c r="R511" s="68">
        <v>1.59</v>
      </c>
      <c r="S511" s="69">
        <v>2967.69</v>
      </c>
      <c r="T511" s="59">
        <f t="shared" si="24"/>
        <v>2967.69</v>
      </c>
    </row>
    <row r="512" spans="1:20">
      <c r="A512">
        <f t="shared" si="25"/>
        <v>11</v>
      </c>
      <c r="B512" s="60" t="s">
        <v>119</v>
      </c>
      <c r="C512" s="60" t="s">
        <v>287</v>
      </c>
      <c r="D512" s="60">
        <v>8</v>
      </c>
      <c r="E512" s="65">
        <v>116786.962</v>
      </c>
      <c r="F512" s="60">
        <v>2025</v>
      </c>
      <c r="G512" s="65">
        <v>70.066999999999993</v>
      </c>
      <c r="H512" s="65">
        <v>6.4040000000000017</v>
      </c>
      <c r="I512" s="66">
        <v>1.3700000047683716</v>
      </c>
      <c r="J512" s="5">
        <v>10.390094657141482</v>
      </c>
      <c r="K512" s="6">
        <v>62.443713105293178</v>
      </c>
      <c r="L512" s="5">
        <v>55.818021221372355</v>
      </c>
      <c r="M512" s="5">
        <v>8.4013946448967758</v>
      </c>
      <c r="N512" s="7">
        <v>6.6438994453471683</v>
      </c>
      <c r="O512" s="7" t="s">
        <v>2925</v>
      </c>
      <c r="P512" s="67">
        <v>59.310343277419392</v>
      </c>
      <c r="Q512" s="18">
        <f t="shared" si="23"/>
        <v>1</v>
      </c>
      <c r="R512" s="68">
        <v>1.48</v>
      </c>
      <c r="S512" s="69" t="s">
        <v>367</v>
      </c>
      <c r="T512" s="59">
        <f t="shared" si="24"/>
        <v>10375.94</v>
      </c>
    </row>
    <row r="513" spans="1:20">
      <c r="A513">
        <f t="shared" si="25"/>
        <v>54</v>
      </c>
      <c r="B513" s="60" t="s">
        <v>83</v>
      </c>
      <c r="C513" s="60" t="s">
        <v>251</v>
      </c>
      <c r="D513" s="60">
        <v>8</v>
      </c>
      <c r="E513" s="65">
        <v>6148.9690000000001</v>
      </c>
      <c r="F513" s="60">
        <v>2008</v>
      </c>
      <c r="G513" s="65">
        <v>62.247999999999998</v>
      </c>
      <c r="H513" s="65">
        <v>5.0440988540649414</v>
      </c>
      <c r="I513" s="66">
        <v>1.2599999904632568</v>
      </c>
      <c r="J513" s="5">
        <v>9.03019351120642</v>
      </c>
      <c r="K513" s="6">
        <v>48.214553791561293</v>
      </c>
      <c r="L513" s="5">
        <v>41.588861907640471</v>
      </c>
      <c r="M513" s="5">
        <v>8.291394630591661</v>
      </c>
      <c r="N513" s="7">
        <v>5.0159067033422282</v>
      </c>
      <c r="O513" s="7" t="s">
        <v>2459</v>
      </c>
      <c r="P513" s="67">
        <v>45.88196907654477</v>
      </c>
      <c r="Q513" s="18">
        <f t="shared" si="23"/>
        <v>1</v>
      </c>
      <c r="R513" s="68">
        <v>1.69</v>
      </c>
      <c r="S513" s="69">
        <v>4367.16</v>
      </c>
      <c r="T513" s="59">
        <f t="shared" si="24"/>
        <v>4367.16</v>
      </c>
    </row>
    <row r="514" spans="1:20">
      <c r="A514" t="str">
        <f t="shared" si="25"/>
        <v/>
      </c>
      <c r="B514" s="60" t="s">
        <v>2850</v>
      </c>
      <c r="C514" s="60" t="s">
        <v>333</v>
      </c>
      <c r="D514" s="60">
        <v>5</v>
      </c>
      <c r="E514" s="65">
        <v>2103.8200000000002</v>
      </c>
      <c r="F514" s="60">
        <v>2013</v>
      </c>
      <c r="G514" s="65">
        <v>62.252000000000002</v>
      </c>
      <c r="H514" s="65" t="s">
        <v>367</v>
      </c>
      <c r="I514" s="66">
        <v>0.91802120208740234</v>
      </c>
      <c r="J514" s="5" t="s">
        <v>367</v>
      </c>
      <c r="K514" s="6" t="s">
        <v>367</v>
      </c>
      <c r="L514" s="5" t="s">
        <v>367</v>
      </c>
      <c r="M514" s="5">
        <v>7.9494158422158065</v>
      </c>
      <c r="N514" s="7" t="s">
        <v>367</v>
      </c>
      <c r="O514" s="7" t="s">
        <v>2926</v>
      </c>
      <c r="P514" s="67" t="s">
        <v>367</v>
      </c>
      <c r="Q514" s="18">
        <f t="shared" ref="Q514:Q577" si="26">IF(I514&lt;R514,1,IF(I514&lt;R514*2,2,3))</f>
        <v>1</v>
      </c>
      <c r="R514" s="68">
        <v>1.62</v>
      </c>
      <c r="S514" s="69">
        <v>2572.4499999999998</v>
      </c>
      <c r="T514" s="59">
        <f t="shared" ref="T514:T577" si="27">IF(S514=0,"",IF(F514=2025,_xlfn.XLOOKUP("2024"&amp;C514,O:O,S:S,"",0),S514))</f>
        <v>2572.4499999999998</v>
      </c>
    </row>
    <row r="515" spans="1:20">
      <c r="A515">
        <f t="shared" ref="A515:A578" si="28">IF(ISNUMBER(P515),COUNTIFS($F$3:$F$3127,F515,$P$3:$P$3127,"&gt;"&amp;P515)+1,"")</f>
        <v>88</v>
      </c>
      <c r="B515" s="60" t="s">
        <v>10</v>
      </c>
      <c r="C515" s="60" t="s">
        <v>178</v>
      </c>
      <c r="D515" s="60">
        <v>6</v>
      </c>
      <c r="E515" s="65">
        <v>34700.612000000001</v>
      </c>
      <c r="F515" s="60">
        <v>2016</v>
      </c>
      <c r="G515" s="65">
        <v>62.646000000000001</v>
      </c>
      <c r="H515" s="65">
        <v>4.2201685905456543</v>
      </c>
      <c r="I515" s="66">
        <v>0.81999999284744263</v>
      </c>
      <c r="J515" s="5">
        <v>8.2062632476871329</v>
      </c>
      <c r="K515" s="6">
        <v>44.095521498837932</v>
      </c>
      <c r="L515" s="5">
        <v>37.46982961491711</v>
      </c>
      <c r="M515" s="5">
        <v>7.8513946329758468</v>
      </c>
      <c r="N515" s="7">
        <v>4.7723788405111973</v>
      </c>
      <c r="O515" s="7" t="s">
        <v>1261</v>
      </c>
      <c r="P515" s="67">
        <v>43.103750796317989</v>
      </c>
      <c r="Q515" s="18">
        <f t="shared" si="26"/>
        <v>1</v>
      </c>
      <c r="R515" s="68">
        <v>1.58</v>
      </c>
      <c r="S515" s="69">
        <v>2958.79</v>
      </c>
      <c r="T515" s="59">
        <f t="shared" si="27"/>
        <v>2958.79</v>
      </c>
    </row>
    <row r="516" spans="1:20">
      <c r="A516">
        <f t="shared" si="28"/>
        <v>140</v>
      </c>
      <c r="B516" s="60" t="s">
        <v>10</v>
      </c>
      <c r="C516" s="60" t="s">
        <v>178</v>
      </c>
      <c r="D516" s="60">
        <v>6</v>
      </c>
      <c r="E516" s="65">
        <v>35688.934999999998</v>
      </c>
      <c r="F516" s="60">
        <v>2017</v>
      </c>
      <c r="G516" s="65">
        <v>62.405999999999999</v>
      </c>
      <c r="H516" s="65">
        <v>2.6617181301116943</v>
      </c>
      <c r="I516" s="66">
        <v>0.8399999737739563</v>
      </c>
      <c r="J516" s="5">
        <v>6.6478127872531738</v>
      </c>
      <c r="K516" s="6">
        <v>35.58449605872697</v>
      </c>
      <c r="L516" s="5">
        <v>28.958804174806147</v>
      </c>
      <c r="M516" s="5">
        <v>7.8713946139023605</v>
      </c>
      <c r="N516" s="7">
        <v>3.6789928081688932</v>
      </c>
      <c r="O516" s="7" t="s">
        <v>1148</v>
      </c>
      <c r="P516" s="67">
        <v>33.228374042445431</v>
      </c>
      <c r="Q516" s="18">
        <f t="shared" si="26"/>
        <v>1</v>
      </c>
      <c r="R516" s="68">
        <v>1.58</v>
      </c>
      <c r="S516" s="69">
        <v>2953</v>
      </c>
      <c r="T516" s="59">
        <f t="shared" si="27"/>
        <v>2953</v>
      </c>
    </row>
    <row r="517" spans="1:20">
      <c r="A517">
        <f t="shared" si="28"/>
        <v>74</v>
      </c>
      <c r="B517" s="60" t="s">
        <v>64</v>
      </c>
      <c r="C517" s="60" t="s">
        <v>232</v>
      </c>
      <c r="D517" s="60">
        <v>1</v>
      </c>
      <c r="E517" s="65">
        <v>10069.771000000001</v>
      </c>
      <c r="F517" s="60">
        <v>2012</v>
      </c>
      <c r="G517" s="65">
        <v>62.273000000000003</v>
      </c>
      <c r="H517" s="65">
        <v>4.4134750366210938</v>
      </c>
      <c r="I517" s="66">
        <v>0.69999998807907104</v>
      </c>
      <c r="J517" s="5">
        <v>8.3995696937625723</v>
      </c>
      <c r="K517" s="6">
        <v>44.865500692026387</v>
      </c>
      <c r="L517" s="5">
        <v>38.239808808105565</v>
      </c>
      <c r="M517" s="5">
        <v>7.7313946282074753</v>
      </c>
      <c r="N517" s="7">
        <v>4.9460428094809936</v>
      </c>
      <c r="O517" s="7" t="s">
        <v>1869</v>
      </c>
      <c r="P517" s="67">
        <v>44.879773189676555</v>
      </c>
      <c r="Q517" s="18">
        <f t="shared" si="26"/>
        <v>1</v>
      </c>
      <c r="R517" s="68">
        <v>1.62</v>
      </c>
      <c r="S517" s="69">
        <v>3296.25</v>
      </c>
      <c r="T517" s="59">
        <f t="shared" si="27"/>
        <v>3296.25</v>
      </c>
    </row>
    <row r="518" spans="1:20">
      <c r="A518">
        <f t="shared" si="28"/>
        <v>12</v>
      </c>
      <c r="B518" s="60" t="s">
        <v>65</v>
      </c>
      <c r="C518" s="60" t="s">
        <v>233</v>
      </c>
      <c r="D518" s="60">
        <v>1</v>
      </c>
      <c r="E518" s="65">
        <v>11005.85</v>
      </c>
      <c r="F518" s="60">
        <v>2025</v>
      </c>
      <c r="G518" s="65">
        <v>73.218000000000004</v>
      </c>
      <c r="H518" s="65">
        <v>6.3278037033081027</v>
      </c>
      <c r="I518" s="66">
        <v>1.7816623449325562</v>
      </c>
      <c r="J518" s="5">
        <v>10.313898360449581</v>
      </c>
      <c r="K518" s="6">
        <v>64.773356356751222</v>
      </c>
      <c r="L518" s="5">
        <v>58.1476644728304</v>
      </c>
      <c r="M518" s="5">
        <v>8.8130569850609604</v>
      </c>
      <c r="N518" s="7">
        <v>6.597899522424135</v>
      </c>
      <c r="O518" s="7" t="s">
        <v>2927</v>
      </c>
      <c r="P518" s="67">
        <v>58.899700214299195</v>
      </c>
      <c r="Q518" s="18">
        <f t="shared" si="26"/>
        <v>2</v>
      </c>
      <c r="R518" s="68">
        <v>1.48</v>
      </c>
      <c r="S518" s="69" t="s">
        <v>367</v>
      </c>
      <c r="T518" s="59">
        <f t="shared" si="27"/>
        <v>6585.86</v>
      </c>
    </row>
    <row r="519" spans="1:20">
      <c r="A519">
        <f t="shared" si="28"/>
        <v>99</v>
      </c>
      <c r="B519" s="60" t="s">
        <v>80</v>
      </c>
      <c r="C519" s="60" t="s">
        <v>248</v>
      </c>
      <c r="D519" s="60">
        <v>5</v>
      </c>
      <c r="E519" s="65">
        <v>47088.525999999998</v>
      </c>
      <c r="F519" s="60">
        <v>2015</v>
      </c>
      <c r="G519" s="65">
        <v>62.279000000000003</v>
      </c>
      <c r="H519" s="65">
        <v>4.3576178550720215</v>
      </c>
      <c r="I519" s="66">
        <v>1.1799999475479126</v>
      </c>
      <c r="J519" s="5">
        <v>8.3437125122135001</v>
      </c>
      <c r="K519" s="6">
        <v>44.571438924155814</v>
      </c>
      <c r="L519" s="5">
        <v>37.945747040234991</v>
      </c>
      <c r="M519" s="5">
        <v>8.2113945876763168</v>
      </c>
      <c r="N519" s="7">
        <v>4.6211087087672134</v>
      </c>
      <c r="O519" s="7" t="s">
        <v>1418</v>
      </c>
      <c r="P519" s="67">
        <v>41.785958597700599</v>
      </c>
      <c r="Q519" s="18">
        <f t="shared" si="26"/>
        <v>1</v>
      </c>
      <c r="R519" s="68">
        <v>1.59</v>
      </c>
      <c r="S519" s="69">
        <v>4679.62</v>
      </c>
      <c r="T519" s="59">
        <f t="shared" si="27"/>
        <v>4679.62</v>
      </c>
    </row>
    <row r="520" spans="1:20">
      <c r="A520">
        <f t="shared" si="28"/>
        <v>89</v>
      </c>
      <c r="B520" s="60" t="s">
        <v>40</v>
      </c>
      <c r="C520" s="60" t="s">
        <v>208</v>
      </c>
      <c r="D520" s="60">
        <v>5</v>
      </c>
      <c r="E520" s="65">
        <v>4609.7240000000002</v>
      </c>
      <c r="F520" s="60">
        <v>2011</v>
      </c>
      <c r="G520" s="65">
        <v>62.286000000000001</v>
      </c>
      <c r="H520" s="65">
        <v>4.509824275970459</v>
      </c>
      <c r="I520" s="66">
        <v>1.1299999952316284</v>
      </c>
      <c r="J520" s="5">
        <v>8.4959189331119376</v>
      </c>
      <c r="K520" s="6">
        <v>45.389614444923993</v>
      </c>
      <c r="L520" s="5">
        <v>38.76392256100317</v>
      </c>
      <c r="M520" s="5">
        <v>8.1613946353600326</v>
      </c>
      <c r="N520" s="7">
        <v>4.7496689344067153</v>
      </c>
      <c r="O520" s="7" t="s">
        <v>2018</v>
      </c>
      <c r="P520" s="67">
        <v>43.247349628269333</v>
      </c>
      <c r="Q520" s="18">
        <f t="shared" si="26"/>
        <v>1</v>
      </c>
      <c r="R520" s="68">
        <v>1.65</v>
      </c>
      <c r="S520" s="69">
        <v>8492.42</v>
      </c>
      <c r="T520" s="59">
        <f t="shared" si="27"/>
        <v>8492.42</v>
      </c>
    </row>
    <row r="521" spans="1:20">
      <c r="A521">
        <f t="shared" si="28"/>
        <v>110</v>
      </c>
      <c r="B521" s="60" t="s">
        <v>142</v>
      </c>
      <c r="C521" s="60" t="s">
        <v>310</v>
      </c>
      <c r="D521" s="60">
        <v>5</v>
      </c>
      <c r="E521" s="65">
        <v>47374.26</v>
      </c>
      <c r="F521" s="60">
        <v>2012</v>
      </c>
      <c r="G521" s="65">
        <v>62.286000000000001</v>
      </c>
      <c r="H521" s="65">
        <v>4.0068974494934082</v>
      </c>
      <c r="I521" s="66">
        <v>1.1799999475479126</v>
      </c>
      <c r="J521" s="5">
        <v>7.9929921066348877</v>
      </c>
      <c r="K521" s="6">
        <v>42.702717956442427</v>
      </c>
      <c r="L521" s="5">
        <v>36.077026072521605</v>
      </c>
      <c r="M521" s="5">
        <v>8.2113945876763168</v>
      </c>
      <c r="N521" s="7">
        <v>4.3935321445477848</v>
      </c>
      <c r="O521" s="7" t="s">
        <v>1885</v>
      </c>
      <c r="P521" s="67">
        <v>39.866360592529666</v>
      </c>
      <c r="Q521" s="18">
        <f t="shared" si="26"/>
        <v>1</v>
      </c>
      <c r="R521" s="68">
        <v>1.62</v>
      </c>
      <c r="S521" s="69">
        <v>2822.49</v>
      </c>
      <c r="T521" s="59">
        <f t="shared" si="27"/>
        <v>2822.49</v>
      </c>
    </row>
    <row r="522" spans="1:20">
      <c r="A522">
        <f t="shared" si="28"/>
        <v>105</v>
      </c>
      <c r="B522" s="60" t="s">
        <v>144</v>
      </c>
      <c r="C522" s="60" t="s">
        <v>312</v>
      </c>
      <c r="D522" s="60">
        <v>5</v>
      </c>
      <c r="E522" s="65">
        <v>9089.7379999999994</v>
      </c>
      <c r="F522" s="60">
        <v>2022</v>
      </c>
      <c r="G522" s="65">
        <v>62.29</v>
      </c>
      <c r="H522" s="65">
        <v>4.2389822006225586</v>
      </c>
      <c r="I522" s="66">
        <v>1</v>
      </c>
      <c r="J522" s="5">
        <v>8.2250768577640372</v>
      </c>
      <c r="K522" s="6">
        <v>43.945457307362638</v>
      </c>
      <c r="L522" s="5">
        <v>37.319765423441815</v>
      </c>
      <c r="M522" s="5">
        <v>8.0313946401284042</v>
      </c>
      <c r="N522" s="7">
        <v>4.6467353549003478</v>
      </c>
      <c r="O522" s="7" t="s">
        <v>2928</v>
      </c>
      <c r="P522" s="67">
        <v>41.627792999147694</v>
      </c>
      <c r="Q522" s="18">
        <f t="shared" si="26"/>
        <v>1</v>
      </c>
      <c r="R522" s="68">
        <v>1.51</v>
      </c>
      <c r="S522" s="69">
        <v>2739.69</v>
      </c>
      <c r="T522" s="59">
        <f t="shared" si="27"/>
        <v>2739.69</v>
      </c>
    </row>
    <row r="523" spans="1:20">
      <c r="A523">
        <f t="shared" si="28"/>
        <v>105</v>
      </c>
      <c r="B523" s="60" t="s">
        <v>39</v>
      </c>
      <c r="C523" s="60" t="s">
        <v>207</v>
      </c>
      <c r="D523" s="60">
        <v>5</v>
      </c>
      <c r="E523" s="65">
        <v>641.947</v>
      </c>
      <c r="F523" s="60">
        <v>2009</v>
      </c>
      <c r="G523" s="65">
        <v>62.302</v>
      </c>
      <c r="H523" s="65">
        <v>3.476027250289917</v>
      </c>
      <c r="I523" s="66">
        <v>0.86480104923248291</v>
      </c>
      <c r="J523" s="5">
        <v>7.4621219074313965</v>
      </c>
      <c r="K523" s="6">
        <v>39.876774345504671</v>
      </c>
      <c r="L523" s="5">
        <v>33.251082461583849</v>
      </c>
      <c r="M523" s="5">
        <v>7.8961956893608871</v>
      </c>
      <c r="N523" s="7">
        <v>4.2110256343298866</v>
      </c>
      <c r="O523" s="7" t="s">
        <v>2223</v>
      </c>
      <c r="P523" s="67">
        <v>38.431152662449122</v>
      </c>
      <c r="Q523" s="18">
        <f t="shared" si="26"/>
        <v>1</v>
      </c>
      <c r="R523" s="68">
        <v>1.67</v>
      </c>
      <c r="S523" s="69">
        <v>3107.45</v>
      </c>
      <c r="T523" s="59">
        <f t="shared" si="27"/>
        <v>3107.45</v>
      </c>
    </row>
    <row r="524" spans="1:20">
      <c r="A524">
        <f t="shared" si="28"/>
        <v>71</v>
      </c>
      <c r="B524" s="60" t="s">
        <v>91</v>
      </c>
      <c r="C524" s="60" t="s">
        <v>259</v>
      </c>
      <c r="D524" s="60">
        <v>5</v>
      </c>
      <c r="E524" s="65">
        <v>21547.279999999999</v>
      </c>
      <c r="F524" s="60">
        <v>2009</v>
      </c>
      <c r="G524" s="65">
        <v>62.304000000000002</v>
      </c>
      <c r="H524" s="65">
        <v>4.5538578033447266</v>
      </c>
      <c r="I524" s="66">
        <v>0.95999997854232788</v>
      </c>
      <c r="J524" s="5">
        <v>8.5399524604862052</v>
      </c>
      <c r="K524" s="6">
        <v>45.638049540051746</v>
      </c>
      <c r="L524" s="5">
        <v>39.012357656130924</v>
      </c>
      <c r="M524" s="5">
        <v>7.9913946186707321</v>
      </c>
      <c r="N524" s="7">
        <v>4.8817959214508342</v>
      </c>
      <c r="O524" s="7" t="s">
        <v>2236</v>
      </c>
      <c r="P524" s="67">
        <v>44.552814590988334</v>
      </c>
      <c r="Q524" s="18">
        <f t="shared" si="26"/>
        <v>1</v>
      </c>
      <c r="R524" s="68">
        <v>1.67</v>
      </c>
      <c r="S524" s="69">
        <v>1673.16</v>
      </c>
      <c r="T524" s="59">
        <f t="shared" si="27"/>
        <v>1673.16</v>
      </c>
    </row>
    <row r="525" spans="1:20">
      <c r="A525">
        <f t="shared" si="28"/>
        <v>125</v>
      </c>
      <c r="B525" s="60" t="s">
        <v>87</v>
      </c>
      <c r="C525" s="60" t="s">
        <v>255</v>
      </c>
      <c r="D525" s="60">
        <v>5</v>
      </c>
      <c r="E525" s="65">
        <v>5612.817</v>
      </c>
      <c r="F525" s="60">
        <v>2024</v>
      </c>
      <c r="G525" s="65">
        <v>62.323999999999998</v>
      </c>
      <c r="H525" s="65">
        <v>4.2929999999999993</v>
      </c>
      <c r="I525" s="66">
        <v>1.4800000190734863</v>
      </c>
      <c r="J525" s="5">
        <v>8.2790946571414779</v>
      </c>
      <c r="K525" s="6">
        <v>44.258211456918943</v>
      </c>
      <c r="L525" s="5">
        <v>37.63251957299812</v>
      </c>
      <c r="M525" s="5">
        <v>8.5113946592018905</v>
      </c>
      <c r="N525" s="7">
        <v>4.4214281066514314</v>
      </c>
      <c r="O525" s="7" t="s">
        <v>2929</v>
      </c>
      <c r="P525" s="67">
        <v>39.516630459678325</v>
      </c>
      <c r="Q525" s="18">
        <f t="shared" si="26"/>
        <v>1</v>
      </c>
      <c r="R525" s="68">
        <v>1.49</v>
      </c>
      <c r="S525" s="69">
        <v>1646.06</v>
      </c>
      <c r="T525" s="59">
        <f t="shared" si="27"/>
        <v>1646.06</v>
      </c>
    </row>
    <row r="526" spans="1:20">
      <c r="A526">
        <f t="shared" si="28"/>
        <v>102</v>
      </c>
      <c r="B526" s="60" t="s">
        <v>92</v>
      </c>
      <c r="C526" s="60" t="s">
        <v>260</v>
      </c>
      <c r="D526" s="60">
        <v>5</v>
      </c>
      <c r="E526" s="65">
        <v>17085.587</v>
      </c>
      <c r="F526" s="60">
        <v>2015</v>
      </c>
      <c r="G526" s="65">
        <v>62.323999999999998</v>
      </c>
      <c r="H526" s="65">
        <v>3.8676383495330811</v>
      </c>
      <c r="I526" s="66">
        <v>0.75999999046325684</v>
      </c>
      <c r="J526" s="5">
        <v>7.8537330066745605</v>
      </c>
      <c r="K526" s="6">
        <v>41.984322021944323</v>
      </c>
      <c r="L526" s="5">
        <v>35.3586301380235</v>
      </c>
      <c r="M526" s="5">
        <v>7.791394630591661</v>
      </c>
      <c r="N526" s="7">
        <v>4.5381644512259092</v>
      </c>
      <c r="O526" s="7" t="s">
        <v>1429</v>
      </c>
      <c r="P526" s="67">
        <v>41.035942631843227</v>
      </c>
      <c r="Q526" s="18">
        <f t="shared" si="26"/>
        <v>1</v>
      </c>
      <c r="R526" s="68">
        <v>1.59</v>
      </c>
      <c r="S526" s="69">
        <v>1597.69</v>
      </c>
      <c r="T526" s="59">
        <f t="shared" si="27"/>
        <v>1597.69</v>
      </c>
    </row>
    <row r="527" spans="1:20">
      <c r="A527">
        <f t="shared" si="28"/>
        <v>122</v>
      </c>
      <c r="B527" s="60" t="s">
        <v>149</v>
      </c>
      <c r="C527" s="60" t="s">
        <v>317</v>
      </c>
      <c r="D527" s="60">
        <v>5</v>
      </c>
      <c r="E527" s="65">
        <v>35337.042000000001</v>
      </c>
      <c r="F527" s="60">
        <v>2013</v>
      </c>
      <c r="G527" s="65">
        <v>62.353000000000002</v>
      </c>
      <c r="H527" s="65">
        <v>3.7095787525177002</v>
      </c>
      <c r="I527" s="66">
        <v>1.309999942779541</v>
      </c>
      <c r="J527" s="5">
        <v>7.6956734096591797</v>
      </c>
      <c r="K527" s="6">
        <v>41.158512899793017</v>
      </c>
      <c r="L527" s="5">
        <v>34.532821015872194</v>
      </c>
      <c r="M527" s="5">
        <v>8.3413945829079452</v>
      </c>
      <c r="N527" s="7">
        <v>4.1399337571959691</v>
      </c>
      <c r="O527" s="7" t="s">
        <v>1746</v>
      </c>
      <c r="P527" s="67">
        <v>37.565240577191283</v>
      </c>
      <c r="Q527" s="18">
        <f t="shared" si="26"/>
        <v>1</v>
      </c>
      <c r="R527" s="68">
        <v>1.62</v>
      </c>
      <c r="S527" s="69">
        <v>2420.89</v>
      </c>
      <c r="T527" s="59">
        <f t="shared" si="27"/>
        <v>2420.89</v>
      </c>
    </row>
    <row r="528" spans="1:20">
      <c r="A528">
        <f t="shared" si="28"/>
        <v>130</v>
      </c>
      <c r="B528" s="60" t="s">
        <v>161</v>
      </c>
      <c r="C528" s="60" t="s">
        <v>329</v>
      </c>
      <c r="D528" s="60">
        <v>5</v>
      </c>
      <c r="E528" s="65">
        <v>16069.056</v>
      </c>
      <c r="F528" s="60">
        <v>2022</v>
      </c>
      <c r="G528" s="65">
        <v>62.36</v>
      </c>
      <c r="H528" s="65">
        <v>3.2962195873260498</v>
      </c>
      <c r="I528" s="66">
        <v>1.2400000095367432</v>
      </c>
      <c r="J528" s="5">
        <v>7.2823142444675293</v>
      </c>
      <c r="K528" s="6">
        <v>38.952130324320322</v>
      </c>
      <c r="L528" s="5">
        <v>32.3264384403995</v>
      </c>
      <c r="M528" s="5">
        <v>8.2713946496651474</v>
      </c>
      <c r="N528" s="7">
        <v>3.9082210207087842</v>
      </c>
      <c r="O528" s="7" t="s">
        <v>2930</v>
      </c>
      <c r="P528" s="67">
        <v>35.011810060026967</v>
      </c>
      <c r="Q528" s="18">
        <f t="shared" si="26"/>
        <v>1</v>
      </c>
      <c r="R528" s="68">
        <v>1.51</v>
      </c>
      <c r="S528" s="69">
        <v>5036.76</v>
      </c>
      <c r="T528" s="59">
        <f t="shared" si="27"/>
        <v>5036.76</v>
      </c>
    </row>
    <row r="529" spans="1:20">
      <c r="A529">
        <f t="shared" si="28"/>
        <v>117</v>
      </c>
      <c r="B529" s="60" t="s">
        <v>160</v>
      </c>
      <c r="C529" s="60" t="s">
        <v>328</v>
      </c>
      <c r="D529" s="60">
        <v>5</v>
      </c>
      <c r="E529" s="65">
        <v>19603.607</v>
      </c>
      <c r="F529" s="60">
        <v>2021</v>
      </c>
      <c r="G529" s="65">
        <v>62.363</v>
      </c>
      <c r="H529" s="65">
        <v>3.0821549892425537</v>
      </c>
      <c r="I529" s="66">
        <v>1.2000000476837158</v>
      </c>
      <c r="J529" s="5">
        <v>7.0682496463840332</v>
      </c>
      <c r="K529" s="6">
        <v>37.808946076653392</v>
      </c>
      <c r="L529" s="5">
        <v>31.183254192732569</v>
      </c>
      <c r="M529" s="5">
        <v>8.23139468781212</v>
      </c>
      <c r="N529" s="7">
        <v>3.78833179253381</v>
      </c>
      <c r="O529" s="7" t="s">
        <v>538</v>
      </c>
      <c r="P529" s="67">
        <v>33.977515342793154</v>
      </c>
      <c r="Q529" s="18">
        <f t="shared" si="26"/>
        <v>1</v>
      </c>
      <c r="R529" s="68">
        <v>1.52</v>
      </c>
      <c r="S529" s="69">
        <v>3503.03</v>
      </c>
      <c r="T529" s="59">
        <f t="shared" si="27"/>
        <v>3503.03</v>
      </c>
    </row>
    <row r="530" spans="1:20">
      <c r="A530" t="str">
        <f t="shared" si="28"/>
        <v/>
      </c>
      <c r="B530" s="60" t="s">
        <v>104</v>
      </c>
      <c r="C530" s="60" t="s">
        <v>272</v>
      </c>
      <c r="D530" s="60">
        <v>8</v>
      </c>
      <c r="E530" s="65">
        <v>48125.042999999998</v>
      </c>
      <c r="F530" s="60">
        <v>2007</v>
      </c>
      <c r="G530" s="65">
        <v>62.366999999999997</v>
      </c>
      <c r="H530" s="65" t="s">
        <v>367</v>
      </c>
      <c r="I530" s="66">
        <v>0.99000000953674316</v>
      </c>
      <c r="J530" s="5" t="s">
        <v>367</v>
      </c>
      <c r="K530" s="6" t="s">
        <v>367</v>
      </c>
      <c r="L530" s="5" t="s">
        <v>367</v>
      </c>
      <c r="M530" s="5">
        <v>8.0213946496651474</v>
      </c>
      <c r="N530" s="7" t="s">
        <v>367</v>
      </c>
      <c r="O530" s="7" t="s">
        <v>2546</v>
      </c>
      <c r="P530" s="67" t="s">
        <v>367</v>
      </c>
      <c r="Q530" s="18">
        <f t="shared" si="26"/>
        <v>1</v>
      </c>
      <c r="R530" s="68">
        <v>1.69</v>
      </c>
      <c r="S530" s="69">
        <v>2968.3</v>
      </c>
      <c r="T530" s="59">
        <f t="shared" si="27"/>
        <v>2968.3</v>
      </c>
    </row>
    <row r="531" spans="1:20">
      <c r="A531">
        <f t="shared" si="28"/>
        <v>139</v>
      </c>
      <c r="B531" s="60" t="s">
        <v>133</v>
      </c>
      <c r="C531" s="60" t="s">
        <v>301</v>
      </c>
      <c r="D531" s="60">
        <v>5</v>
      </c>
      <c r="E531" s="65">
        <v>54678.790999999997</v>
      </c>
      <c r="F531" s="60">
        <v>2013</v>
      </c>
      <c r="G531" s="65">
        <v>62.387999999999998</v>
      </c>
      <c r="H531" s="65">
        <v>3.6607272624969482</v>
      </c>
      <c r="I531" s="66">
        <v>3.369999885559082</v>
      </c>
      <c r="J531" s="5">
        <v>7.6468219196384277</v>
      </c>
      <c r="K531" s="6">
        <v>40.92019855752968</v>
      </c>
      <c r="L531" s="5">
        <v>34.294506673608858</v>
      </c>
      <c r="M531" s="5">
        <v>10.401394525687486</v>
      </c>
      <c r="N531" s="7">
        <v>3.2971066128598889</v>
      </c>
      <c r="O531" s="7" t="s">
        <v>1758</v>
      </c>
      <c r="P531" s="67">
        <v>29.917532594680857</v>
      </c>
      <c r="Q531" s="18">
        <f t="shared" si="26"/>
        <v>3</v>
      </c>
      <c r="R531" s="68">
        <v>1.62</v>
      </c>
      <c r="S531" s="69">
        <v>14681.1</v>
      </c>
      <c r="T531" s="59">
        <f t="shared" si="27"/>
        <v>14681.1</v>
      </c>
    </row>
    <row r="532" spans="1:20">
      <c r="A532">
        <f t="shared" si="28"/>
        <v>92</v>
      </c>
      <c r="B532" s="60" t="s">
        <v>60</v>
      </c>
      <c r="C532" s="60" t="s">
        <v>228</v>
      </c>
      <c r="D532" s="60">
        <v>5</v>
      </c>
      <c r="E532" s="65">
        <v>27386.192999999999</v>
      </c>
      <c r="F532" s="60">
        <v>2013</v>
      </c>
      <c r="G532" s="65">
        <v>62.396999999999998</v>
      </c>
      <c r="H532" s="65">
        <v>4.9650530815124512</v>
      </c>
      <c r="I532" s="66">
        <v>1.8400000333786011</v>
      </c>
      <c r="J532" s="5">
        <v>8.9511477386539298</v>
      </c>
      <c r="K532" s="6">
        <v>47.906906429435288</v>
      </c>
      <c r="L532" s="5">
        <v>41.281214545514466</v>
      </c>
      <c r="M532" s="5">
        <v>8.8713946735070053</v>
      </c>
      <c r="N532" s="7">
        <v>4.6532947822504367</v>
      </c>
      <c r="O532" s="7" t="s">
        <v>1701</v>
      </c>
      <c r="P532" s="67">
        <v>42.223414243763727</v>
      </c>
      <c r="Q532" s="18">
        <f t="shared" si="26"/>
        <v>2</v>
      </c>
      <c r="R532" s="68">
        <v>1.62</v>
      </c>
      <c r="S532" s="69">
        <v>5593.77</v>
      </c>
      <c r="T532" s="59">
        <f t="shared" si="27"/>
        <v>5593.77</v>
      </c>
    </row>
    <row r="533" spans="1:20">
      <c r="A533">
        <f t="shared" si="28"/>
        <v>141</v>
      </c>
      <c r="B533" s="60" t="s">
        <v>10</v>
      </c>
      <c r="C533" s="60" t="s">
        <v>178</v>
      </c>
      <c r="D533" s="60">
        <v>6</v>
      </c>
      <c r="E533" s="65">
        <v>36743.038999999997</v>
      </c>
      <c r="F533" s="60">
        <v>2018</v>
      </c>
      <c r="G533" s="65">
        <v>62.442999999999998</v>
      </c>
      <c r="H533" s="65">
        <v>2.6943032741546631</v>
      </c>
      <c r="I533" s="66">
        <v>0.9100000262260437</v>
      </c>
      <c r="J533" s="5">
        <v>6.6803979312961426</v>
      </c>
      <c r="K533" s="6">
        <v>35.780119394520604</v>
      </c>
      <c r="L533" s="5">
        <v>29.154427510599781</v>
      </c>
      <c r="M533" s="5">
        <v>7.9413946663544479</v>
      </c>
      <c r="N533" s="7">
        <v>3.6711974074427061</v>
      </c>
      <c r="O533" s="7" t="s">
        <v>996</v>
      </c>
      <c r="P533" s="67">
        <v>33.080957079613249</v>
      </c>
      <c r="Q533" s="18">
        <f t="shared" si="26"/>
        <v>1</v>
      </c>
      <c r="R533" s="68">
        <v>1.56</v>
      </c>
      <c r="S533" s="69">
        <v>2902.39</v>
      </c>
      <c r="T533" s="59">
        <f t="shared" si="27"/>
        <v>2902.39</v>
      </c>
    </row>
    <row r="534" spans="1:20">
      <c r="A534">
        <f t="shared" si="28"/>
        <v>93</v>
      </c>
      <c r="B534" s="60" t="s">
        <v>32</v>
      </c>
      <c r="C534" s="60" t="s">
        <v>200</v>
      </c>
      <c r="D534" s="60">
        <v>5</v>
      </c>
      <c r="E534" s="65">
        <v>27632.771000000001</v>
      </c>
      <c r="F534" s="60">
        <v>2022</v>
      </c>
      <c r="G534" s="65">
        <v>62.442999999999998</v>
      </c>
      <c r="H534" s="65">
        <v>4.7124080657958984</v>
      </c>
      <c r="I534" s="66">
        <v>1.1000000238418579</v>
      </c>
      <c r="J534" s="5">
        <v>8.698502722937377</v>
      </c>
      <c r="K534" s="6">
        <v>46.589060888454561</v>
      </c>
      <c r="L534" s="5">
        <v>39.963369004533739</v>
      </c>
      <c r="M534" s="5">
        <v>8.1313946639702621</v>
      </c>
      <c r="N534" s="7">
        <v>4.9147004488183441</v>
      </c>
      <c r="O534" s="7" t="s">
        <v>2931</v>
      </c>
      <c r="P534" s="67">
        <v>44.028359118940145</v>
      </c>
      <c r="Q534" s="18">
        <f t="shared" si="26"/>
        <v>1</v>
      </c>
      <c r="R534" s="68">
        <v>1.51</v>
      </c>
      <c r="S534" s="69">
        <v>4843.6499999999996</v>
      </c>
      <c r="T534" s="59">
        <f t="shared" si="27"/>
        <v>4843.6499999999996</v>
      </c>
    </row>
    <row r="535" spans="1:20">
      <c r="A535">
        <f t="shared" si="28"/>
        <v>143</v>
      </c>
      <c r="B535" s="60" t="s">
        <v>10</v>
      </c>
      <c r="C535" s="60" t="s">
        <v>178</v>
      </c>
      <c r="D535" s="60">
        <v>6</v>
      </c>
      <c r="E535" s="65">
        <v>37856.120999999999</v>
      </c>
      <c r="F535" s="60">
        <v>2019</v>
      </c>
      <c r="G535" s="65">
        <v>62.941000000000003</v>
      </c>
      <c r="H535" s="65">
        <v>2.3750917911529541</v>
      </c>
      <c r="I535" s="66">
        <v>0.98000001907348633</v>
      </c>
      <c r="J535" s="5">
        <v>6.3611864482944336</v>
      </c>
      <c r="K535" s="6">
        <v>34.342148056600408</v>
      </c>
      <c r="L535" s="5">
        <v>27.716456172679585</v>
      </c>
      <c r="M535" s="5">
        <v>8.0113946592018905</v>
      </c>
      <c r="N535" s="7">
        <v>3.4596293593955521</v>
      </c>
      <c r="O535" s="7" t="s">
        <v>847</v>
      </c>
      <c r="P535" s="67">
        <v>31.138243322685891</v>
      </c>
      <c r="Q535" s="18">
        <f t="shared" si="26"/>
        <v>1</v>
      </c>
      <c r="R535" s="68">
        <v>1.55</v>
      </c>
      <c r="S535" s="69">
        <v>2927.25</v>
      </c>
      <c r="T535" s="59">
        <f t="shared" si="27"/>
        <v>2927.25</v>
      </c>
    </row>
    <row r="536" spans="1:20">
      <c r="A536">
        <f t="shared" si="28"/>
        <v>13</v>
      </c>
      <c r="B536" s="60" t="s">
        <v>83</v>
      </c>
      <c r="C536" s="60" t="s">
        <v>251</v>
      </c>
      <c r="D536" s="60">
        <v>8</v>
      </c>
      <c r="E536" s="65">
        <v>7873.0460000000003</v>
      </c>
      <c r="F536" s="60">
        <v>2025</v>
      </c>
      <c r="G536" s="65">
        <v>69.472999999999999</v>
      </c>
      <c r="H536" s="65">
        <v>5.9429999999999978</v>
      </c>
      <c r="I536" s="66">
        <v>0.93999999761581421</v>
      </c>
      <c r="J536" s="5">
        <v>9.9290946571414764</v>
      </c>
      <c r="K536" s="6">
        <v>59.167251654966023</v>
      </c>
      <c r="L536" s="5">
        <v>52.5415597710452</v>
      </c>
      <c r="M536" s="5">
        <v>7.9713946377442184</v>
      </c>
      <c r="N536" s="7">
        <v>6.5912631551652359</v>
      </c>
      <c r="O536" s="7" t="s">
        <v>2932</v>
      </c>
      <c r="P536" s="67">
        <v>58.840457111136942</v>
      </c>
      <c r="Q536" s="18">
        <f t="shared" si="26"/>
        <v>1</v>
      </c>
      <c r="R536" s="68">
        <v>1.48</v>
      </c>
      <c r="S536" s="69" t="s">
        <v>367</v>
      </c>
      <c r="T536" s="59">
        <f t="shared" si="27"/>
        <v>8600.32</v>
      </c>
    </row>
    <row r="537" spans="1:20">
      <c r="A537" t="str">
        <f t="shared" si="28"/>
        <v/>
      </c>
      <c r="B537" s="60" t="s">
        <v>91</v>
      </c>
      <c r="C537" s="60" t="s">
        <v>259</v>
      </c>
      <c r="D537" s="60">
        <v>5</v>
      </c>
      <c r="E537" s="65">
        <v>29691.082999999999</v>
      </c>
      <c r="F537" s="60">
        <v>2021</v>
      </c>
      <c r="G537" s="65">
        <v>62.515999999999998</v>
      </c>
      <c r="H537" s="65" t="s">
        <v>367</v>
      </c>
      <c r="I537" s="66">
        <v>0.75</v>
      </c>
      <c r="J537" s="5" t="s">
        <v>367</v>
      </c>
      <c r="K537" s="6" t="s">
        <v>367</v>
      </c>
      <c r="L537" s="5" t="s">
        <v>367</v>
      </c>
      <c r="M537" s="5">
        <v>7.7813946401284042</v>
      </c>
      <c r="N537" s="7" t="s">
        <v>367</v>
      </c>
      <c r="O537" s="7" t="s">
        <v>508</v>
      </c>
      <c r="P537" s="67" t="s">
        <v>367</v>
      </c>
      <c r="Q537" s="18">
        <f t="shared" si="26"/>
        <v>1</v>
      </c>
      <c r="R537" s="68">
        <v>1.52</v>
      </c>
      <c r="S537" s="69">
        <v>1577.43</v>
      </c>
      <c r="T537" s="59">
        <f t="shared" si="27"/>
        <v>1577.43</v>
      </c>
    </row>
    <row r="538" spans="1:20">
      <c r="A538">
        <f t="shared" si="28"/>
        <v>90</v>
      </c>
      <c r="B538" s="60" t="s">
        <v>80</v>
      </c>
      <c r="C538" s="60" t="s">
        <v>248</v>
      </c>
      <c r="D538" s="60">
        <v>5</v>
      </c>
      <c r="E538" s="65">
        <v>48139.686999999998</v>
      </c>
      <c r="F538" s="60">
        <v>2016</v>
      </c>
      <c r="G538" s="65">
        <v>62.526000000000003</v>
      </c>
      <c r="H538" s="65">
        <v>4.3961277008056641</v>
      </c>
      <c r="I538" s="66">
        <v>1.0900000333786011</v>
      </c>
      <c r="J538" s="5">
        <v>8.3822223579471427</v>
      </c>
      <c r="K538" s="6">
        <v>44.954742679184832</v>
      </c>
      <c r="L538" s="5">
        <v>38.32905079526401</v>
      </c>
      <c r="M538" s="5">
        <v>8.1213946735070053</v>
      </c>
      <c r="N538" s="7">
        <v>4.7195158388617804</v>
      </c>
      <c r="O538" s="7" t="s">
        <v>1263</v>
      </c>
      <c r="P538" s="67">
        <v>42.62629631803987</v>
      </c>
      <c r="Q538" s="18">
        <f t="shared" si="26"/>
        <v>1</v>
      </c>
      <c r="R538" s="68">
        <v>1.58</v>
      </c>
      <c r="S538" s="69">
        <v>4770.3100000000004</v>
      </c>
      <c r="T538" s="59">
        <f t="shared" si="27"/>
        <v>4770.3100000000004</v>
      </c>
    </row>
    <row r="539" spans="1:20">
      <c r="A539" t="str">
        <f t="shared" si="28"/>
        <v/>
      </c>
      <c r="B539" s="60" t="s">
        <v>30</v>
      </c>
      <c r="C539" s="60" t="s">
        <v>198</v>
      </c>
      <c r="D539" s="60">
        <v>5</v>
      </c>
      <c r="E539" s="65">
        <v>12617.036</v>
      </c>
      <c r="F539" s="60">
        <v>2020</v>
      </c>
      <c r="G539" s="65">
        <v>62.569000000000003</v>
      </c>
      <c r="H539" s="65" t="s">
        <v>367</v>
      </c>
      <c r="I539" s="66">
        <v>0.68999999761581421</v>
      </c>
      <c r="J539" s="5" t="s">
        <v>367</v>
      </c>
      <c r="K539" s="6" t="s">
        <v>367</v>
      </c>
      <c r="L539" s="5" t="s">
        <v>367</v>
      </c>
      <c r="M539" s="5">
        <v>7.7213946377442184</v>
      </c>
      <c r="N539" s="7" t="s">
        <v>367</v>
      </c>
      <c r="O539" s="7" t="s">
        <v>565</v>
      </c>
      <c r="P539" s="67" t="s">
        <v>367</v>
      </c>
      <c r="Q539" s="18">
        <f t="shared" si="26"/>
        <v>1</v>
      </c>
      <c r="R539" s="68">
        <v>1.53</v>
      </c>
      <c r="S539" s="69">
        <v>1030.77</v>
      </c>
      <c r="T539" s="59">
        <f t="shared" si="27"/>
        <v>1030.77</v>
      </c>
    </row>
    <row r="540" spans="1:20">
      <c r="A540" t="str">
        <f t="shared" si="28"/>
        <v/>
      </c>
      <c r="B540" s="60" t="s">
        <v>2850</v>
      </c>
      <c r="C540" s="60" t="s">
        <v>333</v>
      </c>
      <c r="D540" s="60">
        <v>5</v>
      </c>
      <c r="E540" s="65">
        <v>2164.5279999999998</v>
      </c>
      <c r="F540" s="60">
        <v>2014</v>
      </c>
      <c r="G540" s="65">
        <v>62.576000000000001</v>
      </c>
      <c r="H540" s="65" t="s">
        <v>367</v>
      </c>
      <c r="I540" s="66">
        <v>0.91886568069458008</v>
      </c>
      <c r="J540" s="5" t="s">
        <v>367</v>
      </c>
      <c r="K540" s="6" t="s">
        <v>367</v>
      </c>
      <c r="L540" s="5" t="s">
        <v>367</v>
      </c>
      <c r="M540" s="5">
        <v>7.9502603208229843</v>
      </c>
      <c r="N540" s="7" t="s">
        <v>367</v>
      </c>
      <c r="O540" s="7" t="s">
        <v>2933</v>
      </c>
      <c r="P540" s="67" t="s">
        <v>367</v>
      </c>
      <c r="Q540" s="18">
        <f t="shared" si="26"/>
        <v>1</v>
      </c>
      <c r="R540" s="68">
        <v>1.61</v>
      </c>
      <c r="S540" s="69">
        <v>2465.11</v>
      </c>
      <c r="T540" s="59">
        <f t="shared" si="27"/>
        <v>2465.11</v>
      </c>
    </row>
    <row r="541" spans="1:20">
      <c r="A541">
        <f t="shared" si="28"/>
        <v>129</v>
      </c>
      <c r="B541" s="60" t="s">
        <v>105</v>
      </c>
      <c r="C541" s="60" t="s">
        <v>273</v>
      </c>
      <c r="D541" s="60">
        <v>5</v>
      </c>
      <c r="E541" s="65">
        <v>2577.3270000000002</v>
      </c>
      <c r="F541" s="60">
        <v>2018</v>
      </c>
      <c r="G541" s="65">
        <v>62.579000000000001</v>
      </c>
      <c r="H541" s="65">
        <v>4.8340878486633301</v>
      </c>
      <c r="I541" s="66">
        <v>2.3804268836975098</v>
      </c>
      <c r="J541" s="5">
        <v>8.8201825058048087</v>
      </c>
      <c r="K541" s="6">
        <v>47.343665895446343</v>
      </c>
      <c r="L541" s="5">
        <v>40.71797401152552</v>
      </c>
      <c r="M541" s="5">
        <v>9.411821523825914</v>
      </c>
      <c r="N541" s="7">
        <v>4.3262586215057794</v>
      </c>
      <c r="O541" s="7" t="s">
        <v>984</v>
      </c>
      <c r="P541" s="67">
        <v>38.983677500750957</v>
      </c>
      <c r="Q541" s="18">
        <f t="shared" si="26"/>
        <v>2</v>
      </c>
      <c r="R541" s="68">
        <v>1.56</v>
      </c>
      <c r="S541" s="69">
        <v>11214.39</v>
      </c>
      <c r="T541" s="59">
        <f t="shared" si="27"/>
        <v>11214.39</v>
      </c>
    </row>
    <row r="542" spans="1:20">
      <c r="A542">
        <f t="shared" si="28"/>
        <v>77</v>
      </c>
      <c r="B542" s="60" t="s">
        <v>91</v>
      </c>
      <c r="C542" s="60" t="s">
        <v>259</v>
      </c>
      <c r="D542" s="60">
        <v>5</v>
      </c>
      <c r="E542" s="65">
        <v>22183.34</v>
      </c>
      <c r="F542" s="60">
        <v>2010</v>
      </c>
      <c r="G542" s="65">
        <v>62.597000000000001</v>
      </c>
      <c r="H542" s="65">
        <v>4.4676365852355957</v>
      </c>
      <c r="I542" s="66">
        <v>0.93999999761581421</v>
      </c>
      <c r="J542" s="5">
        <v>8.4537312423770743</v>
      </c>
      <c r="K542" s="6">
        <v>45.389735207113119</v>
      </c>
      <c r="L542" s="5">
        <v>38.764043323192297</v>
      </c>
      <c r="M542" s="5">
        <v>7.9713946377442184</v>
      </c>
      <c r="N542" s="7">
        <v>4.8628935192401821</v>
      </c>
      <c r="O542" s="7" t="s">
        <v>2081</v>
      </c>
      <c r="P542" s="67">
        <v>44.27829794791684</v>
      </c>
      <c r="Q542" s="18">
        <f t="shared" si="26"/>
        <v>1</v>
      </c>
      <c r="R542" s="68">
        <v>1.65</v>
      </c>
      <c r="S542" s="69">
        <v>1635.25</v>
      </c>
      <c r="T542" s="59">
        <f t="shared" si="27"/>
        <v>1635.25</v>
      </c>
    </row>
    <row r="543" spans="1:20">
      <c r="A543" t="str">
        <f t="shared" si="28"/>
        <v/>
      </c>
      <c r="B543" s="60" t="s">
        <v>64</v>
      </c>
      <c r="C543" s="60" t="s">
        <v>232</v>
      </c>
      <c r="D543" s="60">
        <v>1</v>
      </c>
      <c r="E543" s="65">
        <v>11374.585999999999</v>
      </c>
      <c r="F543" s="60">
        <v>2021</v>
      </c>
      <c r="G543" s="65">
        <v>62.613</v>
      </c>
      <c r="H543" s="65" t="s">
        <v>367</v>
      </c>
      <c r="I543" s="66">
        <v>0.69999998807907104</v>
      </c>
      <c r="J543" s="5" t="s">
        <v>367</v>
      </c>
      <c r="K543" s="6" t="s">
        <v>367</v>
      </c>
      <c r="L543" s="5" t="s">
        <v>367</v>
      </c>
      <c r="M543" s="5">
        <v>7.7313946282074753</v>
      </c>
      <c r="N543" s="7" t="s">
        <v>367</v>
      </c>
      <c r="O543" s="7" t="s">
        <v>520</v>
      </c>
      <c r="P543" s="67" t="s">
        <v>367</v>
      </c>
      <c r="Q543" s="18">
        <f t="shared" si="26"/>
        <v>1</v>
      </c>
      <c r="R543" s="68">
        <v>1.52</v>
      </c>
      <c r="S543" s="69">
        <v>3145.01</v>
      </c>
      <c r="T543" s="59">
        <f t="shared" si="27"/>
        <v>3145.01</v>
      </c>
    </row>
    <row r="544" spans="1:20">
      <c r="A544">
        <f t="shared" si="28"/>
        <v>67</v>
      </c>
      <c r="B544" s="60" t="s">
        <v>64</v>
      </c>
      <c r="C544" s="60" t="s">
        <v>232</v>
      </c>
      <c r="D544" s="60">
        <v>1</v>
      </c>
      <c r="E544" s="65">
        <v>10222.361999999999</v>
      </c>
      <c r="F544" s="60">
        <v>2013</v>
      </c>
      <c r="G544" s="65">
        <v>62.624000000000002</v>
      </c>
      <c r="H544" s="65">
        <v>4.6219620704650879</v>
      </c>
      <c r="I544" s="66">
        <v>0.74000000953674316</v>
      </c>
      <c r="J544" s="5">
        <v>8.6080567276065665</v>
      </c>
      <c r="K544" s="6">
        <v>46.238274280817393</v>
      </c>
      <c r="L544" s="5">
        <v>39.61258239689657</v>
      </c>
      <c r="M544" s="5">
        <v>7.7713946496651474</v>
      </c>
      <c r="N544" s="7">
        <v>5.0972295427826966</v>
      </c>
      <c r="O544" s="7" t="s">
        <v>1711</v>
      </c>
      <c r="P544" s="67">
        <v>46.251622678496595</v>
      </c>
      <c r="Q544" s="18">
        <f t="shared" si="26"/>
        <v>1</v>
      </c>
      <c r="R544" s="68">
        <v>1.62</v>
      </c>
      <c r="S544" s="69">
        <v>3387.47</v>
      </c>
      <c r="T544" s="59">
        <f t="shared" si="27"/>
        <v>3387.47</v>
      </c>
    </row>
    <row r="545" spans="1:20">
      <c r="A545" t="str">
        <f t="shared" si="28"/>
        <v/>
      </c>
      <c r="B545" s="60" t="s">
        <v>10</v>
      </c>
      <c r="C545" s="60" t="s">
        <v>178</v>
      </c>
      <c r="D545" s="60">
        <v>6</v>
      </c>
      <c r="E545" s="65">
        <v>39068.978999999999</v>
      </c>
      <c r="F545" s="60">
        <v>2020</v>
      </c>
      <c r="G545" s="65">
        <v>61.454000000000001</v>
      </c>
      <c r="H545" s="65" t="s">
        <v>367</v>
      </c>
      <c r="I545" s="66">
        <v>0.85000002384185791</v>
      </c>
      <c r="J545" s="5" t="s">
        <v>367</v>
      </c>
      <c r="K545" s="6" t="s">
        <v>367</v>
      </c>
      <c r="L545" s="5" t="s">
        <v>367</v>
      </c>
      <c r="M545" s="5">
        <v>7.8813946639702621</v>
      </c>
      <c r="N545" s="7" t="s">
        <v>367</v>
      </c>
      <c r="O545" s="7" t="s">
        <v>545</v>
      </c>
      <c r="P545" s="67" t="s">
        <v>367</v>
      </c>
      <c r="Q545" s="18">
        <f t="shared" si="26"/>
        <v>1</v>
      </c>
      <c r="R545" s="68">
        <v>1.53</v>
      </c>
      <c r="S545" s="69">
        <v>2769.69</v>
      </c>
      <c r="T545" s="59">
        <f t="shared" si="27"/>
        <v>2769.69</v>
      </c>
    </row>
    <row r="546" spans="1:20">
      <c r="A546">
        <f t="shared" si="28"/>
        <v>66</v>
      </c>
      <c r="B546" s="60" t="s">
        <v>127</v>
      </c>
      <c r="C546" s="60" t="s">
        <v>295</v>
      </c>
      <c r="D546" s="60">
        <v>5</v>
      </c>
      <c r="E546" s="65">
        <v>11770.343999999999</v>
      </c>
      <c r="F546" s="60">
        <v>2007</v>
      </c>
      <c r="G546" s="65">
        <v>62.652999999999999</v>
      </c>
      <c r="H546" s="65">
        <v>4.6799869537353516</v>
      </c>
      <c r="I546" s="66">
        <v>1.2400000095367432</v>
      </c>
      <c r="J546" s="5">
        <v>8.6660816108768302</v>
      </c>
      <c r="K546" s="6">
        <v>46.571512010467323</v>
      </c>
      <c r="L546" s="5">
        <v>39.945820126546501</v>
      </c>
      <c r="M546" s="5">
        <v>8.2713946496651474</v>
      </c>
      <c r="N546" s="7">
        <v>4.829393568854031</v>
      </c>
      <c r="O546" s="7" t="s">
        <v>2627</v>
      </c>
      <c r="P546" s="67">
        <v>44.175878757270141</v>
      </c>
      <c r="Q546" s="18">
        <f t="shared" si="26"/>
        <v>1</v>
      </c>
      <c r="R546" s="68">
        <v>1.69</v>
      </c>
      <c r="S546" s="69">
        <v>3316.42</v>
      </c>
      <c r="T546" s="59">
        <f t="shared" si="27"/>
        <v>3316.42</v>
      </c>
    </row>
    <row r="547" spans="1:20">
      <c r="A547">
        <f t="shared" si="28"/>
        <v>111</v>
      </c>
      <c r="B547" s="60" t="s">
        <v>40</v>
      </c>
      <c r="C547" s="60" t="s">
        <v>208</v>
      </c>
      <c r="D547" s="60">
        <v>5</v>
      </c>
      <c r="E547" s="65">
        <v>4740.45</v>
      </c>
      <c r="F547" s="60">
        <v>2012</v>
      </c>
      <c r="G547" s="65">
        <v>62.661999999999999</v>
      </c>
      <c r="H547" s="65">
        <v>3.9193418025970459</v>
      </c>
      <c r="I547" s="66">
        <v>1.1599999666213989</v>
      </c>
      <c r="J547" s="5">
        <v>7.9054364597385254</v>
      </c>
      <c r="K547" s="6">
        <v>42.489908624259343</v>
      </c>
      <c r="L547" s="5">
        <v>35.86421674033852</v>
      </c>
      <c r="M547" s="5">
        <v>8.1913946067498031</v>
      </c>
      <c r="N547" s="7">
        <v>4.3782797023092987</v>
      </c>
      <c r="O547" s="7" t="s">
        <v>1888</v>
      </c>
      <c r="P547" s="67">
        <v>39.727961841321985</v>
      </c>
      <c r="Q547" s="18">
        <f t="shared" si="26"/>
        <v>1</v>
      </c>
      <c r="R547" s="68">
        <v>1.62</v>
      </c>
      <c r="S547" s="69">
        <v>9079.69</v>
      </c>
      <c r="T547" s="59">
        <f t="shared" si="27"/>
        <v>9079.69</v>
      </c>
    </row>
    <row r="548" spans="1:20">
      <c r="A548" t="str">
        <f t="shared" si="28"/>
        <v/>
      </c>
      <c r="B548" s="60" t="s">
        <v>137</v>
      </c>
      <c r="C548" s="60" t="s">
        <v>305</v>
      </c>
      <c r="D548" s="60">
        <v>5</v>
      </c>
      <c r="E548" s="65">
        <v>34569.112999999998</v>
      </c>
      <c r="F548" s="60">
        <v>2009</v>
      </c>
      <c r="G548" s="65">
        <v>62.676000000000002</v>
      </c>
      <c r="H548" s="65">
        <v>4.4549174308776855</v>
      </c>
      <c r="I548" s="66" t="s">
        <v>367</v>
      </c>
      <c r="J548" s="5">
        <v>8.4410120880191641</v>
      </c>
      <c r="K548" s="6">
        <v>45.378641115693952</v>
      </c>
      <c r="L548" s="5">
        <v>38.75294923177313</v>
      </c>
      <c r="M548" s="5" t="s">
        <v>367</v>
      </c>
      <c r="N548" s="7" t="s">
        <v>367</v>
      </c>
      <c r="O548" s="7" t="s">
        <v>2323</v>
      </c>
      <c r="P548" s="67" t="s">
        <v>367</v>
      </c>
      <c r="Q548" s="18">
        <f t="shared" si="26"/>
        <v>3</v>
      </c>
      <c r="R548" s="68">
        <v>1.67</v>
      </c>
      <c r="S548" s="69">
        <v>4188.05</v>
      </c>
      <c r="T548" s="59">
        <f t="shared" si="27"/>
        <v>4188.05</v>
      </c>
    </row>
    <row r="549" spans="1:20">
      <c r="A549" t="str">
        <f t="shared" si="28"/>
        <v/>
      </c>
      <c r="B549" s="60" t="s">
        <v>91</v>
      </c>
      <c r="C549" s="60" t="s">
        <v>259</v>
      </c>
      <c r="D549" s="60">
        <v>5</v>
      </c>
      <c r="E549" s="65">
        <v>28953.556</v>
      </c>
      <c r="F549" s="60">
        <v>2020</v>
      </c>
      <c r="G549" s="65">
        <v>62.706000000000003</v>
      </c>
      <c r="H549" s="65" t="s">
        <v>367</v>
      </c>
      <c r="I549" s="66">
        <v>0.75</v>
      </c>
      <c r="J549" s="5" t="s">
        <v>367</v>
      </c>
      <c r="K549" s="6" t="s">
        <v>367</v>
      </c>
      <c r="L549" s="5" t="s">
        <v>367</v>
      </c>
      <c r="M549" s="5">
        <v>7.7813946401284042</v>
      </c>
      <c r="N549" s="7" t="s">
        <v>367</v>
      </c>
      <c r="O549" s="7" t="s">
        <v>626</v>
      </c>
      <c r="P549" s="67" t="s">
        <v>367</v>
      </c>
      <c r="Q549" s="18">
        <f t="shared" si="26"/>
        <v>1</v>
      </c>
      <c r="R549" s="68">
        <v>1.53</v>
      </c>
      <c r="S549" s="69">
        <v>1545.73</v>
      </c>
      <c r="T549" s="59">
        <f t="shared" si="27"/>
        <v>1545.73</v>
      </c>
    </row>
    <row r="550" spans="1:20">
      <c r="A550">
        <f t="shared" si="28"/>
        <v>97</v>
      </c>
      <c r="B550" s="60" t="s">
        <v>80</v>
      </c>
      <c r="C550" s="60" t="s">
        <v>248</v>
      </c>
      <c r="D550" s="60">
        <v>5</v>
      </c>
      <c r="E550" s="65">
        <v>49197.766000000003</v>
      </c>
      <c r="F550" s="60">
        <v>2017</v>
      </c>
      <c r="G550" s="65">
        <v>62.725000000000001</v>
      </c>
      <c r="H550" s="65">
        <v>4.475654125213623</v>
      </c>
      <c r="I550" s="66">
        <v>1.1399999856948853</v>
      </c>
      <c r="J550" s="5">
        <v>8.4617487823551016</v>
      </c>
      <c r="K550" s="6">
        <v>45.525685101502987</v>
      </c>
      <c r="L550" s="5">
        <v>38.899993217582164</v>
      </c>
      <c r="M550" s="5">
        <v>8.1713946258232895</v>
      </c>
      <c r="N550" s="7">
        <v>4.7605084564940938</v>
      </c>
      <c r="O550" s="7" t="s">
        <v>1107</v>
      </c>
      <c r="P550" s="67">
        <v>42.996538420345964</v>
      </c>
      <c r="Q550" s="18">
        <f t="shared" si="26"/>
        <v>1</v>
      </c>
      <c r="R550" s="68">
        <v>1.58</v>
      </c>
      <c r="S550" s="69">
        <v>4846.8599999999997</v>
      </c>
      <c r="T550" s="59">
        <f t="shared" si="27"/>
        <v>4846.8599999999997</v>
      </c>
    </row>
    <row r="551" spans="1:20">
      <c r="A551">
        <f t="shared" si="28"/>
        <v>107</v>
      </c>
      <c r="B551" s="60" t="s">
        <v>144</v>
      </c>
      <c r="C551" s="60" t="s">
        <v>312</v>
      </c>
      <c r="D551" s="60">
        <v>5</v>
      </c>
      <c r="E551" s="65">
        <v>9304.3369999999995</v>
      </c>
      <c r="F551" s="60">
        <v>2023</v>
      </c>
      <c r="G551" s="65">
        <v>62.738999999999997</v>
      </c>
      <c r="H551" s="65">
        <v>4.3664739532470715</v>
      </c>
      <c r="I551" s="66">
        <v>1.1399999856948853</v>
      </c>
      <c r="J551" s="5">
        <v>8.3525686103885519</v>
      </c>
      <c r="K551" s="6">
        <v>44.94830678913528</v>
      </c>
      <c r="L551" s="5">
        <v>38.322614905214458</v>
      </c>
      <c r="M551" s="5">
        <v>8.1713946258232895</v>
      </c>
      <c r="N551" s="7">
        <v>4.6898499778859177</v>
      </c>
      <c r="O551" s="7" t="s">
        <v>2934</v>
      </c>
      <c r="P551" s="67">
        <v>41.964846752047656</v>
      </c>
      <c r="Q551" s="18">
        <f t="shared" si="26"/>
        <v>1</v>
      </c>
      <c r="R551" s="68">
        <v>1.5</v>
      </c>
      <c r="S551" s="69">
        <v>2842.23</v>
      </c>
      <c r="T551" s="59">
        <f t="shared" si="27"/>
        <v>2842.23</v>
      </c>
    </row>
    <row r="552" spans="1:20">
      <c r="A552">
        <f t="shared" si="28"/>
        <v>102</v>
      </c>
      <c r="B552" s="60" t="s">
        <v>39</v>
      </c>
      <c r="C552" s="60" t="s">
        <v>207</v>
      </c>
      <c r="D552" s="60">
        <v>5</v>
      </c>
      <c r="E552" s="65">
        <v>654.83600000000001</v>
      </c>
      <c r="F552" s="60">
        <v>2010</v>
      </c>
      <c r="G552" s="65">
        <v>62.747</v>
      </c>
      <c r="H552" s="65">
        <v>3.8121910095214844</v>
      </c>
      <c r="I552" s="66">
        <v>0.8608970046043396</v>
      </c>
      <c r="J552" s="5">
        <v>7.7982856666629639</v>
      </c>
      <c r="K552" s="6">
        <v>41.970853343094333</v>
      </c>
      <c r="L552" s="5">
        <v>35.345161459173511</v>
      </c>
      <c r="M552" s="5">
        <v>7.8922916447327438</v>
      </c>
      <c r="N552" s="7">
        <v>4.4784408699294085</v>
      </c>
      <c r="O552" s="7" t="s">
        <v>2068</v>
      </c>
      <c r="P552" s="67">
        <v>40.777725935452089</v>
      </c>
      <c r="Q552" s="18">
        <f t="shared" si="26"/>
        <v>1</v>
      </c>
      <c r="R552" s="68">
        <v>1.65</v>
      </c>
      <c r="S552" s="69">
        <v>3161.37</v>
      </c>
      <c r="T552" s="59">
        <f t="shared" si="27"/>
        <v>3161.37</v>
      </c>
    </row>
    <row r="553" spans="1:20">
      <c r="A553">
        <f t="shared" si="28"/>
        <v>129</v>
      </c>
      <c r="B553" s="60" t="s">
        <v>161</v>
      </c>
      <c r="C553" s="60" t="s">
        <v>329</v>
      </c>
      <c r="D553" s="60">
        <v>5</v>
      </c>
      <c r="E553" s="65">
        <v>16340.822</v>
      </c>
      <c r="F553" s="60">
        <v>2023</v>
      </c>
      <c r="G553" s="65">
        <v>62.774999999999999</v>
      </c>
      <c r="H553" s="65">
        <v>3.57220220375061</v>
      </c>
      <c r="I553" s="66">
        <v>1.2999999523162842</v>
      </c>
      <c r="J553" s="5">
        <v>7.5582968608920895</v>
      </c>
      <c r="K553" s="6">
        <v>40.6973713733327</v>
      </c>
      <c r="L553" s="5">
        <v>34.071679489411878</v>
      </c>
      <c r="M553" s="5">
        <v>8.3313945924446884</v>
      </c>
      <c r="N553" s="7">
        <v>4.0895529687562417</v>
      </c>
      <c r="O553" s="7" t="s">
        <v>2935</v>
      </c>
      <c r="P553" s="67">
        <v>36.593380263220837</v>
      </c>
      <c r="Q553" s="18">
        <f t="shared" si="26"/>
        <v>1</v>
      </c>
      <c r="R553" s="68">
        <v>1.5</v>
      </c>
      <c r="S553" s="69">
        <v>5218.0200000000004</v>
      </c>
      <c r="T553" s="59">
        <f t="shared" si="27"/>
        <v>5218.0200000000004</v>
      </c>
    </row>
    <row r="554" spans="1:20">
      <c r="A554">
        <f t="shared" si="28"/>
        <v>112</v>
      </c>
      <c r="B554" s="60" t="s">
        <v>142</v>
      </c>
      <c r="C554" s="60" t="s">
        <v>310</v>
      </c>
      <c r="D554" s="60">
        <v>5</v>
      </c>
      <c r="E554" s="65">
        <v>48824.127999999997</v>
      </c>
      <c r="F554" s="60">
        <v>2013</v>
      </c>
      <c r="G554" s="65">
        <v>62.787999999999997</v>
      </c>
      <c r="H554" s="65">
        <v>3.8523948192596436</v>
      </c>
      <c r="I554" s="66">
        <v>1.190000057220459</v>
      </c>
      <c r="J554" s="5">
        <v>7.838489476401123</v>
      </c>
      <c r="K554" s="6">
        <v>42.214798605427646</v>
      </c>
      <c r="L554" s="5">
        <v>35.589106721506823</v>
      </c>
      <c r="M554" s="5">
        <v>8.2213946973488632</v>
      </c>
      <c r="N554" s="7">
        <v>4.3288405473323364</v>
      </c>
      <c r="O554" s="7" t="s">
        <v>1736</v>
      </c>
      <c r="P554" s="67">
        <v>39.279357139033095</v>
      </c>
      <c r="Q554" s="18">
        <f t="shared" si="26"/>
        <v>1</v>
      </c>
      <c r="R554" s="68">
        <v>1.62</v>
      </c>
      <c r="S554" s="69">
        <v>2924.86</v>
      </c>
      <c r="T554" s="59">
        <f t="shared" si="27"/>
        <v>2924.86</v>
      </c>
    </row>
    <row r="555" spans="1:20">
      <c r="A555">
        <f t="shared" si="28"/>
        <v>83</v>
      </c>
      <c r="B555" s="60" t="s">
        <v>125</v>
      </c>
      <c r="C555" s="60" t="s">
        <v>293</v>
      </c>
      <c r="D555" s="60">
        <v>5</v>
      </c>
      <c r="E555" s="65">
        <v>10317.553</v>
      </c>
      <c r="F555" s="60">
        <v>2010</v>
      </c>
      <c r="G555" s="65">
        <v>62.804000000000002</v>
      </c>
      <c r="H555" s="65">
        <v>4.0635988712310791</v>
      </c>
      <c r="I555" s="66">
        <v>0.80000001192092896</v>
      </c>
      <c r="J555" s="5">
        <v>8.0496935283725577</v>
      </c>
      <c r="K555" s="6">
        <v>43.363301829916814</v>
      </c>
      <c r="L555" s="5">
        <v>36.737609945995992</v>
      </c>
      <c r="M555" s="5">
        <v>7.8313946520493332</v>
      </c>
      <c r="N555" s="7">
        <v>4.6910686510202151</v>
      </c>
      <c r="O555" s="7" t="s">
        <v>2180</v>
      </c>
      <c r="P555" s="67">
        <v>42.713774135128524</v>
      </c>
      <c r="Q555" s="18">
        <f t="shared" si="26"/>
        <v>1</v>
      </c>
      <c r="R555" s="68">
        <v>1.65</v>
      </c>
      <c r="S555" s="69">
        <v>1779.16</v>
      </c>
      <c r="T555" s="59">
        <f t="shared" si="27"/>
        <v>1779.16</v>
      </c>
    </row>
    <row r="556" spans="1:20">
      <c r="A556">
        <f t="shared" si="28"/>
        <v>92</v>
      </c>
      <c r="B556" s="60" t="s">
        <v>80</v>
      </c>
      <c r="C556" s="60" t="s">
        <v>248</v>
      </c>
      <c r="D556" s="60">
        <v>5</v>
      </c>
      <c r="E556" s="65">
        <v>50207.107000000004</v>
      </c>
      <c r="F556" s="60">
        <v>2018</v>
      </c>
      <c r="G556" s="65">
        <v>62.825000000000003</v>
      </c>
      <c r="H556" s="65">
        <v>4.6557025909423828</v>
      </c>
      <c r="I556" s="66">
        <v>1.1299999952316284</v>
      </c>
      <c r="J556" s="5">
        <v>8.6417972480838614</v>
      </c>
      <c r="K556" s="6">
        <v>46.568501423888698</v>
      </c>
      <c r="L556" s="5">
        <v>39.942809539967875</v>
      </c>
      <c r="M556" s="5">
        <v>8.1613946353600326</v>
      </c>
      <c r="N556" s="7">
        <v>4.8941156903394658</v>
      </c>
      <c r="O556" s="7" t="s">
        <v>959</v>
      </c>
      <c r="P556" s="67">
        <v>44.100606185478824</v>
      </c>
      <c r="Q556" s="18">
        <f t="shared" si="26"/>
        <v>1</v>
      </c>
      <c r="R556" s="68">
        <v>1.56</v>
      </c>
      <c r="S556" s="69">
        <v>5017.67</v>
      </c>
      <c r="T556" s="59">
        <f t="shared" si="27"/>
        <v>5017.67</v>
      </c>
    </row>
    <row r="557" spans="1:20">
      <c r="A557">
        <f t="shared" si="28"/>
        <v>130</v>
      </c>
      <c r="B557" s="60" t="s">
        <v>60</v>
      </c>
      <c r="C557" s="60" t="s">
        <v>228</v>
      </c>
      <c r="D557" s="60">
        <v>5</v>
      </c>
      <c r="E557" s="65">
        <v>28041.592000000001</v>
      </c>
      <c r="F557" s="60">
        <v>2014</v>
      </c>
      <c r="G557" s="65">
        <v>62.832000000000001</v>
      </c>
      <c r="H557" s="65">
        <v>3.8603510856628418</v>
      </c>
      <c r="I557" s="66">
        <v>1.809999942779541</v>
      </c>
      <c r="J557" s="5">
        <v>7.8464457428043213</v>
      </c>
      <c r="K557" s="6">
        <v>42.287260628501912</v>
      </c>
      <c r="L557" s="5">
        <v>35.661568744581089</v>
      </c>
      <c r="M557" s="5">
        <v>8.8413945829079452</v>
      </c>
      <c r="N557" s="7">
        <v>4.0334777969893478</v>
      </c>
      <c r="O557" s="7" t="s">
        <v>1579</v>
      </c>
      <c r="P557" s="67">
        <v>36.556968046010908</v>
      </c>
      <c r="Q557" s="18">
        <f t="shared" si="26"/>
        <v>2</v>
      </c>
      <c r="R557" s="68">
        <v>1.61</v>
      </c>
      <c r="S557" s="69">
        <v>5619.07</v>
      </c>
      <c r="T557" s="59">
        <f t="shared" si="27"/>
        <v>5619.07</v>
      </c>
    </row>
    <row r="558" spans="1:20">
      <c r="A558">
        <f t="shared" si="28"/>
        <v>82</v>
      </c>
      <c r="B558" s="60" t="s">
        <v>91</v>
      </c>
      <c r="C558" s="60" t="s">
        <v>259</v>
      </c>
      <c r="D558" s="60">
        <v>5</v>
      </c>
      <c r="E558" s="65">
        <v>22822.3</v>
      </c>
      <c r="F558" s="60">
        <v>2011</v>
      </c>
      <c r="G558" s="65">
        <v>62.86</v>
      </c>
      <c r="H558" s="65">
        <v>4.3814153671264648</v>
      </c>
      <c r="I558" s="66">
        <v>0.92000001668930054</v>
      </c>
      <c r="J558" s="5">
        <v>8.3675100242679434</v>
      </c>
      <c r="K558" s="6">
        <v>45.115555642588738</v>
      </c>
      <c r="L558" s="5">
        <v>38.489863758667916</v>
      </c>
      <c r="M558" s="5">
        <v>7.9513946568177047</v>
      </c>
      <c r="N558" s="7">
        <v>4.8406431097802249</v>
      </c>
      <c r="O558" s="7" t="s">
        <v>2011</v>
      </c>
      <c r="P558" s="67">
        <v>44.075700408893397</v>
      </c>
      <c r="Q558" s="18">
        <f t="shared" si="26"/>
        <v>1</v>
      </c>
      <c r="R558" s="68">
        <v>1.65</v>
      </c>
      <c r="S558" s="69">
        <v>1614.55</v>
      </c>
      <c r="T558" s="59">
        <f t="shared" si="27"/>
        <v>1614.55</v>
      </c>
    </row>
    <row r="559" spans="1:20">
      <c r="A559" t="str">
        <f t="shared" si="28"/>
        <v/>
      </c>
      <c r="B559" s="60" t="s">
        <v>30</v>
      </c>
      <c r="C559" s="60" t="s">
        <v>198</v>
      </c>
      <c r="D559" s="60">
        <v>5</v>
      </c>
      <c r="E559" s="65">
        <v>13321.097</v>
      </c>
      <c r="F559" s="60">
        <v>2022</v>
      </c>
      <c r="G559" s="65">
        <v>62.881999999999998</v>
      </c>
      <c r="H559" s="65" t="s">
        <v>367</v>
      </c>
      <c r="I559" s="66">
        <v>0.63999998569488525</v>
      </c>
      <c r="J559" s="5" t="s">
        <v>367</v>
      </c>
      <c r="K559" s="6" t="s">
        <v>367</v>
      </c>
      <c r="L559" s="5" t="s">
        <v>367</v>
      </c>
      <c r="M559" s="5">
        <v>7.6713946258232895</v>
      </c>
      <c r="N559" s="7" t="s">
        <v>367</v>
      </c>
      <c r="O559" s="7" t="s">
        <v>2936</v>
      </c>
      <c r="P559" s="67" t="s">
        <v>367</v>
      </c>
      <c r="Q559" s="18">
        <f t="shared" si="26"/>
        <v>1</v>
      </c>
      <c r="R559" s="68">
        <v>1.51</v>
      </c>
      <c r="S559" s="69">
        <v>1031.25</v>
      </c>
      <c r="T559" s="59">
        <f t="shared" si="27"/>
        <v>1031.25</v>
      </c>
    </row>
    <row r="560" spans="1:20">
      <c r="A560">
        <f t="shared" si="28"/>
        <v>99</v>
      </c>
      <c r="B560" s="60" t="s">
        <v>24</v>
      </c>
      <c r="C560" s="60" t="s">
        <v>192</v>
      </c>
      <c r="D560" s="60">
        <v>1</v>
      </c>
      <c r="E560" s="65">
        <v>11816.299000000001</v>
      </c>
      <c r="F560" s="60">
        <v>2020</v>
      </c>
      <c r="G560" s="65">
        <v>62.905999999999999</v>
      </c>
      <c r="H560" s="65">
        <v>5.5592589378356934</v>
      </c>
      <c r="I560" s="66">
        <v>2.7400000095367432</v>
      </c>
      <c r="J560" s="5">
        <v>9.545353594977172</v>
      </c>
      <c r="K560" s="6">
        <v>51.503860614061907</v>
      </c>
      <c r="L560" s="5">
        <v>44.878168730141084</v>
      </c>
      <c r="M560" s="5">
        <v>9.7713946496651474</v>
      </c>
      <c r="N560" s="7">
        <v>4.592810989542726</v>
      </c>
      <c r="O560" s="7" t="s">
        <v>559</v>
      </c>
      <c r="P560" s="67">
        <v>41.241053310548629</v>
      </c>
      <c r="Q560" s="18">
        <f t="shared" si="26"/>
        <v>2</v>
      </c>
      <c r="R560" s="68">
        <v>1.53</v>
      </c>
      <c r="S560" s="69">
        <v>10285.66</v>
      </c>
      <c r="T560" s="59">
        <f t="shared" si="27"/>
        <v>10285.66</v>
      </c>
    </row>
    <row r="561" spans="1:20">
      <c r="A561">
        <f t="shared" si="28"/>
        <v>134</v>
      </c>
      <c r="B561" s="60" t="s">
        <v>160</v>
      </c>
      <c r="C561" s="60" t="s">
        <v>328</v>
      </c>
      <c r="D561" s="60">
        <v>5</v>
      </c>
      <c r="E561" s="65">
        <v>18513.839</v>
      </c>
      <c r="F561" s="60">
        <v>2019</v>
      </c>
      <c r="G561" s="65">
        <v>62.914000000000001</v>
      </c>
      <c r="H561" s="65">
        <v>3.3067965507507324</v>
      </c>
      <c r="I561" s="66">
        <v>1.309999942779541</v>
      </c>
      <c r="J561" s="5">
        <v>7.2928912078922119</v>
      </c>
      <c r="K561" s="6">
        <v>39.355254527602057</v>
      </c>
      <c r="L561" s="5">
        <v>32.729562643681234</v>
      </c>
      <c r="M561" s="5">
        <v>8.3413945829079452</v>
      </c>
      <c r="N561" s="7">
        <v>3.9237518760647307</v>
      </c>
      <c r="O561" s="7" t="s">
        <v>841</v>
      </c>
      <c r="P561" s="67">
        <v>35.315557813422899</v>
      </c>
      <c r="Q561" s="18">
        <f t="shared" si="26"/>
        <v>1</v>
      </c>
      <c r="R561" s="68">
        <v>1.55</v>
      </c>
      <c r="S561" s="69">
        <v>3591.56</v>
      </c>
      <c r="T561" s="59">
        <f t="shared" si="27"/>
        <v>3591.56</v>
      </c>
    </row>
    <row r="562" spans="1:20">
      <c r="A562">
        <f t="shared" si="28"/>
        <v>84</v>
      </c>
      <c r="B562" s="60" t="s">
        <v>54</v>
      </c>
      <c r="C562" s="60" t="s">
        <v>222</v>
      </c>
      <c r="D562" s="60">
        <v>5</v>
      </c>
      <c r="E562" s="65">
        <v>101115.61</v>
      </c>
      <c r="F562" s="60">
        <v>2014</v>
      </c>
      <c r="G562" s="65">
        <v>62.927</v>
      </c>
      <c r="H562" s="65">
        <v>4.5066466331481934</v>
      </c>
      <c r="I562" s="66">
        <v>0.93000000715255737</v>
      </c>
      <c r="J562" s="5">
        <v>8.492741290289672</v>
      </c>
      <c r="K562" s="6">
        <v>45.839578403558427</v>
      </c>
      <c r="L562" s="5">
        <v>39.213886519637605</v>
      </c>
      <c r="M562" s="5">
        <v>7.9613946472809616</v>
      </c>
      <c r="N562" s="7">
        <v>4.9255046705956529</v>
      </c>
      <c r="O562" s="7" t="s">
        <v>1548</v>
      </c>
      <c r="P562" s="67">
        <v>44.641752332898314</v>
      </c>
      <c r="Q562" s="18">
        <f t="shared" si="26"/>
        <v>1</v>
      </c>
      <c r="R562" s="68">
        <v>1.61</v>
      </c>
      <c r="S562" s="69">
        <v>1821.39</v>
      </c>
      <c r="T562" s="59">
        <f t="shared" si="27"/>
        <v>1821.39</v>
      </c>
    </row>
    <row r="563" spans="1:20">
      <c r="A563">
        <f t="shared" si="28"/>
        <v>110</v>
      </c>
      <c r="B563" s="60" t="s">
        <v>144</v>
      </c>
      <c r="C563" s="60" t="s">
        <v>312</v>
      </c>
      <c r="D563" s="60">
        <v>5</v>
      </c>
      <c r="E563" s="65">
        <v>9515.2360000000008</v>
      </c>
      <c r="F563" s="60">
        <v>2024</v>
      </c>
      <c r="G563" s="65">
        <v>62.932000000000002</v>
      </c>
      <c r="H563" s="65">
        <v>4.3395438461303701</v>
      </c>
      <c r="I563" s="66">
        <v>1.0900000333786011</v>
      </c>
      <c r="J563" s="5">
        <v>8.3256385032718505</v>
      </c>
      <c r="K563" s="6">
        <v>44.941211584030626</v>
      </c>
      <c r="L563" s="5">
        <v>38.315519700109803</v>
      </c>
      <c r="M563" s="5">
        <v>8.1213946735070053</v>
      </c>
      <c r="N563" s="7">
        <v>4.7178497339994783</v>
      </c>
      <c r="O563" s="7" t="s">
        <v>2937</v>
      </c>
      <c r="P563" s="67">
        <v>42.16590658169595</v>
      </c>
      <c r="Q563" s="18">
        <f t="shared" si="26"/>
        <v>1</v>
      </c>
      <c r="R563" s="68">
        <v>1.49</v>
      </c>
      <c r="S563" s="69">
        <v>2960.78</v>
      </c>
      <c r="T563" s="59">
        <f t="shared" si="27"/>
        <v>2960.78</v>
      </c>
    </row>
    <row r="564" spans="1:20">
      <c r="A564">
        <f t="shared" si="28"/>
        <v>95</v>
      </c>
      <c r="B564" s="60" t="s">
        <v>80</v>
      </c>
      <c r="C564" s="60" t="s">
        <v>248</v>
      </c>
      <c r="D564" s="60">
        <v>5</v>
      </c>
      <c r="E564" s="65">
        <v>51202.826999999997</v>
      </c>
      <c r="F564" s="60">
        <v>2019</v>
      </c>
      <c r="G564" s="65">
        <v>62.939</v>
      </c>
      <c r="H564" s="65">
        <v>4.6188502311706543</v>
      </c>
      <c r="I564" s="66">
        <v>1.1000000238418579</v>
      </c>
      <c r="J564" s="5">
        <v>8.6049448883121329</v>
      </c>
      <c r="K564" s="6">
        <v>46.454054387293105</v>
      </c>
      <c r="L564" s="5">
        <v>39.828362503372283</v>
      </c>
      <c r="M564" s="5">
        <v>8.1313946639702621</v>
      </c>
      <c r="N564" s="7">
        <v>4.8980973313039948</v>
      </c>
      <c r="O564" s="7" t="s">
        <v>810</v>
      </c>
      <c r="P564" s="67">
        <v>44.085111633747196</v>
      </c>
      <c r="Q564" s="18">
        <f t="shared" si="26"/>
        <v>1</v>
      </c>
      <c r="R564" s="68">
        <v>1.55</v>
      </c>
      <c r="S564" s="69">
        <v>5171.71</v>
      </c>
      <c r="T564" s="59">
        <f t="shared" si="27"/>
        <v>5171.71</v>
      </c>
    </row>
    <row r="565" spans="1:20">
      <c r="A565">
        <f t="shared" si="28"/>
        <v>119</v>
      </c>
      <c r="B565" s="60" t="s">
        <v>10</v>
      </c>
      <c r="C565" s="60" t="s">
        <v>178</v>
      </c>
      <c r="D565" s="60">
        <v>6</v>
      </c>
      <c r="E565" s="65">
        <v>40000.411999999997</v>
      </c>
      <c r="F565" s="60">
        <v>2021</v>
      </c>
      <c r="G565" s="65">
        <v>60.417000000000002</v>
      </c>
      <c r="H565" s="65">
        <v>2.4360344409942627</v>
      </c>
      <c r="I565" s="66">
        <v>0.79000002145767212</v>
      </c>
      <c r="J565" s="5">
        <v>6.4221290981357422</v>
      </c>
      <c r="K565" s="6">
        <v>33.280809456761766</v>
      </c>
      <c r="L565" s="5">
        <v>26.655117572840943</v>
      </c>
      <c r="M565" s="5">
        <v>7.8213946615860763</v>
      </c>
      <c r="N565" s="7">
        <v>3.4079750129161281</v>
      </c>
      <c r="O565" s="7" t="s">
        <v>541</v>
      </c>
      <c r="P565" s="67">
        <v>30.566098649919137</v>
      </c>
      <c r="Q565" s="18">
        <f t="shared" si="26"/>
        <v>1</v>
      </c>
      <c r="R565" s="68">
        <v>1.52</v>
      </c>
      <c r="S565" s="69">
        <v>2144.17</v>
      </c>
      <c r="T565" s="59">
        <f t="shared" si="27"/>
        <v>2144.17</v>
      </c>
    </row>
    <row r="566" spans="1:20">
      <c r="A566">
        <f t="shared" si="28"/>
        <v>108</v>
      </c>
      <c r="B566" s="60" t="s">
        <v>40</v>
      </c>
      <c r="C566" s="60" t="s">
        <v>208</v>
      </c>
      <c r="D566" s="60">
        <v>5</v>
      </c>
      <c r="E566" s="65">
        <v>4857.0990000000002</v>
      </c>
      <c r="F566" s="60">
        <v>2013</v>
      </c>
      <c r="G566" s="65">
        <v>62.969000000000001</v>
      </c>
      <c r="H566" s="65">
        <v>3.9549505710601807</v>
      </c>
      <c r="I566" s="66">
        <v>1.2799999713897705</v>
      </c>
      <c r="J566" s="5">
        <v>7.9410452282016601</v>
      </c>
      <c r="K566" s="6">
        <v>42.890406115796694</v>
      </c>
      <c r="L566" s="5">
        <v>36.264714231875871</v>
      </c>
      <c r="M566" s="5">
        <v>8.3113946115181747</v>
      </c>
      <c r="N566" s="7">
        <v>4.3632526100516467</v>
      </c>
      <c r="O566" s="7" t="s">
        <v>1733</v>
      </c>
      <c r="P566" s="67">
        <v>39.591607887625713</v>
      </c>
      <c r="Q566" s="18">
        <f t="shared" si="26"/>
        <v>1</v>
      </c>
      <c r="R566" s="68">
        <v>1.62</v>
      </c>
      <c r="S566" s="69">
        <v>8798.49</v>
      </c>
      <c r="T566" s="59">
        <f t="shared" si="27"/>
        <v>8798.49</v>
      </c>
    </row>
    <row r="567" spans="1:20">
      <c r="A567">
        <f t="shared" si="28"/>
        <v>100</v>
      </c>
      <c r="B567" s="60" t="s">
        <v>64</v>
      </c>
      <c r="C567" s="60" t="s">
        <v>232</v>
      </c>
      <c r="D567" s="60">
        <v>1</v>
      </c>
      <c r="E567" s="65">
        <v>10373.235000000001</v>
      </c>
      <c r="F567" s="60">
        <v>2014</v>
      </c>
      <c r="G567" s="65">
        <v>62.969000000000001</v>
      </c>
      <c r="H567" s="65">
        <v>3.8887784481048584</v>
      </c>
      <c r="I567" s="66">
        <v>0.74000000953674316</v>
      </c>
      <c r="J567" s="5">
        <v>7.8748731052463379</v>
      </c>
      <c r="K567" s="6">
        <v>42.53300363973235</v>
      </c>
      <c r="L567" s="5">
        <v>35.907311755811527</v>
      </c>
      <c r="M567" s="5">
        <v>7.7713946496651474</v>
      </c>
      <c r="N567" s="7">
        <v>4.6204463129869096</v>
      </c>
      <c r="O567" s="7" t="s">
        <v>1578</v>
      </c>
      <c r="P567" s="67">
        <v>41.876890545486113</v>
      </c>
      <c r="Q567" s="18">
        <f t="shared" si="26"/>
        <v>1</v>
      </c>
      <c r="R567" s="68">
        <v>1.61</v>
      </c>
      <c r="S567" s="69">
        <v>3434.64</v>
      </c>
      <c r="T567" s="59">
        <f t="shared" si="27"/>
        <v>3434.64</v>
      </c>
    </row>
    <row r="568" spans="1:20">
      <c r="A568" t="str">
        <f t="shared" si="28"/>
        <v/>
      </c>
      <c r="B568" s="60" t="s">
        <v>2850</v>
      </c>
      <c r="C568" s="60" t="s">
        <v>333</v>
      </c>
      <c r="D568" s="60">
        <v>5</v>
      </c>
      <c r="E568" s="65">
        <v>2224.529</v>
      </c>
      <c r="F568" s="60">
        <v>2015</v>
      </c>
      <c r="G568" s="65">
        <v>62.970999999999997</v>
      </c>
      <c r="H568" s="65" t="s">
        <v>367</v>
      </c>
      <c r="I568" s="66">
        <v>0.91593551635742188</v>
      </c>
      <c r="J568" s="5" t="s">
        <v>367</v>
      </c>
      <c r="K568" s="6" t="s">
        <v>367</v>
      </c>
      <c r="L568" s="5" t="s">
        <v>367</v>
      </c>
      <c r="M568" s="5">
        <v>7.9473301564858261</v>
      </c>
      <c r="N568" s="7" t="s">
        <v>367</v>
      </c>
      <c r="O568" s="7" t="s">
        <v>2938</v>
      </c>
      <c r="P568" s="67" t="s">
        <v>367</v>
      </c>
      <c r="Q568" s="18">
        <f t="shared" si="26"/>
        <v>1</v>
      </c>
      <c r="R568" s="68">
        <v>1.59</v>
      </c>
      <c r="S568" s="69">
        <v>2495.96</v>
      </c>
      <c r="T568" s="59">
        <f t="shared" si="27"/>
        <v>2495.96</v>
      </c>
    </row>
    <row r="569" spans="1:20">
      <c r="A569" t="str">
        <f t="shared" si="28"/>
        <v/>
      </c>
      <c r="B569" s="60" t="s">
        <v>137</v>
      </c>
      <c r="C569" s="60" t="s">
        <v>305</v>
      </c>
      <c r="D569" s="60">
        <v>5</v>
      </c>
      <c r="E569" s="65">
        <v>35414.398999999998</v>
      </c>
      <c r="F569" s="60">
        <v>2010</v>
      </c>
      <c r="G569" s="65">
        <v>62.978999999999999</v>
      </c>
      <c r="H569" s="65">
        <v>4.4351596832275391</v>
      </c>
      <c r="I569" s="66" t="s">
        <v>367</v>
      </c>
      <c r="J569" s="5">
        <v>8.4212543403690177</v>
      </c>
      <c r="K569" s="6">
        <v>45.491288415341629</v>
      </c>
      <c r="L569" s="5">
        <v>38.865596531420806</v>
      </c>
      <c r="M569" s="5" t="s">
        <v>367</v>
      </c>
      <c r="N569" s="7" t="s">
        <v>367</v>
      </c>
      <c r="O569" s="7" t="s">
        <v>2169</v>
      </c>
      <c r="P569" s="67" t="s">
        <v>367</v>
      </c>
      <c r="Q569" s="18">
        <f t="shared" si="26"/>
        <v>3</v>
      </c>
      <c r="R569" s="68">
        <v>1.65</v>
      </c>
      <c r="S569" s="69">
        <v>4219.84</v>
      </c>
      <c r="T569" s="59">
        <f t="shared" si="27"/>
        <v>4219.84</v>
      </c>
    </row>
    <row r="570" spans="1:20">
      <c r="A570">
        <f t="shared" si="28"/>
        <v>115</v>
      </c>
      <c r="B570" s="60" t="s">
        <v>91</v>
      </c>
      <c r="C570" s="60" t="s">
        <v>259</v>
      </c>
      <c r="D570" s="60">
        <v>5</v>
      </c>
      <c r="E570" s="65">
        <v>23462.437999999998</v>
      </c>
      <c r="F570" s="60">
        <v>2012</v>
      </c>
      <c r="G570" s="65">
        <v>63.006999999999998</v>
      </c>
      <c r="H570" s="65">
        <v>3.5506095886230469</v>
      </c>
      <c r="I570" s="66">
        <v>0.9100000262260437</v>
      </c>
      <c r="J570" s="5">
        <v>7.5367042457645264</v>
      </c>
      <c r="K570" s="6">
        <v>40.731083900228811</v>
      </c>
      <c r="L570" s="5">
        <v>34.105392016307988</v>
      </c>
      <c r="M570" s="5">
        <v>7.9413946663544479</v>
      </c>
      <c r="N570" s="7">
        <v>4.2946350671631217</v>
      </c>
      <c r="O570" s="7" t="s">
        <v>1892</v>
      </c>
      <c r="P570" s="67">
        <v>38.968980894635116</v>
      </c>
      <c r="Q570" s="18">
        <f t="shared" si="26"/>
        <v>1</v>
      </c>
      <c r="R570" s="68">
        <v>1.62</v>
      </c>
      <c r="S570" s="69">
        <v>1617.79</v>
      </c>
      <c r="T570" s="59">
        <f t="shared" si="27"/>
        <v>1617.79</v>
      </c>
    </row>
    <row r="571" spans="1:20">
      <c r="A571">
        <f t="shared" si="28"/>
        <v>71</v>
      </c>
      <c r="B571" s="60" t="s">
        <v>103</v>
      </c>
      <c r="C571" s="60" t="s">
        <v>271</v>
      </c>
      <c r="D571" s="60">
        <v>5</v>
      </c>
      <c r="E571" s="65">
        <v>32656.245999999999</v>
      </c>
      <c r="F571" s="60">
        <v>2022</v>
      </c>
      <c r="G571" s="65">
        <v>63.011000000000003</v>
      </c>
      <c r="H571" s="65">
        <v>4.7396774291992188</v>
      </c>
      <c r="I571" s="66">
        <v>0.76999998092651367</v>
      </c>
      <c r="J571" s="5">
        <v>8.7257720863406973</v>
      </c>
      <c r="K571" s="6">
        <v>47.160231656942457</v>
      </c>
      <c r="L571" s="5">
        <v>40.534539773021635</v>
      </c>
      <c r="M571" s="5">
        <v>7.8013946210549179</v>
      </c>
      <c r="N571" s="7">
        <v>5.1958068706874982</v>
      </c>
      <c r="O571" s="7" t="s">
        <v>2939</v>
      </c>
      <c r="P571" s="67">
        <v>46.546651865687537</v>
      </c>
      <c r="Q571" s="18">
        <f t="shared" si="26"/>
        <v>1</v>
      </c>
      <c r="R571" s="68">
        <v>1.51</v>
      </c>
      <c r="S571" s="69">
        <v>1476.67</v>
      </c>
      <c r="T571" s="59">
        <f t="shared" si="27"/>
        <v>1476.67</v>
      </c>
    </row>
    <row r="572" spans="1:20">
      <c r="A572">
        <f t="shared" si="28"/>
        <v>64</v>
      </c>
      <c r="B572" s="60" t="s">
        <v>83</v>
      </c>
      <c r="C572" s="60" t="s">
        <v>251</v>
      </c>
      <c r="D572" s="60">
        <v>8</v>
      </c>
      <c r="E572" s="65">
        <v>6241.6419999999998</v>
      </c>
      <c r="F572" s="60">
        <v>2009</v>
      </c>
      <c r="G572" s="65">
        <v>63.023000000000003</v>
      </c>
      <c r="H572" s="65">
        <v>4.930649121602376</v>
      </c>
      <c r="I572" s="66">
        <v>1.3400000333786011</v>
      </c>
      <c r="J572" s="5">
        <v>8.9167437787438555</v>
      </c>
      <c r="K572" s="6">
        <v>48.201555382771581</v>
      </c>
      <c r="L572" s="5">
        <v>41.575863498850758</v>
      </c>
      <c r="M572" s="5">
        <v>8.3713946735070053</v>
      </c>
      <c r="N572" s="7">
        <v>4.9664201868806996</v>
      </c>
      <c r="O572" s="7" t="s">
        <v>2233</v>
      </c>
      <c r="P572" s="67">
        <v>45.325122419553786</v>
      </c>
      <c r="Q572" s="18">
        <f t="shared" si="26"/>
        <v>1</v>
      </c>
      <c r="R572" s="68">
        <v>1.67</v>
      </c>
      <c r="S572" s="69">
        <v>4625.07</v>
      </c>
      <c r="T572" s="59">
        <f t="shared" si="27"/>
        <v>4625.07</v>
      </c>
    </row>
    <row r="573" spans="1:20">
      <c r="A573">
        <f t="shared" si="28"/>
        <v>134</v>
      </c>
      <c r="B573" s="60" t="s">
        <v>53</v>
      </c>
      <c r="C573" s="60" t="s">
        <v>221</v>
      </c>
      <c r="D573" s="60">
        <v>5</v>
      </c>
      <c r="E573" s="65">
        <v>1218.9169999999999</v>
      </c>
      <c r="F573" s="60">
        <v>2022</v>
      </c>
      <c r="G573" s="65">
        <v>63.027999999999999</v>
      </c>
      <c r="H573" s="65">
        <v>3.7255287065505982</v>
      </c>
      <c r="I573" s="66">
        <v>2.2799999713897705</v>
      </c>
      <c r="J573" s="5">
        <v>7.7116233636920777</v>
      </c>
      <c r="K573" s="6">
        <v>41.690300863805156</v>
      </c>
      <c r="L573" s="5">
        <v>35.064608979884333</v>
      </c>
      <c r="M573" s="5">
        <v>9.3113946115181747</v>
      </c>
      <c r="N573" s="7">
        <v>3.7657741340388999</v>
      </c>
      <c r="O573" s="7" t="s">
        <v>2940</v>
      </c>
      <c r="P573" s="67">
        <v>33.73569918674179</v>
      </c>
      <c r="Q573" s="18">
        <f t="shared" si="26"/>
        <v>2</v>
      </c>
      <c r="R573" s="68">
        <v>1.51</v>
      </c>
      <c r="S573" s="69">
        <v>9927.61</v>
      </c>
      <c r="T573" s="59">
        <f t="shared" si="27"/>
        <v>9927.61</v>
      </c>
    </row>
    <row r="574" spans="1:20">
      <c r="A574">
        <f t="shared" si="28"/>
        <v>117</v>
      </c>
      <c r="B574" s="60" t="s">
        <v>149</v>
      </c>
      <c r="C574" s="60" t="s">
        <v>317</v>
      </c>
      <c r="D574" s="60">
        <v>5</v>
      </c>
      <c r="E574" s="65">
        <v>36395.538999999997</v>
      </c>
      <c r="F574" s="60">
        <v>2014</v>
      </c>
      <c r="G574" s="65">
        <v>63.057000000000002</v>
      </c>
      <c r="H574" s="65">
        <v>3.7699191570281982</v>
      </c>
      <c r="I574" s="66">
        <v>1.3300000429153442</v>
      </c>
      <c r="J574" s="5">
        <v>7.7560138141696777</v>
      </c>
      <c r="K574" s="6">
        <v>41.949575587405704</v>
      </c>
      <c r="L574" s="5">
        <v>35.323883703484881</v>
      </c>
      <c r="M574" s="5">
        <v>8.3613946830437484</v>
      </c>
      <c r="N574" s="7">
        <v>4.2246401518539658</v>
      </c>
      <c r="O574" s="7" t="s">
        <v>1590</v>
      </c>
      <c r="P574" s="67">
        <v>38.289546344471411</v>
      </c>
      <c r="Q574" s="18">
        <f t="shared" si="26"/>
        <v>1</v>
      </c>
      <c r="R574" s="68">
        <v>1.61</v>
      </c>
      <c r="S574" s="69">
        <v>2470.5</v>
      </c>
      <c r="T574" s="59">
        <f t="shared" si="27"/>
        <v>2470.5</v>
      </c>
    </row>
    <row r="575" spans="1:20">
      <c r="A575">
        <f t="shared" si="28"/>
        <v>134</v>
      </c>
      <c r="B575" s="60" t="s">
        <v>161</v>
      </c>
      <c r="C575" s="60" t="s">
        <v>329</v>
      </c>
      <c r="D575" s="60">
        <v>5</v>
      </c>
      <c r="E575" s="65">
        <v>16634.373</v>
      </c>
      <c r="F575" s="60">
        <v>2024</v>
      </c>
      <c r="G575" s="65">
        <v>63.064</v>
      </c>
      <c r="H575" s="65">
        <v>3.319578208923339</v>
      </c>
      <c r="I575" s="66">
        <v>1.2699999809265137</v>
      </c>
      <c r="J575" s="5">
        <v>7.3056728660648185</v>
      </c>
      <c r="K575" s="6">
        <v>39.518224810153136</v>
      </c>
      <c r="L575" s="5">
        <v>32.892532926232313</v>
      </c>
      <c r="M575" s="5">
        <v>8.3013946210549179</v>
      </c>
      <c r="N575" s="7">
        <v>3.96229000399603</v>
      </c>
      <c r="O575" s="7" t="s">
        <v>2941</v>
      </c>
      <c r="P575" s="67">
        <v>35.413071542753542</v>
      </c>
      <c r="Q575" s="18">
        <f t="shared" si="26"/>
        <v>1</v>
      </c>
      <c r="R575" s="68">
        <v>1.49</v>
      </c>
      <c r="S575" s="69">
        <v>5215.25</v>
      </c>
      <c r="T575" s="59">
        <f t="shared" si="27"/>
        <v>5215.25</v>
      </c>
    </row>
    <row r="576" spans="1:20">
      <c r="A576">
        <f t="shared" si="28"/>
        <v>101</v>
      </c>
      <c r="B576" s="60" t="s">
        <v>91</v>
      </c>
      <c r="C576" s="60" t="s">
        <v>259</v>
      </c>
      <c r="D576" s="60">
        <v>5</v>
      </c>
      <c r="E576" s="65">
        <v>30437.260999999999</v>
      </c>
      <c r="F576" s="60">
        <v>2022</v>
      </c>
      <c r="G576" s="65">
        <v>63.067999999999998</v>
      </c>
      <c r="H576" s="65">
        <v>4.0191340446472168</v>
      </c>
      <c r="I576" s="66">
        <v>0.72000002861022949</v>
      </c>
      <c r="J576" s="5">
        <v>8.0052287017886954</v>
      </c>
      <c r="K576" s="6">
        <v>43.305045103780749</v>
      </c>
      <c r="L576" s="5">
        <v>36.679353219859927</v>
      </c>
      <c r="M576" s="5">
        <v>7.7513946687386337</v>
      </c>
      <c r="N576" s="7">
        <v>4.731968218285636</v>
      </c>
      <c r="O576" s="7" t="s">
        <v>2942</v>
      </c>
      <c r="P576" s="67">
        <v>42.391351868491462</v>
      </c>
      <c r="Q576" s="18">
        <f t="shared" si="26"/>
        <v>1</v>
      </c>
      <c r="R576" s="68">
        <v>1.51</v>
      </c>
      <c r="S576" s="69">
        <v>1602.71</v>
      </c>
      <c r="T576" s="59">
        <f t="shared" si="27"/>
        <v>1602.71</v>
      </c>
    </row>
    <row r="577" spans="1:20">
      <c r="A577" t="str">
        <f t="shared" si="28"/>
        <v/>
      </c>
      <c r="B577" s="60" t="s">
        <v>104</v>
      </c>
      <c r="C577" s="60" t="s">
        <v>272</v>
      </c>
      <c r="D577" s="60">
        <v>8</v>
      </c>
      <c r="E577" s="65">
        <v>48660.459000000003</v>
      </c>
      <c r="F577" s="60">
        <v>2009</v>
      </c>
      <c r="G577" s="65">
        <v>63.094999999999999</v>
      </c>
      <c r="H577" s="65" t="s">
        <v>367</v>
      </c>
      <c r="I577" s="66">
        <v>1</v>
      </c>
      <c r="J577" s="5" t="s">
        <v>367</v>
      </c>
      <c r="K577" s="6" t="s">
        <v>367</v>
      </c>
      <c r="L577" s="5" t="s">
        <v>367</v>
      </c>
      <c r="M577" s="5">
        <v>8.0313946401284042</v>
      </c>
      <c r="N577" s="7" t="s">
        <v>367</v>
      </c>
      <c r="O577" s="7" t="s">
        <v>2240</v>
      </c>
      <c r="P577" s="67" t="s">
        <v>367</v>
      </c>
      <c r="Q577" s="18">
        <f t="shared" si="26"/>
        <v>1</v>
      </c>
      <c r="R577" s="68">
        <v>1.67</v>
      </c>
      <c r="S577" s="69">
        <v>3578.17</v>
      </c>
      <c r="T577" s="59">
        <f t="shared" si="27"/>
        <v>3578.17</v>
      </c>
    </row>
    <row r="578" spans="1:20">
      <c r="A578">
        <f t="shared" si="28"/>
        <v>102</v>
      </c>
      <c r="B578" s="60" t="s">
        <v>39</v>
      </c>
      <c r="C578" s="60" t="s">
        <v>207</v>
      </c>
      <c r="D578" s="60">
        <v>5</v>
      </c>
      <c r="E578" s="65">
        <v>668.05600000000004</v>
      </c>
      <c r="F578" s="60">
        <v>2011</v>
      </c>
      <c r="G578" s="65">
        <v>63.104999999999997</v>
      </c>
      <c r="H578" s="65">
        <v>3.8384859561920166</v>
      </c>
      <c r="I578" s="66">
        <v>0.86073476076126099</v>
      </c>
      <c r="J578" s="5">
        <v>7.8245806133334961</v>
      </c>
      <c r="K578" s="6">
        <v>42.352644496987345</v>
      </c>
      <c r="L578" s="5">
        <v>35.726952613066523</v>
      </c>
      <c r="M578" s="5">
        <v>7.8921294008896652</v>
      </c>
      <c r="N578" s="7">
        <v>4.526909126583643</v>
      </c>
      <c r="O578" s="7" t="s">
        <v>1915</v>
      </c>
      <c r="P578" s="67">
        <v>41.219045882241218</v>
      </c>
      <c r="Q578" s="18">
        <f t="shared" ref="Q578:Q641" si="29">IF(I578&lt;R578,1,IF(I578&lt;R578*2,2,3))</f>
        <v>1</v>
      </c>
      <c r="R578" s="68">
        <v>1.65</v>
      </c>
      <c r="S578" s="69">
        <v>3227.22</v>
      </c>
      <c r="T578" s="59">
        <f t="shared" ref="T578:T641" si="30">IF(S578=0,"",IF(F578=2025,_xlfn.XLOOKUP("2024"&amp;C578,O:O,S:S,"",0),S578))</f>
        <v>3227.22</v>
      </c>
    </row>
    <row r="579" spans="1:20">
      <c r="A579">
        <f t="shared" ref="A579:A642" si="31">IF(ISNUMBER(P579),COUNTIFS($F$3:$F$3127,F579,$P$3:$P$3127,"&gt;"&amp;P579)+1,"")</f>
        <v>14</v>
      </c>
      <c r="B579" s="60" t="s">
        <v>51</v>
      </c>
      <c r="C579" s="60" t="s">
        <v>219</v>
      </c>
      <c r="D579" s="60">
        <v>1</v>
      </c>
      <c r="E579" s="65">
        <v>6365.5029999999997</v>
      </c>
      <c r="F579" s="60">
        <v>2025</v>
      </c>
      <c r="G579" s="65">
        <v>72.52</v>
      </c>
      <c r="H579" s="65">
        <v>6.7501560287475613</v>
      </c>
      <c r="I579" s="66">
        <v>2.1500000953674316</v>
      </c>
      <c r="J579" s="5">
        <v>10.73625068588904</v>
      </c>
      <c r="K579" s="6">
        <v>66.783031840186382</v>
      </c>
      <c r="L579" s="5">
        <v>60.15733995626556</v>
      </c>
      <c r="M579" s="5">
        <v>9.1813947354958358</v>
      </c>
      <c r="N579" s="7">
        <v>6.5520916690024871</v>
      </c>
      <c r="O579" s="7" t="s">
        <v>2943</v>
      </c>
      <c r="P579" s="67">
        <v>58.490771762929825</v>
      </c>
      <c r="Q579" s="18">
        <f t="shared" si="29"/>
        <v>2</v>
      </c>
      <c r="R579" s="68">
        <v>1.48</v>
      </c>
      <c r="S579" s="69" t="s">
        <v>367</v>
      </c>
      <c r="T579" s="59">
        <f t="shared" si="30"/>
        <v>11669.08</v>
      </c>
    </row>
    <row r="580" spans="1:20">
      <c r="A580">
        <f t="shared" si="31"/>
        <v>62</v>
      </c>
      <c r="B580" s="60" t="s">
        <v>40</v>
      </c>
      <c r="C580" s="60" t="s">
        <v>208</v>
      </c>
      <c r="D580" s="60">
        <v>5</v>
      </c>
      <c r="E580" s="65">
        <v>5616.6610000000001</v>
      </c>
      <c r="F580" s="60">
        <v>2019</v>
      </c>
      <c r="G580" s="65">
        <v>63.152000000000001</v>
      </c>
      <c r="H580" s="65">
        <v>5.2126226425170898</v>
      </c>
      <c r="I580" s="66">
        <v>0.95999997854232788</v>
      </c>
      <c r="J580" s="5">
        <v>9.1987172996585684</v>
      </c>
      <c r="K580" s="6">
        <v>49.827611956881782</v>
      </c>
      <c r="L580" s="5">
        <v>43.201920072960959</v>
      </c>
      <c r="M580" s="5">
        <v>7.9913946186707321</v>
      </c>
      <c r="N580" s="7">
        <v>5.4060551548819715</v>
      </c>
      <c r="O580" s="7" t="s">
        <v>792</v>
      </c>
      <c r="P580" s="67">
        <v>48.656963894532851</v>
      </c>
      <c r="Q580" s="18">
        <f t="shared" si="29"/>
        <v>1</v>
      </c>
      <c r="R580" s="68">
        <v>1.55</v>
      </c>
      <c r="S580" s="69">
        <v>6939.37</v>
      </c>
      <c r="T580" s="59">
        <f t="shared" si="30"/>
        <v>6939.37</v>
      </c>
    </row>
    <row r="581" spans="1:20">
      <c r="A581">
        <f t="shared" si="31"/>
        <v>99</v>
      </c>
      <c r="B581" s="60" t="s">
        <v>91</v>
      </c>
      <c r="C581" s="60" t="s">
        <v>259</v>
      </c>
      <c r="D581" s="60">
        <v>5</v>
      </c>
      <c r="E581" s="65">
        <v>24109.29</v>
      </c>
      <c r="F581" s="60">
        <v>2013</v>
      </c>
      <c r="G581" s="65">
        <v>63.161000000000001</v>
      </c>
      <c r="H581" s="65">
        <v>3.8156070709228516</v>
      </c>
      <c r="I581" s="66">
        <v>0.92000001668930054</v>
      </c>
      <c r="J581" s="5">
        <v>7.801701728064331</v>
      </c>
      <c r="K581" s="6">
        <v>42.266280644169861</v>
      </c>
      <c r="L581" s="5">
        <v>35.640588760249038</v>
      </c>
      <c r="M581" s="5">
        <v>7.9513946568177047</v>
      </c>
      <c r="N581" s="7">
        <v>4.482306601357033</v>
      </c>
      <c r="O581" s="7" t="s">
        <v>1727</v>
      </c>
      <c r="P581" s="67">
        <v>40.671888898713874</v>
      </c>
      <c r="Q581" s="18">
        <f t="shared" si="29"/>
        <v>1</v>
      </c>
      <c r="R581" s="68">
        <v>1.62</v>
      </c>
      <c r="S581" s="69">
        <v>1610.6</v>
      </c>
      <c r="T581" s="59">
        <f t="shared" si="30"/>
        <v>1610.6</v>
      </c>
    </row>
    <row r="582" spans="1:20">
      <c r="A582">
        <f t="shared" si="31"/>
        <v>118</v>
      </c>
      <c r="B582" s="60" t="s">
        <v>92</v>
      </c>
      <c r="C582" s="60" t="s">
        <v>260</v>
      </c>
      <c r="D582" s="60">
        <v>5</v>
      </c>
      <c r="E582" s="65">
        <v>17557.739000000001</v>
      </c>
      <c r="F582" s="60">
        <v>2016</v>
      </c>
      <c r="G582" s="65">
        <v>63.162999999999997</v>
      </c>
      <c r="H582" s="65">
        <v>3.4764926433563232</v>
      </c>
      <c r="I582" s="66">
        <v>0.75</v>
      </c>
      <c r="J582" s="5">
        <v>7.4625873004978027</v>
      </c>
      <c r="K582" s="6">
        <v>40.430384016865979</v>
      </c>
      <c r="L582" s="5">
        <v>33.804692132945156</v>
      </c>
      <c r="M582" s="5">
        <v>7.7813946401284042</v>
      </c>
      <c r="N582" s="7">
        <v>4.3442973523814663</v>
      </c>
      <c r="O582" s="7" t="s">
        <v>1291</v>
      </c>
      <c r="P582" s="67">
        <v>39.237352423198814</v>
      </c>
      <c r="Q582" s="18">
        <f t="shared" si="29"/>
        <v>1</v>
      </c>
      <c r="R582" s="68">
        <v>1.58</v>
      </c>
      <c r="S582" s="69">
        <v>1593.6</v>
      </c>
      <c r="T582" s="59">
        <f t="shared" si="30"/>
        <v>1593.6</v>
      </c>
    </row>
    <row r="583" spans="1:20">
      <c r="A583">
        <f t="shared" si="31"/>
        <v>132</v>
      </c>
      <c r="B583" s="60" t="s">
        <v>60</v>
      </c>
      <c r="C583" s="60" t="s">
        <v>228</v>
      </c>
      <c r="D583" s="60">
        <v>5</v>
      </c>
      <c r="E583" s="65">
        <v>28696.067999999999</v>
      </c>
      <c r="F583" s="60">
        <v>2015</v>
      </c>
      <c r="G583" s="65">
        <v>63.174999999999997</v>
      </c>
      <c r="H583" s="65">
        <v>3.9859161376953125</v>
      </c>
      <c r="I583" s="66">
        <v>1.8999999761581421</v>
      </c>
      <c r="J583" s="5">
        <v>7.972010794836792</v>
      </c>
      <c r="K583" s="6">
        <v>43.198515349705538</v>
      </c>
      <c r="L583" s="5">
        <v>36.572823465784715</v>
      </c>
      <c r="M583" s="5">
        <v>8.9313946162865463</v>
      </c>
      <c r="N583" s="7">
        <v>4.0948614451648533</v>
      </c>
      <c r="O583" s="7" t="s">
        <v>1424</v>
      </c>
      <c r="P583" s="67">
        <v>37.027415192884717</v>
      </c>
      <c r="Q583" s="18">
        <f t="shared" si="29"/>
        <v>2</v>
      </c>
      <c r="R583" s="68">
        <v>1.59</v>
      </c>
      <c r="S583" s="69">
        <v>5607.37</v>
      </c>
      <c r="T583" s="59">
        <f t="shared" si="30"/>
        <v>5607.37</v>
      </c>
    </row>
    <row r="584" spans="1:20">
      <c r="A584" t="str">
        <f t="shared" si="31"/>
        <v/>
      </c>
      <c r="B584" s="60" t="s">
        <v>137</v>
      </c>
      <c r="C584" s="60" t="s">
        <v>305</v>
      </c>
      <c r="D584" s="60">
        <v>5</v>
      </c>
      <c r="E584" s="65">
        <v>36140.805999999997</v>
      </c>
      <c r="F584" s="60">
        <v>2011</v>
      </c>
      <c r="G584" s="65">
        <v>63.180999999999997</v>
      </c>
      <c r="H584" s="65">
        <v>4.3144564628601074</v>
      </c>
      <c r="I584" s="66" t="s">
        <v>367</v>
      </c>
      <c r="J584" s="5">
        <v>8.300551120001586</v>
      </c>
      <c r="K584" s="6">
        <v>44.983072560374033</v>
      </c>
      <c r="L584" s="5">
        <v>38.357380676453211</v>
      </c>
      <c r="M584" s="5" t="s">
        <v>367</v>
      </c>
      <c r="N584" s="7" t="s">
        <v>367</v>
      </c>
      <c r="O584" s="7" t="s">
        <v>2013</v>
      </c>
      <c r="P584" s="67" t="s">
        <v>367</v>
      </c>
      <c r="Q584" s="18">
        <f t="shared" si="29"/>
        <v>3</v>
      </c>
      <c r="R584" s="68">
        <v>1.65</v>
      </c>
      <c r="S584" s="69">
        <v>4467.63</v>
      </c>
      <c r="T584" s="59">
        <f t="shared" si="30"/>
        <v>4467.63</v>
      </c>
    </row>
    <row r="585" spans="1:20">
      <c r="A585">
        <f t="shared" si="31"/>
        <v>133</v>
      </c>
      <c r="B585" s="60" t="s">
        <v>133</v>
      </c>
      <c r="C585" s="60" t="s">
        <v>301</v>
      </c>
      <c r="D585" s="60">
        <v>5</v>
      </c>
      <c r="E585" s="65">
        <v>55594.838000000003</v>
      </c>
      <c r="F585" s="60">
        <v>2014</v>
      </c>
      <c r="G585" s="65">
        <v>63.183999999999997</v>
      </c>
      <c r="H585" s="65">
        <v>4.8284564018249512</v>
      </c>
      <c r="I585" s="66">
        <v>3.4200000762939453</v>
      </c>
      <c r="J585" s="5">
        <v>8.8145510589664298</v>
      </c>
      <c r="K585" s="6">
        <v>47.770854159917619</v>
      </c>
      <c r="L585" s="5">
        <v>41.145162275996796</v>
      </c>
      <c r="M585" s="5">
        <v>10.45139471642235</v>
      </c>
      <c r="N585" s="7">
        <v>3.936810673827591</v>
      </c>
      <c r="O585" s="7" t="s">
        <v>1588</v>
      </c>
      <c r="P585" s="67">
        <v>35.680836550961679</v>
      </c>
      <c r="Q585" s="18">
        <f t="shared" si="29"/>
        <v>3</v>
      </c>
      <c r="R585" s="68">
        <v>1.61</v>
      </c>
      <c r="S585" s="69">
        <v>14643.34</v>
      </c>
      <c r="T585" s="59">
        <f t="shared" si="30"/>
        <v>14643.34</v>
      </c>
    </row>
    <row r="586" spans="1:20">
      <c r="A586">
        <f t="shared" si="31"/>
        <v>69</v>
      </c>
      <c r="B586" s="60" t="s">
        <v>127</v>
      </c>
      <c r="C586" s="60" t="s">
        <v>295</v>
      </c>
      <c r="D586" s="60">
        <v>5</v>
      </c>
      <c r="E586" s="65">
        <v>12048.959000000001</v>
      </c>
      <c r="F586" s="60">
        <v>2008</v>
      </c>
      <c r="G586" s="65">
        <v>63.201000000000001</v>
      </c>
      <c r="H586" s="65">
        <v>4.683499813079834</v>
      </c>
      <c r="I586" s="66">
        <v>1.5199999809265137</v>
      </c>
      <c r="J586" s="5">
        <v>8.6695944702213126</v>
      </c>
      <c r="K586" s="6">
        <v>46.997897075759525</v>
      </c>
      <c r="L586" s="5">
        <v>40.372205191838702</v>
      </c>
      <c r="M586" s="5">
        <v>8.5513946210549179</v>
      </c>
      <c r="N586" s="7">
        <v>4.7211252644610502</v>
      </c>
      <c r="O586" s="7" t="s">
        <v>2469</v>
      </c>
      <c r="P586" s="67">
        <v>43.185516837097531</v>
      </c>
      <c r="Q586" s="18">
        <f t="shared" si="29"/>
        <v>1</v>
      </c>
      <c r="R586" s="68">
        <v>1.69</v>
      </c>
      <c r="S586" s="69">
        <v>3359.71</v>
      </c>
      <c r="T586" s="59">
        <f t="shared" si="30"/>
        <v>3359.71</v>
      </c>
    </row>
    <row r="587" spans="1:20">
      <c r="A587">
        <f t="shared" si="31"/>
        <v>138</v>
      </c>
      <c r="B587" s="60" t="s">
        <v>26</v>
      </c>
      <c r="C587" s="60" t="s">
        <v>194</v>
      </c>
      <c r="D587" s="60">
        <v>5</v>
      </c>
      <c r="E587" s="65">
        <v>2203.2730000000001</v>
      </c>
      <c r="F587" s="60">
        <v>2015</v>
      </c>
      <c r="G587" s="65">
        <v>63.215000000000003</v>
      </c>
      <c r="H587" s="65">
        <v>3.7619647979736328</v>
      </c>
      <c r="I587" s="66">
        <v>2.3499999046325684</v>
      </c>
      <c r="J587" s="5">
        <v>7.7480594551151123</v>
      </c>
      <c r="K587" s="6">
        <v>42.01155720271867</v>
      </c>
      <c r="L587" s="5">
        <v>35.385865318797848</v>
      </c>
      <c r="M587" s="5">
        <v>9.3813945447609726</v>
      </c>
      <c r="N587" s="7">
        <v>3.7719195317884844</v>
      </c>
      <c r="O587" s="7" t="s">
        <v>1454</v>
      </c>
      <c r="P587" s="67">
        <v>34.107242075943027</v>
      </c>
      <c r="Q587" s="18">
        <f t="shared" si="29"/>
        <v>2</v>
      </c>
      <c r="R587" s="68">
        <v>1.59</v>
      </c>
      <c r="S587" s="69">
        <v>15994.96</v>
      </c>
      <c r="T587" s="59">
        <f t="shared" si="30"/>
        <v>15994.96</v>
      </c>
    </row>
    <row r="588" spans="1:20">
      <c r="A588">
        <f t="shared" si="31"/>
        <v>113</v>
      </c>
      <c r="B588" s="60" t="s">
        <v>64</v>
      </c>
      <c r="C588" s="60" t="s">
        <v>232</v>
      </c>
      <c r="D588" s="60">
        <v>1</v>
      </c>
      <c r="E588" s="65">
        <v>10523.242</v>
      </c>
      <c r="F588" s="60">
        <v>2015</v>
      </c>
      <c r="G588" s="65">
        <v>63.223999999999997</v>
      </c>
      <c r="H588" s="65">
        <v>3.5697624683380127</v>
      </c>
      <c r="I588" s="66">
        <v>0.76999998092651367</v>
      </c>
      <c r="J588" s="5">
        <v>7.5558571254794922</v>
      </c>
      <c r="K588" s="6">
        <v>40.975229871184368</v>
      </c>
      <c r="L588" s="5">
        <v>34.349537987263545</v>
      </c>
      <c r="M588" s="5">
        <v>7.8013946210549179</v>
      </c>
      <c r="N588" s="7">
        <v>4.4029996757962673</v>
      </c>
      <c r="O588" s="7" t="s">
        <v>1436</v>
      </c>
      <c r="P588" s="67">
        <v>39.813727344145043</v>
      </c>
      <c r="Q588" s="18">
        <f t="shared" si="29"/>
        <v>1</v>
      </c>
      <c r="R588" s="68">
        <v>1.59</v>
      </c>
      <c r="S588" s="69">
        <v>3433.08</v>
      </c>
      <c r="T588" s="59">
        <f t="shared" si="30"/>
        <v>3433.08</v>
      </c>
    </row>
    <row r="589" spans="1:20">
      <c r="A589" t="str">
        <f t="shared" si="31"/>
        <v/>
      </c>
      <c r="B589" s="60" t="s">
        <v>57</v>
      </c>
      <c r="C589" s="60" t="s">
        <v>225</v>
      </c>
      <c r="D589" s="60">
        <v>5</v>
      </c>
      <c r="E589" s="65">
        <v>1508.337</v>
      </c>
      <c r="F589" s="60">
        <v>2006</v>
      </c>
      <c r="G589" s="65">
        <v>63.259</v>
      </c>
      <c r="H589" s="65" t="s">
        <v>367</v>
      </c>
      <c r="I589" s="66">
        <v>2.5752348899841309</v>
      </c>
      <c r="J589" s="5" t="s">
        <v>367</v>
      </c>
      <c r="K589" s="6" t="s">
        <v>367</v>
      </c>
      <c r="L589" s="5" t="s">
        <v>367</v>
      </c>
      <c r="M589" s="5">
        <v>9.6066295301125351</v>
      </c>
      <c r="N589" s="7" t="s">
        <v>367</v>
      </c>
      <c r="O589" s="7" t="s">
        <v>2697</v>
      </c>
      <c r="P589" s="67" t="s">
        <v>367</v>
      </c>
      <c r="Q589" s="18">
        <f t="shared" si="29"/>
        <v>2</v>
      </c>
      <c r="R589" s="68">
        <v>1.71</v>
      </c>
      <c r="S589" s="69">
        <v>19224.13</v>
      </c>
      <c r="T589" s="59">
        <f t="shared" si="30"/>
        <v>19224.13</v>
      </c>
    </row>
    <row r="590" spans="1:20">
      <c r="A590">
        <f t="shared" si="31"/>
        <v>109</v>
      </c>
      <c r="B590" s="60" t="s">
        <v>91</v>
      </c>
      <c r="C590" s="60" t="s">
        <v>259</v>
      </c>
      <c r="D590" s="60">
        <v>5</v>
      </c>
      <c r="E590" s="65">
        <v>24764.348000000002</v>
      </c>
      <c r="F590" s="60">
        <v>2014</v>
      </c>
      <c r="G590" s="65">
        <v>63.261000000000003</v>
      </c>
      <c r="H590" s="65">
        <v>3.6756269931793213</v>
      </c>
      <c r="I590" s="66">
        <v>0.9100000262260437</v>
      </c>
      <c r="J590" s="5">
        <v>7.6617216503208008</v>
      </c>
      <c r="K590" s="6">
        <v>41.57364615351046</v>
      </c>
      <c r="L590" s="5">
        <v>34.947954269589637</v>
      </c>
      <c r="M590" s="5">
        <v>7.9413946663544479</v>
      </c>
      <c r="N590" s="7">
        <v>4.4007325838690168</v>
      </c>
      <c r="O590" s="7" t="s">
        <v>1580</v>
      </c>
      <c r="P590" s="67">
        <v>39.885540108246076</v>
      </c>
      <c r="Q590" s="18">
        <f t="shared" si="29"/>
        <v>1</v>
      </c>
      <c r="R590" s="68">
        <v>1.61</v>
      </c>
      <c r="S590" s="69">
        <v>1620.36</v>
      </c>
      <c r="T590" s="59">
        <f t="shared" si="30"/>
        <v>1620.36</v>
      </c>
    </row>
    <row r="591" spans="1:20">
      <c r="A591" t="str">
        <f t="shared" si="31"/>
        <v/>
      </c>
      <c r="B591" s="60" t="s">
        <v>26</v>
      </c>
      <c r="C591" s="60" t="s">
        <v>194</v>
      </c>
      <c r="D591" s="60">
        <v>5</v>
      </c>
      <c r="E591" s="65">
        <v>2401.4409999999998</v>
      </c>
      <c r="F591" s="60">
        <v>2021</v>
      </c>
      <c r="G591" s="65">
        <v>63.302999999999997</v>
      </c>
      <c r="H591" s="65" t="s">
        <v>367</v>
      </c>
      <c r="I591" s="66">
        <v>3.440000057220459</v>
      </c>
      <c r="J591" s="5" t="s">
        <v>367</v>
      </c>
      <c r="K591" s="6" t="s">
        <v>367</v>
      </c>
      <c r="L591" s="5" t="s">
        <v>367</v>
      </c>
      <c r="M591" s="5">
        <v>10.471394697348863</v>
      </c>
      <c r="N591" s="7" t="s">
        <v>367</v>
      </c>
      <c r="O591" s="7" t="s">
        <v>543</v>
      </c>
      <c r="P591" s="67" t="s">
        <v>367</v>
      </c>
      <c r="Q591" s="18">
        <f t="shared" si="29"/>
        <v>3</v>
      </c>
      <c r="R591" s="68">
        <v>1.52</v>
      </c>
      <c r="S591" s="69">
        <v>17960.63</v>
      </c>
      <c r="T591" s="59">
        <f t="shared" si="30"/>
        <v>17960.63</v>
      </c>
    </row>
    <row r="592" spans="1:20">
      <c r="A592">
        <f t="shared" si="31"/>
        <v>123</v>
      </c>
      <c r="B592" s="60" t="s">
        <v>64</v>
      </c>
      <c r="C592" s="60" t="s">
        <v>232</v>
      </c>
      <c r="D592" s="60">
        <v>1</v>
      </c>
      <c r="E592" s="65">
        <v>10671.457</v>
      </c>
      <c r="F592" s="60">
        <v>2016</v>
      </c>
      <c r="G592" s="65">
        <v>63.325000000000003</v>
      </c>
      <c r="H592" s="65">
        <v>3.3523001670837402</v>
      </c>
      <c r="I592" s="66">
        <v>0.73000001907348633</v>
      </c>
      <c r="J592" s="5">
        <v>7.3383948242252197</v>
      </c>
      <c r="K592" s="6">
        <v>39.859510883041835</v>
      </c>
      <c r="L592" s="5">
        <v>33.233818999121013</v>
      </c>
      <c r="M592" s="5">
        <v>7.7613946592018905</v>
      </c>
      <c r="N592" s="7">
        <v>4.2819390661598531</v>
      </c>
      <c r="O592" s="7" t="s">
        <v>1293</v>
      </c>
      <c r="P592" s="67">
        <v>38.674137280560643</v>
      </c>
      <c r="Q592" s="18">
        <f t="shared" si="29"/>
        <v>1</v>
      </c>
      <c r="R592" s="68">
        <v>1.58</v>
      </c>
      <c r="S592" s="69">
        <v>3446.75</v>
      </c>
      <c r="T592" s="59">
        <f t="shared" si="30"/>
        <v>3446.75</v>
      </c>
    </row>
    <row r="593" spans="1:20">
      <c r="A593">
        <f t="shared" si="31"/>
        <v>15</v>
      </c>
      <c r="B593" s="60" t="s">
        <v>11</v>
      </c>
      <c r="C593" s="60" t="s">
        <v>179</v>
      </c>
      <c r="D593" s="60">
        <v>7</v>
      </c>
      <c r="E593" s="65">
        <v>2771.5079999999998</v>
      </c>
      <c r="F593" s="60">
        <v>2025</v>
      </c>
      <c r="G593" s="65">
        <v>79.953000000000003</v>
      </c>
      <c r="H593" s="65">
        <v>5.965213039398197</v>
      </c>
      <c r="I593" s="66">
        <v>2.4000000953674316</v>
      </c>
      <c r="J593" s="5">
        <v>9.9513076965396756</v>
      </c>
      <c r="K593" s="6">
        <v>68.244964381535723</v>
      </c>
      <c r="L593" s="5">
        <v>61.619272497614901</v>
      </c>
      <c r="M593" s="5">
        <v>9.4313947354958358</v>
      </c>
      <c r="N593" s="7">
        <v>6.533421007786437</v>
      </c>
      <c r="O593" s="7" t="s">
        <v>2944</v>
      </c>
      <c r="P593" s="67">
        <v>58.324098059474565</v>
      </c>
      <c r="Q593" s="18">
        <f t="shared" si="29"/>
        <v>2</v>
      </c>
      <c r="R593" s="68">
        <v>1.48</v>
      </c>
      <c r="S593" s="69" t="s">
        <v>367</v>
      </c>
      <c r="T593" s="59">
        <f t="shared" si="30"/>
        <v>21641.07</v>
      </c>
    </row>
    <row r="594" spans="1:20">
      <c r="A594">
        <f t="shared" si="31"/>
        <v>105</v>
      </c>
      <c r="B594" s="60" t="s">
        <v>40</v>
      </c>
      <c r="C594" s="60" t="s">
        <v>208</v>
      </c>
      <c r="D594" s="60">
        <v>5</v>
      </c>
      <c r="E594" s="65">
        <v>4975.88</v>
      </c>
      <c r="F594" s="60">
        <v>2014</v>
      </c>
      <c r="G594" s="65">
        <v>63.348999999999997</v>
      </c>
      <c r="H594" s="65">
        <v>4.0560126304626465</v>
      </c>
      <c r="I594" s="66">
        <v>1.2300000190734863</v>
      </c>
      <c r="J594" s="5">
        <v>8.0421072876041251</v>
      </c>
      <c r="K594" s="6">
        <v>43.69837817254583</v>
      </c>
      <c r="L594" s="5">
        <v>37.072686288625007</v>
      </c>
      <c r="M594" s="5">
        <v>8.2613946592018905</v>
      </c>
      <c r="N594" s="7">
        <v>4.4874609939293828</v>
      </c>
      <c r="O594" s="7" t="s">
        <v>1575</v>
      </c>
      <c r="P594" s="67">
        <v>40.671593205556952</v>
      </c>
      <c r="Q594" s="18">
        <f t="shared" si="29"/>
        <v>1</v>
      </c>
      <c r="R594" s="68">
        <v>1.61</v>
      </c>
      <c r="S594" s="69">
        <v>9159.26</v>
      </c>
      <c r="T594" s="59">
        <f t="shared" si="30"/>
        <v>9159.26</v>
      </c>
    </row>
    <row r="595" spans="1:20">
      <c r="A595">
        <f t="shared" si="31"/>
        <v>84</v>
      </c>
      <c r="B595" s="60" t="s">
        <v>160</v>
      </c>
      <c r="C595" s="60" t="s">
        <v>328</v>
      </c>
      <c r="D595" s="60">
        <v>5</v>
      </c>
      <c r="E595" s="65">
        <v>19059.395</v>
      </c>
      <c r="F595" s="60">
        <v>2020</v>
      </c>
      <c r="G595" s="65">
        <v>63.360999999999997</v>
      </c>
      <c r="H595" s="65">
        <v>4.8379921913146973</v>
      </c>
      <c r="I595" s="66">
        <v>1.2100000381469727</v>
      </c>
      <c r="J595" s="5">
        <v>8.8240868484561759</v>
      </c>
      <c r="K595" s="6">
        <v>47.956501075876126</v>
      </c>
      <c r="L595" s="5">
        <v>41.330809191955304</v>
      </c>
      <c r="M595" s="5">
        <v>8.2413946782753769</v>
      </c>
      <c r="N595" s="7">
        <v>5.0150260733058758</v>
      </c>
      <c r="O595" s="7" t="s">
        <v>695</v>
      </c>
      <c r="P595" s="67">
        <v>45.03232510850421</v>
      </c>
      <c r="Q595" s="18">
        <f t="shared" si="29"/>
        <v>1</v>
      </c>
      <c r="R595" s="68">
        <v>1.53</v>
      </c>
      <c r="S595" s="69">
        <v>3391.6</v>
      </c>
      <c r="T595" s="59">
        <f t="shared" si="30"/>
        <v>3391.6</v>
      </c>
    </row>
    <row r="596" spans="1:20">
      <c r="A596">
        <f t="shared" si="31"/>
        <v>116</v>
      </c>
      <c r="B596" s="60" t="s">
        <v>91</v>
      </c>
      <c r="C596" s="60" t="s">
        <v>259</v>
      </c>
      <c r="D596" s="60">
        <v>5</v>
      </c>
      <c r="E596" s="65">
        <v>25426.702000000001</v>
      </c>
      <c r="F596" s="60">
        <v>2015</v>
      </c>
      <c r="G596" s="65">
        <v>63.362000000000002</v>
      </c>
      <c r="H596" s="65">
        <v>3.5925140380859375</v>
      </c>
      <c r="I596" s="66">
        <v>0.88999998569488525</v>
      </c>
      <c r="J596" s="5">
        <v>7.578608695227417</v>
      </c>
      <c r="K596" s="6">
        <v>41.188317654263493</v>
      </c>
      <c r="L596" s="5">
        <v>34.56262577034267</v>
      </c>
      <c r="M596" s="5">
        <v>7.9213946258232895</v>
      </c>
      <c r="N596" s="7">
        <v>4.363199588323817</v>
      </c>
      <c r="O596" s="7" t="s">
        <v>1432</v>
      </c>
      <c r="P596" s="67">
        <v>39.453838643809242</v>
      </c>
      <c r="Q596" s="18">
        <f t="shared" si="29"/>
        <v>1</v>
      </c>
      <c r="R596" s="68">
        <v>1.59</v>
      </c>
      <c r="S596" s="69">
        <v>1627.58</v>
      </c>
      <c r="T596" s="59">
        <f t="shared" si="30"/>
        <v>1627.58</v>
      </c>
    </row>
    <row r="597" spans="1:20">
      <c r="A597">
        <f t="shared" si="31"/>
        <v>123</v>
      </c>
      <c r="B597" s="60" t="s">
        <v>142</v>
      </c>
      <c r="C597" s="60" t="s">
        <v>310</v>
      </c>
      <c r="D597" s="60">
        <v>5</v>
      </c>
      <c r="E597" s="65">
        <v>50351.512000000002</v>
      </c>
      <c r="F597" s="60">
        <v>2014</v>
      </c>
      <c r="G597" s="65">
        <v>63.363999999999997</v>
      </c>
      <c r="H597" s="65">
        <v>3.4832785129547119</v>
      </c>
      <c r="I597" s="66">
        <v>1.1799999475479126</v>
      </c>
      <c r="J597" s="5">
        <v>7.4693731700961914</v>
      </c>
      <c r="K597" s="6">
        <v>40.595924407403508</v>
      </c>
      <c r="L597" s="5">
        <v>33.970232523482686</v>
      </c>
      <c r="M597" s="5">
        <v>8.2113945876763168</v>
      </c>
      <c r="N597" s="7">
        <v>4.1369626268435944</v>
      </c>
      <c r="O597" s="7" t="s">
        <v>1589</v>
      </c>
      <c r="P597" s="67">
        <v>37.494891051575067</v>
      </c>
      <c r="Q597" s="18">
        <f t="shared" si="29"/>
        <v>1</v>
      </c>
      <c r="R597" s="68">
        <v>1.61</v>
      </c>
      <c r="S597" s="69">
        <v>3027.57</v>
      </c>
      <c r="T597" s="59">
        <f t="shared" si="30"/>
        <v>3027.57</v>
      </c>
    </row>
    <row r="598" spans="1:20">
      <c r="A598" t="str">
        <f t="shared" si="31"/>
        <v/>
      </c>
      <c r="B598" s="60" t="s">
        <v>2850</v>
      </c>
      <c r="C598" s="60" t="s">
        <v>333</v>
      </c>
      <c r="D598" s="60">
        <v>5</v>
      </c>
      <c r="E598" s="65">
        <v>2283.7689999999998</v>
      </c>
      <c r="F598" s="60">
        <v>2016</v>
      </c>
      <c r="G598" s="65">
        <v>63.386000000000003</v>
      </c>
      <c r="H598" s="65" t="s">
        <v>367</v>
      </c>
      <c r="I598" s="66">
        <v>0.91028392314910889</v>
      </c>
      <c r="J598" s="5" t="s">
        <v>367</v>
      </c>
      <c r="K598" s="6" t="s">
        <v>367</v>
      </c>
      <c r="L598" s="5" t="s">
        <v>367</v>
      </c>
      <c r="M598" s="5">
        <v>7.9416785632775131</v>
      </c>
      <c r="N598" s="7" t="s">
        <v>367</v>
      </c>
      <c r="O598" s="7" t="s">
        <v>2945</v>
      </c>
      <c r="P598" s="67" t="s">
        <v>367</v>
      </c>
      <c r="Q598" s="18">
        <f t="shared" si="29"/>
        <v>1</v>
      </c>
      <c r="R598" s="68">
        <v>1.58</v>
      </c>
      <c r="S598" s="69">
        <v>2478.46</v>
      </c>
      <c r="T598" s="59">
        <f t="shared" si="30"/>
        <v>2478.46</v>
      </c>
    </row>
    <row r="599" spans="1:20">
      <c r="A599">
        <f t="shared" si="31"/>
        <v>104</v>
      </c>
      <c r="B599" s="60" t="s">
        <v>137</v>
      </c>
      <c r="C599" s="60" t="s">
        <v>305</v>
      </c>
      <c r="D599" s="60">
        <v>5</v>
      </c>
      <c r="E599" s="65">
        <v>36923.178</v>
      </c>
      <c r="F599" s="60">
        <v>2012</v>
      </c>
      <c r="G599" s="65">
        <v>63.427</v>
      </c>
      <c r="H599" s="65">
        <v>4.550499439239502</v>
      </c>
      <c r="I599" s="66">
        <v>1.7699999809265137</v>
      </c>
      <c r="J599" s="5">
        <v>8.5365940963809805</v>
      </c>
      <c r="K599" s="6">
        <v>46.442382897524219</v>
      </c>
      <c r="L599" s="5">
        <v>39.816691013603396</v>
      </c>
      <c r="M599" s="5">
        <v>8.8013946210549179</v>
      </c>
      <c r="N599" s="7">
        <v>4.5239070315462175</v>
      </c>
      <c r="O599" s="7" t="s">
        <v>1854</v>
      </c>
      <c r="P599" s="67">
        <v>41.049365993716918</v>
      </c>
      <c r="Q599" s="18">
        <f t="shared" si="29"/>
        <v>2</v>
      </c>
      <c r="R599" s="68">
        <v>1.62</v>
      </c>
      <c r="S599" s="69">
        <v>4145.93</v>
      </c>
      <c r="T599" s="59">
        <f t="shared" si="30"/>
        <v>4145.93</v>
      </c>
    </row>
    <row r="600" spans="1:20">
      <c r="A600">
        <f t="shared" si="31"/>
        <v>115</v>
      </c>
      <c r="B600" s="60" t="s">
        <v>91</v>
      </c>
      <c r="C600" s="60" t="s">
        <v>259</v>
      </c>
      <c r="D600" s="60">
        <v>5</v>
      </c>
      <c r="E600" s="65">
        <v>26099.952000000001</v>
      </c>
      <c r="F600" s="60">
        <v>2016</v>
      </c>
      <c r="G600" s="65">
        <v>63.430999999999997</v>
      </c>
      <c r="H600" s="65">
        <v>3.6630859375</v>
      </c>
      <c r="I600" s="66">
        <v>0.87999999523162842</v>
      </c>
      <c r="J600" s="5">
        <v>7.6491805946414795</v>
      </c>
      <c r="K600" s="6">
        <v>41.617133658279627</v>
      </c>
      <c r="L600" s="5">
        <v>34.991441774358805</v>
      </c>
      <c r="M600" s="5">
        <v>7.9113946353600326</v>
      </c>
      <c r="N600" s="7">
        <v>4.4229169934165986</v>
      </c>
      <c r="O600" s="7" t="s">
        <v>1274</v>
      </c>
      <c r="P600" s="67">
        <v>39.947438845112316</v>
      </c>
      <c r="Q600" s="18">
        <f t="shared" si="29"/>
        <v>1</v>
      </c>
      <c r="R600" s="68">
        <v>1.58</v>
      </c>
      <c r="S600" s="69">
        <v>1648.91</v>
      </c>
      <c r="T600" s="59">
        <f t="shared" si="30"/>
        <v>1648.91</v>
      </c>
    </row>
    <row r="601" spans="1:20">
      <c r="A601">
        <f t="shared" si="31"/>
        <v>101</v>
      </c>
      <c r="B601" s="60" t="s">
        <v>91</v>
      </c>
      <c r="C601" s="60" t="s">
        <v>259</v>
      </c>
      <c r="D601" s="60">
        <v>5</v>
      </c>
      <c r="E601" s="65">
        <v>26788.375</v>
      </c>
      <c r="F601" s="60">
        <v>2017</v>
      </c>
      <c r="G601" s="65">
        <v>63.433</v>
      </c>
      <c r="H601" s="65">
        <v>4.078620433807373</v>
      </c>
      <c r="I601" s="66">
        <v>0.89999997615814209</v>
      </c>
      <c r="J601" s="5">
        <v>8.0647150909488516</v>
      </c>
      <c r="K601" s="6">
        <v>43.879328541949576</v>
      </c>
      <c r="L601" s="5">
        <v>37.253636658028753</v>
      </c>
      <c r="M601" s="5">
        <v>7.9313946162865463</v>
      </c>
      <c r="N601" s="7">
        <v>4.696984384250797</v>
      </c>
      <c r="O601" s="7" t="s">
        <v>1108</v>
      </c>
      <c r="P601" s="67">
        <v>42.422793989937531</v>
      </c>
      <c r="Q601" s="18">
        <f t="shared" si="29"/>
        <v>1</v>
      </c>
      <c r="R601" s="68">
        <v>1.58</v>
      </c>
      <c r="S601" s="69">
        <v>1669.73</v>
      </c>
      <c r="T601" s="59">
        <f t="shared" si="30"/>
        <v>1669.73</v>
      </c>
    </row>
    <row r="602" spans="1:20">
      <c r="A602">
        <f t="shared" si="31"/>
        <v>107</v>
      </c>
      <c r="B602" s="60" t="s">
        <v>137</v>
      </c>
      <c r="C602" s="60" t="s">
        <v>305</v>
      </c>
      <c r="D602" s="60">
        <v>5</v>
      </c>
      <c r="E602" s="65">
        <v>37785.849000000002</v>
      </c>
      <c r="F602" s="60">
        <v>2013</v>
      </c>
      <c r="G602" s="65">
        <v>63.442999999999998</v>
      </c>
      <c r="H602" s="65">
        <v>4.3445861339569092</v>
      </c>
      <c r="I602" s="66">
        <v>1.8300000429153442</v>
      </c>
      <c r="J602" s="5">
        <v>8.3306807910983878</v>
      </c>
      <c r="K602" s="6">
        <v>45.333567544805291</v>
      </c>
      <c r="L602" s="5">
        <v>38.707875660884469</v>
      </c>
      <c r="M602" s="5">
        <v>8.8613946830437484</v>
      </c>
      <c r="N602" s="7">
        <v>4.3681471196573458</v>
      </c>
      <c r="O602" s="7" t="s">
        <v>1712</v>
      </c>
      <c r="P602" s="67">
        <v>39.636020054976427</v>
      </c>
      <c r="Q602" s="18">
        <f t="shared" si="29"/>
        <v>2</v>
      </c>
      <c r="R602" s="68">
        <v>1.62</v>
      </c>
      <c r="S602" s="69">
        <v>4130.49</v>
      </c>
      <c r="T602" s="59">
        <f t="shared" si="30"/>
        <v>4130.49</v>
      </c>
    </row>
    <row r="603" spans="1:20">
      <c r="A603">
        <f t="shared" si="31"/>
        <v>94</v>
      </c>
      <c r="B603" s="60" t="s">
        <v>39</v>
      </c>
      <c r="C603" s="60" t="s">
        <v>207</v>
      </c>
      <c r="D603" s="60">
        <v>5</v>
      </c>
      <c r="E603" s="65">
        <v>681.63</v>
      </c>
      <c r="F603" s="60">
        <v>2012</v>
      </c>
      <c r="G603" s="65">
        <v>63.463000000000001</v>
      </c>
      <c r="H603" s="65">
        <v>3.9556403160095215</v>
      </c>
      <c r="I603" s="66">
        <v>0.86602896451950073</v>
      </c>
      <c r="J603" s="5">
        <v>7.941734973151001</v>
      </c>
      <c r="K603" s="6">
        <v>43.230641543566989</v>
      </c>
      <c r="L603" s="5">
        <v>36.604949659646167</v>
      </c>
      <c r="M603" s="5">
        <v>7.8974236046479049</v>
      </c>
      <c r="N603" s="7">
        <v>4.635049541739523</v>
      </c>
      <c r="O603" s="7" t="s">
        <v>1765</v>
      </c>
      <c r="P603" s="67">
        <v>42.057859215741871</v>
      </c>
      <c r="Q603" s="18">
        <f t="shared" si="29"/>
        <v>1</v>
      </c>
      <c r="R603" s="68">
        <v>1.62</v>
      </c>
      <c r="S603" s="69">
        <v>3263.16</v>
      </c>
      <c r="T603" s="59">
        <f t="shared" si="30"/>
        <v>3263.16</v>
      </c>
    </row>
    <row r="604" spans="1:20">
      <c r="A604">
        <f t="shared" si="31"/>
        <v>87</v>
      </c>
      <c r="B604" s="60" t="s">
        <v>125</v>
      </c>
      <c r="C604" s="60" t="s">
        <v>293</v>
      </c>
      <c r="D604" s="60">
        <v>5</v>
      </c>
      <c r="E604" s="65">
        <v>10573.733</v>
      </c>
      <c r="F604" s="60">
        <v>2011</v>
      </c>
      <c r="G604" s="65">
        <v>63.475999999999999</v>
      </c>
      <c r="H604" s="65">
        <v>4.0974359512329102</v>
      </c>
      <c r="I604" s="66">
        <v>0.81999999284744263</v>
      </c>
      <c r="J604" s="5">
        <v>8.0835306083743887</v>
      </c>
      <c r="K604" s="6">
        <v>44.011516280275998</v>
      </c>
      <c r="L604" s="5">
        <v>37.385824396355176</v>
      </c>
      <c r="M604" s="5">
        <v>7.8513946329758468</v>
      </c>
      <c r="N604" s="7">
        <v>4.7616794396418136</v>
      </c>
      <c r="O604" s="7" t="s">
        <v>2016</v>
      </c>
      <c r="P604" s="67">
        <v>43.3567093597133</v>
      </c>
      <c r="Q604" s="18">
        <f t="shared" si="29"/>
        <v>1</v>
      </c>
      <c r="R604" s="68">
        <v>1.65</v>
      </c>
      <c r="S604" s="69">
        <v>1874.21</v>
      </c>
      <c r="T604" s="59">
        <f t="shared" si="30"/>
        <v>1874.21</v>
      </c>
    </row>
    <row r="605" spans="1:20">
      <c r="A605" t="str">
        <f t="shared" si="31"/>
        <v/>
      </c>
      <c r="B605" s="60" t="s">
        <v>104</v>
      </c>
      <c r="C605" s="60" t="s">
        <v>272</v>
      </c>
      <c r="D605" s="60">
        <v>8</v>
      </c>
      <c r="E605" s="65">
        <v>49024.381999999998</v>
      </c>
      <c r="F605" s="60">
        <v>2010</v>
      </c>
      <c r="G605" s="65">
        <v>63.478999999999999</v>
      </c>
      <c r="H605" s="65" t="s">
        <v>367</v>
      </c>
      <c r="I605" s="66">
        <v>1.0800000429153442</v>
      </c>
      <c r="J605" s="5" t="s">
        <v>367</v>
      </c>
      <c r="K605" s="6" t="s">
        <v>367</v>
      </c>
      <c r="L605" s="5" t="s">
        <v>367</v>
      </c>
      <c r="M605" s="5">
        <v>8.1113946830437484</v>
      </c>
      <c r="N605" s="7" t="s">
        <v>367</v>
      </c>
      <c r="O605" s="7" t="s">
        <v>2084</v>
      </c>
      <c r="P605" s="67" t="s">
        <v>367</v>
      </c>
      <c r="Q605" s="18">
        <f t="shared" si="29"/>
        <v>1</v>
      </c>
      <c r="R605" s="68">
        <v>1.65</v>
      </c>
      <c r="S605" s="69">
        <v>3893.79</v>
      </c>
      <c r="T605" s="59">
        <f t="shared" si="30"/>
        <v>3893.79</v>
      </c>
    </row>
    <row r="606" spans="1:20">
      <c r="A606">
        <f t="shared" si="31"/>
        <v>104</v>
      </c>
      <c r="B606" s="60" t="s">
        <v>91</v>
      </c>
      <c r="C606" s="60" t="s">
        <v>259</v>
      </c>
      <c r="D606" s="60">
        <v>5</v>
      </c>
      <c r="E606" s="65">
        <v>27494.925999999999</v>
      </c>
      <c r="F606" s="60">
        <v>2018</v>
      </c>
      <c r="G606" s="65">
        <v>63.491</v>
      </c>
      <c r="H606" s="65">
        <v>4.0705866813659668</v>
      </c>
      <c r="I606" s="66">
        <v>0.81999999284744263</v>
      </c>
      <c r="J606" s="5">
        <v>8.0566813385074454</v>
      </c>
      <c r="K606" s="6">
        <v>43.875698800378039</v>
      </c>
      <c r="L606" s="5">
        <v>37.250006916457217</v>
      </c>
      <c r="M606" s="5">
        <v>7.8513946329758468</v>
      </c>
      <c r="N606" s="7">
        <v>4.7443809231046981</v>
      </c>
      <c r="O606" s="7" t="s">
        <v>964</v>
      </c>
      <c r="P606" s="67">
        <v>42.751354467721249</v>
      </c>
      <c r="Q606" s="18">
        <f t="shared" si="29"/>
        <v>1</v>
      </c>
      <c r="R606" s="68">
        <v>1.56</v>
      </c>
      <c r="S606" s="69">
        <v>1678.79</v>
      </c>
      <c r="T606" s="59">
        <f t="shared" si="30"/>
        <v>1678.79</v>
      </c>
    </row>
    <row r="607" spans="1:20">
      <c r="A607">
        <f t="shared" si="31"/>
        <v>94</v>
      </c>
      <c r="B607" s="60" t="s">
        <v>91</v>
      </c>
      <c r="C607" s="60" t="s">
        <v>259</v>
      </c>
      <c r="D607" s="60">
        <v>5</v>
      </c>
      <c r="E607" s="65">
        <v>28219.554</v>
      </c>
      <c r="F607" s="60">
        <v>2019</v>
      </c>
      <c r="G607" s="65">
        <v>63.503999999999998</v>
      </c>
      <c r="H607" s="65">
        <v>4.3390874862670898</v>
      </c>
      <c r="I607" s="66">
        <v>0.81000000238418579</v>
      </c>
      <c r="J607" s="5">
        <v>8.3251821434085684</v>
      </c>
      <c r="K607" s="6">
        <v>45.347204359875136</v>
      </c>
      <c r="L607" s="5">
        <v>38.721512475954313</v>
      </c>
      <c r="M607" s="5">
        <v>7.84139464251259</v>
      </c>
      <c r="N607" s="7">
        <v>4.9380900007281001</v>
      </c>
      <c r="O607" s="7" t="s">
        <v>803</v>
      </c>
      <c r="P607" s="67">
        <v>44.445063912528035</v>
      </c>
      <c r="Q607" s="18">
        <f t="shared" si="29"/>
        <v>1</v>
      </c>
      <c r="R607" s="68">
        <v>1.55</v>
      </c>
      <c r="S607" s="69">
        <v>1707.83</v>
      </c>
      <c r="T607" s="59">
        <f t="shared" si="30"/>
        <v>1707.83</v>
      </c>
    </row>
    <row r="608" spans="1:20">
      <c r="A608">
        <f t="shared" si="31"/>
        <v>111</v>
      </c>
      <c r="B608" s="60" t="s">
        <v>60</v>
      </c>
      <c r="C608" s="60" t="s">
        <v>228</v>
      </c>
      <c r="D608" s="60">
        <v>5</v>
      </c>
      <c r="E608" s="65">
        <v>29356.741999999998</v>
      </c>
      <c r="F608" s="60">
        <v>2016</v>
      </c>
      <c r="G608" s="65">
        <v>63.521999999999998</v>
      </c>
      <c r="H608" s="65">
        <v>4.514411449432373</v>
      </c>
      <c r="I608" s="66">
        <v>1.8200000524520874</v>
      </c>
      <c r="J608" s="5">
        <v>8.5005061065738516</v>
      </c>
      <c r="K608" s="6">
        <v>46.315316869492385</v>
      </c>
      <c r="L608" s="5">
        <v>39.689624985571562</v>
      </c>
      <c r="M608" s="5">
        <v>8.8513946925804916</v>
      </c>
      <c r="N608" s="7">
        <v>4.4839967444724405</v>
      </c>
      <c r="O608" s="7" t="s">
        <v>1255</v>
      </c>
      <c r="P608" s="67">
        <v>40.499106358567758</v>
      </c>
      <c r="Q608" s="18">
        <f t="shared" si="29"/>
        <v>2</v>
      </c>
      <c r="R608" s="68">
        <v>1.58</v>
      </c>
      <c r="S608" s="69">
        <v>5666.08</v>
      </c>
      <c r="T608" s="59">
        <f t="shared" si="30"/>
        <v>5666.08</v>
      </c>
    </row>
    <row r="609" spans="1:20">
      <c r="A609">
        <f t="shared" si="31"/>
        <v>130</v>
      </c>
      <c r="B609" s="60" t="s">
        <v>105</v>
      </c>
      <c r="C609" s="60" t="s">
        <v>273</v>
      </c>
      <c r="D609" s="60">
        <v>5</v>
      </c>
      <c r="E609" s="65">
        <v>2650.4940000000001</v>
      </c>
      <c r="F609" s="60">
        <v>2019</v>
      </c>
      <c r="G609" s="65">
        <v>63.545999999999999</v>
      </c>
      <c r="H609" s="65">
        <v>4.4358110427856445</v>
      </c>
      <c r="I609" s="66">
        <v>2.357149600982666</v>
      </c>
      <c r="J609" s="5">
        <v>8.4219056999271231</v>
      </c>
      <c r="K609" s="6">
        <v>45.904396827581067</v>
      </c>
      <c r="L609" s="5">
        <v>39.278704943660244</v>
      </c>
      <c r="M609" s="5">
        <v>9.3885442411110702</v>
      </c>
      <c r="N609" s="7">
        <v>4.1836842789390616</v>
      </c>
      <c r="O609" s="7" t="s">
        <v>836</v>
      </c>
      <c r="P609" s="67">
        <v>37.655068080952091</v>
      </c>
      <c r="Q609" s="18">
        <f t="shared" si="29"/>
        <v>2</v>
      </c>
      <c r="R609" s="68">
        <v>1.55</v>
      </c>
      <c r="S609" s="69">
        <v>10813.3</v>
      </c>
      <c r="T609" s="59">
        <f t="shared" si="30"/>
        <v>10813.3</v>
      </c>
    </row>
    <row r="610" spans="1:20">
      <c r="A610">
        <f t="shared" si="31"/>
        <v>95</v>
      </c>
      <c r="B610" s="60" t="s">
        <v>80</v>
      </c>
      <c r="C610" s="60" t="s">
        <v>248</v>
      </c>
      <c r="D610" s="60">
        <v>5</v>
      </c>
      <c r="E610" s="65">
        <v>54252.461000000003</v>
      </c>
      <c r="F610" s="60">
        <v>2022</v>
      </c>
      <c r="G610" s="65">
        <v>63.548999999999999</v>
      </c>
      <c r="H610" s="65">
        <v>4.4479465484619141</v>
      </c>
      <c r="I610" s="66">
        <v>1.0199999809265137</v>
      </c>
      <c r="J610" s="5">
        <v>8.4340412056033927</v>
      </c>
      <c r="K610" s="6">
        <v>45.972712818248219</v>
      </c>
      <c r="L610" s="5">
        <v>39.347020934327396</v>
      </c>
      <c r="M610" s="5">
        <v>8.0513946210549179</v>
      </c>
      <c r="N610" s="7">
        <v>4.8869820430155526</v>
      </c>
      <c r="O610" s="7" t="s">
        <v>2946</v>
      </c>
      <c r="P610" s="67">
        <v>43.780043695121542</v>
      </c>
      <c r="Q610" s="18">
        <f t="shared" si="29"/>
        <v>1</v>
      </c>
      <c r="R610" s="68">
        <v>1.51</v>
      </c>
      <c r="S610" s="69">
        <v>5491.69</v>
      </c>
      <c r="T610" s="59">
        <f t="shared" si="30"/>
        <v>5491.69</v>
      </c>
    </row>
    <row r="611" spans="1:20">
      <c r="A611">
        <f t="shared" si="31"/>
        <v>76</v>
      </c>
      <c r="B611" s="60" t="s">
        <v>54</v>
      </c>
      <c r="C611" s="60" t="s">
        <v>222</v>
      </c>
      <c r="D611" s="60">
        <v>5</v>
      </c>
      <c r="E611" s="65">
        <v>103867.13499999999</v>
      </c>
      <c r="F611" s="60">
        <v>2015</v>
      </c>
      <c r="G611" s="65">
        <v>63.591999999999999</v>
      </c>
      <c r="H611" s="65">
        <v>4.5731549263000488</v>
      </c>
      <c r="I611" s="66">
        <v>0.94999998807907104</v>
      </c>
      <c r="J611" s="5">
        <v>8.5592495834415274</v>
      </c>
      <c r="K611" s="6">
        <v>46.686774119574928</v>
      </c>
      <c r="L611" s="5">
        <v>40.061082235654105</v>
      </c>
      <c r="M611" s="5">
        <v>7.9813946282074753</v>
      </c>
      <c r="N611" s="7">
        <v>5.0193085421527819</v>
      </c>
      <c r="O611" s="7" t="s">
        <v>1393</v>
      </c>
      <c r="P611" s="67">
        <v>45.386644666801864</v>
      </c>
      <c r="Q611" s="18">
        <f t="shared" si="29"/>
        <v>1</v>
      </c>
      <c r="R611" s="68">
        <v>1.59</v>
      </c>
      <c r="S611" s="69">
        <v>1957.41</v>
      </c>
      <c r="T611" s="59">
        <f t="shared" si="30"/>
        <v>1957.41</v>
      </c>
    </row>
    <row r="612" spans="1:20">
      <c r="A612">
        <f t="shared" si="31"/>
        <v>30</v>
      </c>
      <c r="B612" s="60" t="s">
        <v>103</v>
      </c>
      <c r="C612" s="60" t="s">
        <v>271</v>
      </c>
      <c r="D612" s="60">
        <v>5</v>
      </c>
      <c r="E612" s="65">
        <v>33635.160000000003</v>
      </c>
      <c r="F612" s="60">
        <v>2023</v>
      </c>
      <c r="G612" s="65">
        <v>63.610999999999997</v>
      </c>
      <c r="H612" s="65">
        <v>5.7298357467651364</v>
      </c>
      <c r="I612" s="66">
        <v>0.62999999523162842</v>
      </c>
      <c r="J612" s="5">
        <v>9.715930403906615</v>
      </c>
      <c r="K612" s="6">
        <v>53.011770694898452</v>
      </c>
      <c r="L612" s="5">
        <v>46.386078810977629</v>
      </c>
      <c r="M612" s="5">
        <v>7.6613946353600326</v>
      </c>
      <c r="N612" s="7">
        <v>6.054521535398993</v>
      </c>
      <c r="O612" s="7" t="s">
        <v>2947</v>
      </c>
      <c r="P612" s="67">
        <v>54.175947970199978</v>
      </c>
      <c r="Q612" s="18">
        <f t="shared" si="29"/>
        <v>1</v>
      </c>
      <c r="R612" s="68">
        <v>1.5</v>
      </c>
      <c r="S612" s="69">
        <v>1512.28</v>
      </c>
      <c r="T612" s="59">
        <f t="shared" si="30"/>
        <v>1512.28</v>
      </c>
    </row>
    <row r="613" spans="1:20">
      <c r="A613" t="str">
        <f t="shared" si="31"/>
        <v/>
      </c>
      <c r="B613" s="60" t="s">
        <v>57</v>
      </c>
      <c r="C613" s="60" t="s">
        <v>225</v>
      </c>
      <c r="D613" s="60">
        <v>5</v>
      </c>
      <c r="E613" s="65">
        <v>1556.2370000000001</v>
      </c>
      <c r="F613" s="60">
        <v>2007</v>
      </c>
      <c r="G613" s="65">
        <v>63.619</v>
      </c>
      <c r="H613" s="65" t="s">
        <v>367</v>
      </c>
      <c r="I613" s="66">
        <v>2.4591147899627686</v>
      </c>
      <c r="J613" s="5" t="s">
        <v>367</v>
      </c>
      <c r="K613" s="6" t="s">
        <v>367</v>
      </c>
      <c r="L613" s="5" t="s">
        <v>367</v>
      </c>
      <c r="M613" s="5">
        <v>9.4905094300911728</v>
      </c>
      <c r="N613" s="7" t="s">
        <v>367</v>
      </c>
      <c r="O613" s="7" t="s">
        <v>2534</v>
      </c>
      <c r="P613" s="67" t="s">
        <v>367</v>
      </c>
      <c r="Q613" s="18">
        <f t="shared" si="29"/>
        <v>2</v>
      </c>
      <c r="R613" s="68">
        <v>1.69</v>
      </c>
      <c r="S613" s="69">
        <v>19751.88</v>
      </c>
      <c r="T613" s="59">
        <f t="shared" si="30"/>
        <v>19751.88</v>
      </c>
    </row>
    <row r="614" spans="1:20">
      <c r="A614" t="str">
        <f t="shared" si="31"/>
        <v/>
      </c>
      <c r="B614" s="60" t="s">
        <v>114</v>
      </c>
      <c r="C614" s="60" t="s">
        <v>282</v>
      </c>
      <c r="D614" s="60">
        <v>6</v>
      </c>
      <c r="E614" s="65">
        <v>179682.69</v>
      </c>
      <c r="F614" s="60">
        <v>2006</v>
      </c>
      <c r="G614" s="65">
        <v>63.624000000000002</v>
      </c>
      <c r="H614" s="65" t="s">
        <v>367</v>
      </c>
      <c r="I614" s="66">
        <v>0.76999998092651367</v>
      </c>
      <c r="J614" s="5" t="s">
        <v>367</v>
      </c>
      <c r="K614" s="6" t="s">
        <v>367</v>
      </c>
      <c r="L614" s="5" t="s">
        <v>367</v>
      </c>
      <c r="M614" s="5">
        <v>7.8013946210549179</v>
      </c>
      <c r="N614" s="7" t="s">
        <v>367</v>
      </c>
      <c r="O614" s="7" t="s">
        <v>2723</v>
      </c>
      <c r="P614" s="67" t="s">
        <v>367</v>
      </c>
      <c r="Q614" s="18">
        <f t="shared" si="29"/>
        <v>1</v>
      </c>
      <c r="R614" s="68">
        <v>1.71</v>
      </c>
      <c r="S614" s="69">
        <v>4185.87</v>
      </c>
      <c r="T614" s="59">
        <f t="shared" si="30"/>
        <v>4185.87</v>
      </c>
    </row>
    <row r="615" spans="1:20">
      <c r="A615">
        <f t="shared" si="31"/>
        <v>84</v>
      </c>
      <c r="B615" s="60" t="s">
        <v>91</v>
      </c>
      <c r="C615" s="60" t="s">
        <v>259</v>
      </c>
      <c r="D615" s="60">
        <v>5</v>
      </c>
      <c r="E615" s="65">
        <v>31195.932000000001</v>
      </c>
      <c r="F615" s="60">
        <v>2023</v>
      </c>
      <c r="G615" s="65">
        <v>63.631999999999998</v>
      </c>
      <c r="H615" s="65">
        <v>4.4368659553527827</v>
      </c>
      <c r="I615" s="66">
        <v>0.70999997854232788</v>
      </c>
      <c r="J615" s="5">
        <v>8.4229606124942613</v>
      </c>
      <c r="K615" s="6">
        <v>45.97227924088596</v>
      </c>
      <c r="L615" s="5">
        <v>39.346587356965138</v>
      </c>
      <c r="M615" s="5">
        <v>7.7413946186707321</v>
      </c>
      <c r="N615" s="7">
        <v>5.0826226145440065</v>
      </c>
      <c r="O615" s="7" t="s">
        <v>2948</v>
      </c>
      <c r="P615" s="67">
        <v>45.479382096136511</v>
      </c>
      <c r="Q615" s="18">
        <f t="shared" si="29"/>
        <v>1</v>
      </c>
      <c r="R615" s="68">
        <v>1.5</v>
      </c>
      <c r="S615" s="69">
        <v>1629.46</v>
      </c>
      <c r="T615" s="59">
        <f t="shared" si="30"/>
        <v>1629.46</v>
      </c>
    </row>
    <row r="616" spans="1:20">
      <c r="A616">
        <f t="shared" si="31"/>
        <v>96</v>
      </c>
      <c r="B616" s="60" t="s">
        <v>80</v>
      </c>
      <c r="C616" s="60" t="s">
        <v>248</v>
      </c>
      <c r="D616" s="60">
        <v>5</v>
      </c>
      <c r="E616" s="65">
        <v>55339.002999999997</v>
      </c>
      <c r="F616" s="60">
        <v>2023</v>
      </c>
      <c r="G616" s="65">
        <v>63.646000000000001</v>
      </c>
      <c r="H616" s="65">
        <v>4.4975124931335451</v>
      </c>
      <c r="I616" s="66">
        <v>1.0299999713897705</v>
      </c>
      <c r="J616" s="5">
        <v>8.4836071502750237</v>
      </c>
      <c r="K616" s="6">
        <v>46.313473739183344</v>
      </c>
      <c r="L616" s="5">
        <v>39.687781855262521</v>
      </c>
      <c r="M616" s="5">
        <v>8.0613946115181747</v>
      </c>
      <c r="N616" s="7">
        <v>4.9231905604219337</v>
      </c>
      <c r="O616" s="7" t="s">
        <v>2949</v>
      </c>
      <c r="P616" s="67">
        <v>44.052781725091613</v>
      </c>
      <c r="Q616" s="18">
        <f t="shared" si="29"/>
        <v>1</v>
      </c>
      <c r="R616" s="68">
        <v>1.5</v>
      </c>
      <c r="S616" s="69">
        <v>5691.83</v>
      </c>
      <c r="T616" s="59">
        <f t="shared" si="30"/>
        <v>5691.83</v>
      </c>
    </row>
    <row r="617" spans="1:20">
      <c r="A617" t="str">
        <f t="shared" si="31"/>
        <v/>
      </c>
      <c r="B617" s="60" t="s">
        <v>30</v>
      </c>
      <c r="C617" s="60" t="s">
        <v>198</v>
      </c>
      <c r="D617" s="60">
        <v>5</v>
      </c>
      <c r="E617" s="65">
        <v>13689.45</v>
      </c>
      <c r="F617" s="60">
        <v>2023</v>
      </c>
      <c r="G617" s="65">
        <v>63.651000000000003</v>
      </c>
      <c r="H617" s="65" t="s">
        <v>367</v>
      </c>
      <c r="I617" s="66">
        <v>0.63999998569488525</v>
      </c>
      <c r="J617" s="5" t="s">
        <v>367</v>
      </c>
      <c r="K617" s="6" t="s">
        <v>367</v>
      </c>
      <c r="L617" s="5" t="s">
        <v>367</v>
      </c>
      <c r="M617" s="5">
        <v>7.6713946258232895</v>
      </c>
      <c r="N617" s="7" t="s">
        <v>367</v>
      </c>
      <c r="O617" s="7" t="s">
        <v>2950</v>
      </c>
      <c r="P617" s="67" t="s">
        <v>367</v>
      </c>
      <c r="Q617" s="18">
        <f t="shared" si="29"/>
        <v>1</v>
      </c>
      <c r="R617" s="68">
        <v>1.5</v>
      </c>
      <c r="S617" s="69">
        <v>1036.17</v>
      </c>
      <c r="T617" s="59">
        <f t="shared" si="30"/>
        <v>1036.17</v>
      </c>
    </row>
    <row r="618" spans="1:20">
      <c r="A618">
        <f t="shared" si="31"/>
        <v>87</v>
      </c>
      <c r="B618" s="60" t="s">
        <v>40</v>
      </c>
      <c r="C618" s="60" t="s">
        <v>208</v>
      </c>
      <c r="D618" s="60">
        <v>5</v>
      </c>
      <c r="E618" s="65">
        <v>5097.5810000000001</v>
      </c>
      <c r="F618" s="60">
        <v>2015</v>
      </c>
      <c r="G618" s="65">
        <v>63.661999999999999</v>
      </c>
      <c r="H618" s="65">
        <v>4.6908302307128906</v>
      </c>
      <c r="I618" s="66">
        <v>1.2699999809265137</v>
      </c>
      <c r="J618" s="5">
        <v>8.6769248878543692</v>
      </c>
      <c r="K618" s="6">
        <v>47.380736664179224</v>
      </c>
      <c r="L618" s="5">
        <v>40.755044780258402</v>
      </c>
      <c r="M618" s="5">
        <v>8.3013946210549179</v>
      </c>
      <c r="N618" s="7">
        <v>4.9094214455112084</v>
      </c>
      <c r="O618" s="7" t="s">
        <v>1406</v>
      </c>
      <c r="P618" s="67">
        <v>44.393000509075208</v>
      </c>
      <c r="Q618" s="18">
        <f t="shared" si="29"/>
        <v>1</v>
      </c>
      <c r="R618" s="68">
        <v>1.59</v>
      </c>
      <c r="S618" s="69">
        <v>8977.7099999999991</v>
      </c>
      <c r="T618" s="59">
        <f t="shared" si="30"/>
        <v>8977.7099999999991</v>
      </c>
    </row>
    <row r="619" spans="1:20">
      <c r="A619">
        <f t="shared" si="31"/>
        <v>71</v>
      </c>
      <c r="B619" s="60" t="s">
        <v>83</v>
      </c>
      <c r="C619" s="60" t="s">
        <v>251</v>
      </c>
      <c r="D619" s="60">
        <v>8</v>
      </c>
      <c r="E619" s="65">
        <v>6334.1940000000004</v>
      </c>
      <c r="F619" s="60">
        <v>2010</v>
      </c>
      <c r="G619" s="65">
        <v>63.69</v>
      </c>
      <c r="H619" s="65">
        <v>4.8171993891398115</v>
      </c>
      <c r="I619" s="66">
        <v>1.3999999761581421</v>
      </c>
      <c r="J619" s="5">
        <v>8.803294046281291</v>
      </c>
      <c r="K619" s="6">
        <v>48.091923735334753</v>
      </c>
      <c r="L619" s="5">
        <v>41.46623185141393</v>
      </c>
      <c r="M619" s="5">
        <v>8.4313946162865463</v>
      </c>
      <c r="N619" s="7">
        <v>4.9180750917903273</v>
      </c>
      <c r="O619" s="7" t="s">
        <v>2078</v>
      </c>
      <c r="P619" s="67">
        <v>44.780744917183753</v>
      </c>
      <c r="Q619" s="18">
        <f t="shared" si="29"/>
        <v>1</v>
      </c>
      <c r="R619" s="68">
        <v>1.65</v>
      </c>
      <c r="S619" s="69">
        <v>4946.1099999999997</v>
      </c>
      <c r="T619" s="59">
        <f t="shared" si="30"/>
        <v>4946.1099999999997</v>
      </c>
    </row>
    <row r="620" spans="1:20">
      <c r="A620">
        <f t="shared" si="31"/>
        <v>80</v>
      </c>
      <c r="B620" s="60" t="s">
        <v>32</v>
      </c>
      <c r="C620" s="60" t="s">
        <v>200</v>
      </c>
      <c r="D620" s="60">
        <v>5</v>
      </c>
      <c r="E620" s="65">
        <v>28372.687000000002</v>
      </c>
      <c r="F620" s="60">
        <v>2023</v>
      </c>
      <c r="G620" s="65">
        <v>63.7</v>
      </c>
      <c r="H620" s="65">
        <v>4.9468443603515624</v>
      </c>
      <c r="I620" s="66">
        <v>1.0800000429153442</v>
      </c>
      <c r="J620" s="5">
        <v>8.932939017493041</v>
      </c>
      <c r="K620" s="6">
        <v>48.80782940691504</v>
      </c>
      <c r="L620" s="5">
        <v>42.182137522994218</v>
      </c>
      <c r="M620" s="5">
        <v>8.1113946830437484</v>
      </c>
      <c r="N620" s="7">
        <v>5.2003556935988771</v>
      </c>
      <c r="O620" s="7" t="s">
        <v>2951</v>
      </c>
      <c r="P620" s="67">
        <v>46.532859423445707</v>
      </c>
      <c r="Q620" s="18">
        <f t="shared" si="29"/>
        <v>1</v>
      </c>
      <c r="R620" s="68">
        <v>1.5</v>
      </c>
      <c r="S620" s="69">
        <v>4875.25</v>
      </c>
      <c r="T620" s="59">
        <f t="shared" si="30"/>
        <v>4875.25</v>
      </c>
    </row>
    <row r="621" spans="1:20">
      <c r="A621">
        <f t="shared" si="31"/>
        <v>98</v>
      </c>
      <c r="B621" s="60" t="s">
        <v>2850</v>
      </c>
      <c r="C621" s="60" t="s">
        <v>333</v>
      </c>
      <c r="D621" s="60">
        <v>5</v>
      </c>
      <c r="E621" s="65">
        <v>2342.1889999999999</v>
      </c>
      <c r="F621" s="60">
        <v>2017</v>
      </c>
      <c r="G621" s="65">
        <v>63.707999999999998</v>
      </c>
      <c r="H621" s="65">
        <v>4.1179389953613281</v>
      </c>
      <c r="I621" s="66">
        <v>0.91337823867797852</v>
      </c>
      <c r="J621" s="5">
        <v>8.1040336525028067</v>
      </c>
      <c r="K621" s="6">
        <v>44.284413744958854</v>
      </c>
      <c r="L621" s="5">
        <v>37.658721861038032</v>
      </c>
      <c r="M621" s="5">
        <v>7.9447728788063827</v>
      </c>
      <c r="N621" s="7">
        <v>4.7400627350213007</v>
      </c>
      <c r="O621" s="7" t="s">
        <v>2952</v>
      </c>
      <c r="P621" s="67">
        <v>42.811874270104326</v>
      </c>
      <c r="Q621" s="18">
        <f t="shared" si="29"/>
        <v>1</v>
      </c>
      <c r="R621" s="68">
        <v>1.58</v>
      </c>
      <c r="S621" s="69">
        <v>2533.19</v>
      </c>
      <c r="T621" s="59">
        <f t="shared" si="30"/>
        <v>2533.19</v>
      </c>
    </row>
    <row r="622" spans="1:20">
      <c r="A622">
        <f t="shared" si="31"/>
        <v>88</v>
      </c>
      <c r="B622" s="60" t="s">
        <v>127</v>
      </c>
      <c r="C622" s="60" t="s">
        <v>295</v>
      </c>
      <c r="D622" s="60">
        <v>5</v>
      </c>
      <c r="E622" s="65">
        <v>12337.388999999999</v>
      </c>
      <c r="F622" s="60">
        <v>2009</v>
      </c>
      <c r="G622" s="65">
        <v>63.750999999999998</v>
      </c>
      <c r="H622" s="65">
        <v>4.3351140022277832</v>
      </c>
      <c r="I622" s="66">
        <v>1.440000057220459</v>
      </c>
      <c r="J622" s="5">
        <v>8.3212086593692618</v>
      </c>
      <c r="K622" s="6">
        <v>45.501855441875101</v>
      </c>
      <c r="L622" s="5">
        <v>38.876163557954278</v>
      </c>
      <c r="M622" s="5">
        <v>8.4713946973488632</v>
      </c>
      <c r="N622" s="7">
        <v>4.5891101697953749</v>
      </c>
      <c r="O622" s="7" t="s">
        <v>2325</v>
      </c>
      <c r="P622" s="67">
        <v>41.881671790931598</v>
      </c>
      <c r="Q622" s="18">
        <f t="shared" si="29"/>
        <v>1</v>
      </c>
      <c r="R622" s="68">
        <v>1.67</v>
      </c>
      <c r="S622" s="69">
        <v>3371.46</v>
      </c>
      <c r="T622" s="59">
        <f t="shared" si="30"/>
        <v>3371.46</v>
      </c>
    </row>
    <row r="623" spans="1:20">
      <c r="A623" t="str">
        <f t="shared" si="31"/>
        <v/>
      </c>
      <c r="B623" s="60" t="s">
        <v>64</v>
      </c>
      <c r="C623" s="60" t="s">
        <v>232</v>
      </c>
      <c r="D623" s="60">
        <v>1</v>
      </c>
      <c r="E623" s="65">
        <v>11243.848</v>
      </c>
      <c r="F623" s="60">
        <v>2020</v>
      </c>
      <c r="G623" s="65">
        <v>63.773000000000003</v>
      </c>
      <c r="H623" s="65" t="s">
        <v>367</v>
      </c>
      <c r="I623" s="66">
        <v>0.70999997854232788</v>
      </c>
      <c r="J623" s="5" t="s">
        <v>367</v>
      </c>
      <c r="K623" s="6" t="s">
        <v>367</v>
      </c>
      <c r="L623" s="5" t="s">
        <v>367</v>
      </c>
      <c r="M623" s="5">
        <v>7.7413946186707321</v>
      </c>
      <c r="N623" s="7" t="s">
        <v>367</v>
      </c>
      <c r="O623" s="7" t="s">
        <v>599</v>
      </c>
      <c r="P623" s="67" t="s">
        <v>367</v>
      </c>
      <c r="Q623" s="18">
        <f t="shared" si="29"/>
        <v>1</v>
      </c>
      <c r="R623" s="68">
        <v>1.53</v>
      </c>
      <c r="S623" s="69">
        <v>3239.84</v>
      </c>
      <c r="T623" s="59">
        <f t="shared" si="30"/>
        <v>3239.84</v>
      </c>
    </row>
    <row r="624" spans="1:20">
      <c r="A624">
        <f t="shared" si="31"/>
        <v>57</v>
      </c>
      <c r="B624" s="60" t="s">
        <v>103</v>
      </c>
      <c r="C624" s="60" t="s">
        <v>271</v>
      </c>
      <c r="D624" s="60">
        <v>5</v>
      </c>
      <c r="E624" s="65">
        <v>34631.766000000003</v>
      </c>
      <c r="F624" s="60">
        <v>2024</v>
      </c>
      <c r="G624" s="65">
        <v>63.796999999999997</v>
      </c>
      <c r="H624" s="65">
        <v>5.1004868240356451</v>
      </c>
      <c r="I624" s="66">
        <v>0.61000001430511475</v>
      </c>
      <c r="J624" s="5">
        <v>9.0865814811771237</v>
      </c>
      <c r="K624" s="6">
        <v>49.722902811592249</v>
      </c>
      <c r="L624" s="5">
        <v>43.097210927671426</v>
      </c>
      <c r="M624" s="5">
        <v>7.641394654433519</v>
      </c>
      <c r="N624" s="7">
        <v>5.6399666391614165</v>
      </c>
      <c r="O624" s="7" t="s">
        <v>2953</v>
      </c>
      <c r="P624" s="67">
        <v>50.407350771886257</v>
      </c>
      <c r="Q624" s="18">
        <f t="shared" si="29"/>
        <v>1</v>
      </c>
      <c r="R624" s="68">
        <v>1.49</v>
      </c>
      <c r="S624" s="69">
        <v>1500.31</v>
      </c>
      <c r="T624" s="59">
        <f t="shared" si="30"/>
        <v>1500.31</v>
      </c>
    </row>
    <row r="625" spans="1:20">
      <c r="A625">
        <f t="shared" si="31"/>
        <v>11</v>
      </c>
      <c r="B625" s="60" t="s">
        <v>114</v>
      </c>
      <c r="C625" s="60" t="s">
        <v>282</v>
      </c>
      <c r="D625" s="60">
        <v>6</v>
      </c>
      <c r="E625" s="65">
        <v>184493.231</v>
      </c>
      <c r="F625" s="60">
        <v>2007</v>
      </c>
      <c r="G625" s="65">
        <v>63.807000000000002</v>
      </c>
      <c r="H625" s="65">
        <v>5.6714606285095215</v>
      </c>
      <c r="I625" s="66">
        <v>0.81999999284744263</v>
      </c>
      <c r="J625" s="5">
        <v>9.6575552856510001</v>
      </c>
      <c r="K625" s="6">
        <v>52.855626081349179</v>
      </c>
      <c r="L625" s="5">
        <v>46.229934197428356</v>
      </c>
      <c r="M625" s="5">
        <v>7.8513946329758468</v>
      </c>
      <c r="N625" s="7">
        <v>5.8881175075906507</v>
      </c>
      <c r="O625" s="7" t="s">
        <v>2584</v>
      </c>
      <c r="P625" s="67">
        <v>53.860336999953077</v>
      </c>
      <c r="Q625" s="18">
        <f t="shared" si="29"/>
        <v>1</v>
      </c>
      <c r="R625" s="68">
        <v>1.69</v>
      </c>
      <c r="S625" s="69">
        <v>4257.93</v>
      </c>
      <c r="T625" s="59">
        <f t="shared" si="30"/>
        <v>4257.93</v>
      </c>
    </row>
    <row r="626" spans="1:20">
      <c r="A626" t="str">
        <f t="shared" si="31"/>
        <v/>
      </c>
      <c r="B626" s="60" t="s">
        <v>30</v>
      </c>
      <c r="C626" s="60" t="s">
        <v>198</v>
      </c>
      <c r="D626" s="60">
        <v>5</v>
      </c>
      <c r="E626" s="65">
        <v>14047.786</v>
      </c>
      <c r="F626" s="60">
        <v>2024</v>
      </c>
      <c r="G626" s="65">
        <v>63.817999999999998</v>
      </c>
      <c r="H626" s="65" t="s">
        <v>367</v>
      </c>
      <c r="I626" s="66">
        <v>0.62999999523162842</v>
      </c>
      <c r="J626" s="5" t="s">
        <v>367</v>
      </c>
      <c r="K626" s="6" t="s">
        <v>367</v>
      </c>
      <c r="L626" s="5" t="s">
        <v>367</v>
      </c>
      <c r="M626" s="5">
        <v>7.6613946353600326</v>
      </c>
      <c r="N626" s="7" t="s">
        <v>367</v>
      </c>
      <c r="O626" s="7" t="s">
        <v>2954</v>
      </c>
      <c r="P626" s="67" t="s">
        <v>367</v>
      </c>
      <c r="Q626" s="18">
        <f t="shared" si="29"/>
        <v>1</v>
      </c>
      <c r="R626" s="68">
        <v>1.49</v>
      </c>
      <c r="S626" s="69">
        <v>1051.26</v>
      </c>
      <c r="T626" s="59">
        <f t="shared" si="30"/>
        <v>1051.26</v>
      </c>
    </row>
    <row r="627" spans="1:20">
      <c r="A627">
        <f t="shared" si="31"/>
        <v>72</v>
      </c>
      <c r="B627" s="60" t="s">
        <v>60</v>
      </c>
      <c r="C627" s="60" t="s">
        <v>228</v>
      </c>
      <c r="D627" s="60">
        <v>5</v>
      </c>
      <c r="E627" s="65">
        <v>30008.353999999999</v>
      </c>
      <c r="F627" s="60">
        <v>2017</v>
      </c>
      <c r="G627" s="65">
        <v>63.829000000000001</v>
      </c>
      <c r="H627" s="65">
        <v>5.4813108444213867</v>
      </c>
      <c r="I627" s="66">
        <v>1.8700000047683716</v>
      </c>
      <c r="J627" s="5">
        <v>9.4674055015628653</v>
      </c>
      <c r="K627" s="6">
        <v>51.832804999362686</v>
      </c>
      <c r="L627" s="5">
        <v>45.207113115441864</v>
      </c>
      <c r="M627" s="5">
        <v>8.9013946448967758</v>
      </c>
      <c r="N627" s="7">
        <v>5.0786550780960349</v>
      </c>
      <c r="O627" s="7" t="s">
        <v>1058</v>
      </c>
      <c r="P627" s="67">
        <v>45.870013714849541</v>
      </c>
      <c r="Q627" s="18">
        <f t="shared" si="29"/>
        <v>2</v>
      </c>
      <c r="R627" s="68">
        <v>1.58</v>
      </c>
      <c r="S627" s="69">
        <v>5993.63</v>
      </c>
      <c r="T627" s="59">
        <f t="shared" si="30"/>
        <v>5993.63</v>
      </c>
    </row>
    <row r="628" spans="1:20">
      <c r="A628">
        <f t="shared" si="31"/>
        <v>100</v>
      </c>
      <c r="B628" s="60" t="s">
        <v>149</v>
      </c>
      <c r="C628" s="60" t="s">
        <v>317</v>
      </c>
      <c r="D628" s="60">
        <v>5</v>
      </c>
      <c r="E628" s="65">
        <v>37531.446000000004</v>
      </c>
      <c r="F628" s="60">
        <v>2015</v>
      </c>
      <c r="G628" s="65">
        <v>63.831000000000003</v>
      </c>
      <c r="H628" s="65">
        <v>4.2376866340637207</v>
      </c>
      <c r="I628" s="66">
        <v>1.2899999618530273</v>
      </c>
      <c r="J628" s="5">
        <v>8.2237812912051993</v>
      </c>
      <c r="K628" s="6">
        <v>45.025536121510363</v>
      </c>
      <c r="L628" s="5">
        <v>38.399844237589541</v>
      </c>
      <c r="M628" s="5">
        <v>8.3213946019814315</v>
      </c>
      <c r="N628" s="7">
        <v>4.6145923939775724</v>
      </c>
      <c r="O628" s="7" t="s">
        <v>1423</v>
      </c>
      <c r="P628" s="67">
        <v>41.727035409095897</v>
      </c>
      <c r="Q628" s="18">
        <f t="shared" si="29"/>
        <v>1</v>
      </c>
      <c r="R628" s="68">
        <v>1.59</v>
      </c>
      <c r="S628" s="69">
        <v>2520.02</v>
      </c>
      <c r="T628" s="59">
        <f t="shared" si="30"/>
        <v>2520.02</v>
      </c>
    </row>
    <row r="629" spans="1:20">
      <c r="A629">
        <f t="shared" si="31"/>
        <v>104</v>
      </c>
      <c r="B629" s="60" t="s">
        <v>64</v>
      </c>
      <c r="C629" s="60" t="s">
        <v>232</v>
      </c>
      <c r="D629" s="60">
        <v>1</v>
      </c>
      <c r="E629" s="65">
        <v>10817.754000000001</v>
      </c>
      <c r="F629" s="60">
        <v>2017</v>
      </c>
      <c r="G629" s="65">
        <v>63.832000000000001</v>
      </c>
      <c r="H629" s="65">
        <v>3.8238656520843506</v>
      </c>
      <c r="I629" s="66">
        <v>0.76999998092651367</v>
      </c>
      <c r="J629" s="5">
        <v>7.8099603092258301</v>
      </c>
      <c r="K629" s="6">
        <v>42.760519352396344</v>
      </c>
      <c r="L629" s="5">
        <v>36.134827468475521</v>
      </c>
      <c r="M629" s="5">
        <v>7.8013946210549179</v>
      </c>
      <c r="N629" s="7">
        <v>4.6318420261618956</v>
      </c>
      <c r="O629" s="7" t="s">
        <v>1125</v>
      </c>
      <c r="P629" s="67">
        <v>41.83443332889501</v>
      </c>
      <c r="Q629" s="18">
        <f t="shared" si="29"/>
        <v>1</v>
      </c>
      <c r="R629" s="68">
        <v>1.58</v>
      </c>
      <c r="S629" s="69">
        <v>3485.49</v>
      </c>
      <c r="T629" s="59">
        <f t="shared" si="30"/>
        <v>3485.49</v>
      </c>
    </row>
    <row r="630" spans="1:20">
      <c r="A630">
        <f t="shared" si="31"/>
        <v>95</v>
      </c>
      <c r="B630" s="60" t="s">
        <v>80</v>
      </c>
      <c r="C630" s="60" t="s">
        <v>248</v>
      </c>
      <c r="D630" s="60">
        <v>5</v>
      </c>
      <c r="E630" s="65">
        <v>56432.944000000003</v>
      </c>
      <c r="F630" s="60">
        <v>2024</v>
      </c>
      <c r="G630" s="65">
        <v>63.834000000000003</v>
      </c>
      <c r="H630" s="65">
        <v>4.5845409584045402</v>
      </c>
      <c r="I630" s="66">
        <v>1</v>
      </c>
      <c r="J630" s="5">
        <v>8.5706356155460206</v>
      </c>
      <c r="K630" s="6">
        <v>46.926783028746947</v>
      </c>
      <c r="L630" s="5">
        <v>40.301091144826124</v>
      </c>
      <c r="M630" s="5">
        <v>8.0313946401284042</v>
      </c>
      <c r="N630" s="7">
        <v>5.0179443235753887</v>
      </c>
      <c r="O630" s="7" t="s">
        <v>2955</v>
      </c>
      <c r="P630" s="67">
        <v>44.84800990061688</v>
      </c>
      <c r="Q630" s="18">
        <f t="shared" si="29"/>
        <v>1</v>
      </c>
      <c r="R630" s="68">
        <v>1.49</v>
      </c>
      <c r="S630" s="69">
        <v>5845.2</v>
      </c>
      <c r="T630" s="59">
        <f t="shared" si="30"/>
        <v>5845.2</v>
      </c>
    </row>
    <row r="631" spans="1:20">
      <c r="A631">
        <f t="shared" si="31"/>
        <v>100</v>
      </c>
      <c r="B631" s="60" t="s">
        <v>91</v>
      </c>
      <c r="C631" s="60" t="s">
        <v>259</v>
      </c>
      <c r="D631" s="60">
        <v>5</v>
      </c>
      <c r="E631" s="65">
        <v>31964.955999999998</v>
      </c>
      <c r="F631" s="60">
        <v>2024</v>
      </c>
      <c r="G631" s="65">
        <v>63.835000000000001</v>
      </c>
      <c r="H631" s="65">
        <v>4.0150000000000006</v>
      </c>
      <c r="I631" s="66">
        <v>0.68999999761581421</v>
      </c>
      <c r="J631" s="5">
        <v>8.0010946571414792</v>
      </c>
      <c r="K631" s="6">
        <v>43.809062911716687</v>
      </c>
      <c r="L631" s="5">
        <v>37.183371027795864</v>
      </c>
      <c r="M631" s="5">
        <v>7.7213946377442184</v>
      </c>
      <c r="N631" s="7">
        <v>4.8156288821236668</v>
      </c>
      <c r="O631" s="7" t="s">
        <v>2956</v>
      </c>
      <c r="P631" s="67">
        <v>43.039810300106076</v>
      </c>
      <c r="Q631" s="18">
        <f t="shared" si="29"/>
        <v>1</v>
      </c>
      <c r="R631" s="68">
        <v>1.49</v>
      </c>
      <c r="S631" s="69">
        <v>1657.05</v>
      </c>
      <c r="T631" s="59">
        <f t="shared" si="30"/>
        <v>1657.05</v>
      </c>
    </row>
    <row r="632" spans="1:20">
      <c r="A632" t="str">
        <f t="shared" si="31"/>
        <v/>
      </c>
      <c r="B632" s="60" t="s">
        <v>39</v>
      </c>
      <c r="C632" s="60" t="s">
        <v>207</v>
      </c>
      <c r="D632" s="60">
        <v>5</v>
      </c>
      <c r="E632" s="65">
        <v>696.19200000000001</v>
      </c>
      <c r="F632" s="60">
        <v>2013</v>
      </c>
      <c r="G632" s="65">
        <v>63.838999999999999</v>
      </c>
      <c r="H632" s="65" t="s">
        <v>367</v>
      </c>
      <c r="I632" s="66">
        <v>0.86934244632720947</v>
      </c>
      <c r="J632" s="5" t="s">
        <v>367</v>
      </c>
      <c r="K632" s="6" t="s">
        <v>367</v>
      </c>
      <c r="L632" s="5" t="s">
        <v>367</v>
      </c>
      <c r="M632" s="5">
        <v>7.9007370864556137</v>
      </c>
      <c r="N632" s="7" t="s">
        <v>367</v>
      </c>
      <c r="O632" s="7" t="s">
        <v>1611</v>
      </c>
      <c r="P632" s="67" t="s">
        <v>367</v>
      </c>
      <c r="Q632" s="18">
        <f t="shared" si="29"/>
        <v>1</v>
      </c>
      <c r="R632" s="68">
        <v>1.62</v>
      </c>
      <c r="S632" s="69">
        <v>3337.6</v>
      </c>
      <c r="T632" s="59">
        <f t="shared" si="30"/>
        <v>3337.6</v>
      </c>
    </row>
    <row r="633" spans="1:20">
      <c r="A633" t="str">
        <f t="shared" si="31"/>
        <v/>
      </c>
      <c r="B633" s="60" t="s">
        <v>2850</v>
      </c>
      <c r="C633" s="60" t="s">
        <v>333</v>
      </c>
      <c r="D633" s="60">
        <v>5</v>
      </c>
      <c r="E633" s="65">
        <v>2576.0100000000002</v>
      </c>
      <c r="F633" s="60">
        <v>2021</v>
      </c>
      <c r="G633" s="65">
        <v>63.847000000000001</v>
      </c>
      <c r="H633" s="65" t="s">
        <v>367</v>
      </c>
      <c r="I633" s="66">
        <v>0.89852821826934814</v>
      </c>
      <c r="J633" s="5" t="s">
        <v>367</v>
      </c>
      <c r="K633" s="6" t="s">
        <v>367</v>
      </c>
      <c r="L633" s="5" t="s">
        <v>367</v>
      </c>
      <c r="M633" s="5">
        <v>7.9299228583977523</v>
      </c>
      <c r="N633" s="7" t="s">
        <v>367</v>
      </c>
      <c r="O633" s="7" t="s">
        <v>2957</v>
      </c>
      <c r="P633" s="67" t="s">
        <v>367</v>
      </c>
      <c r="Q633" s="18">
        <f t="shared" si="29"/>
        <v>1</v>
      </c>
      <c r="R633" s="68">
        <v>1.52</v>
      </c>
      <c r="S633" s="69">
        <v>2777.8</v>
      </c>
      <c r="T633" s="59">
        <f t="shared" si="30"/>
        <v>2777.8</v>
      </c>
    </row>
    <row r="634" spans="1:20">
      <c r="A634" t="str">
        <f t="shared" si="31"/>
        <v/>
      </c>
      <c r="B634" s="60" t="s">
        <v>104</v>
      </c>
      <c r="C634" s="60" t="s">
        <v>272</v>
      </c>
      <c r="D634" s="60">
        <v>8</v>
      </c>
      <c r="E634" s="65">
        <v>49419.82</v>
      </c>
      <c r="F634" s="60">
        <v>2011</v>
      </c>
      <c r="G634" s="65">
        <v>63.859000000000002</v>
      </c>
      <c r="H634" s="65" t="s">
        <v>367</v>
      </c>
      <c r="I634" s="66">
        <v>1.0700000524520874</v>
      </c>
      <c r="J634" s="5" t="s">
        <v>367</v>
      </c>
      <c r="K634" s="6" t="s">
        <v>367</v>
      </c>
      <c r="L634" s="5" t="s">
        <v>367</v>
      </c>
      <c r="M634" s="5">
        <v>8.1013946925804916</v>
      </c>
      <c r="N634" s="7" t="s">
        <v>367</v>
      </c>
      <c r="O634" s="7" t="s">
        <v>1921</v>
      </c>
      <c r="P634" s="67" t="s">
        <v>367</v>
      </c>
      <c r="Q634" s="18">
        <f t="shared" si="29"/>
        <v>1</v>
      </c>
      <c r="R634" s="68">
        <v>1.65</v>
      </c>
      <c r="S634" s="69">
        <v>4078.61</v>
      </c>
      <c r="T634" s="59">
        <f t="shared" si="30"/>
        <v>4078.61</v>
      </c>
    </row>
    <row r="635" spans="1:20">
      <c r="A635">
        <f t="shared" si="31"/>
        <v>101</v>
      </c>
      <c r="B635" s="60" t="s">
        <v>40</v>
      </c>
      <c r="C635" s="60" t="s">
        <v>208</v>
      </c>
      <c r="D635" s="60">
        <v>5</v>
      </c>
      <c r="E635" s="65">
        <v>5222.5360000000001</v>
      </c>
      <c r="F635" s="60">
        <v>2016</v>
      </c>
      <c r="G635" s="65">
        <v>63.911000000000001</v>
      </c>
      <c r="H635" s="65">
        <v>4.1194934844970703</v>
      </c>
      <c r="I635" s="66">
        <v>1.1599999666213989</v>
      </c>
      <c r="J635" s="5">
        <v>8.1055881416385489</v>
      </c>
      <c r="K635" s="6">
        <v>44.434043734875694</v>
      </c>
      <c r="L635" s="5">
        <v>37.808351850954871</v>
      </c>
      <c r="M635" s="5">
        <v>8.1913946067498031</v>
      </c>
      <c r="N635" s="7">
        <v>4.6156184222647942</v>
      </c>
      <c r="O635" s="7" t="s">
        <v>1272</v>
      </c>
      <c r="P635" s="67">
        <v>41.687903012931258</v>
      </c>
      <c r="Q635" s="18">
        <f t="shared" si="29"/>
        <v>1</v>
      </c>
      <c r="R635" s="68">
        <v>1.58</v>
      </c>
      <c r="S635" s="69">
        <v>8001.83</v>
      </c>
      <c r="T635" s="59">
        <f t="shared" si="30"/>
        <v>8001.83</v>
      </c>
    </row>
    <row r="636" spans="1:20">
      <c r="A636">
        <f t="shared" si="31"/>
        <v>125</v>
      </c>
      <c r="B636" s="60" t="s">
        <v>92</v>
      </c>
      <c r="C636" s="60" t="s">
        <v>260</v>
      </c>
      <c r="D636" s="60">
        <v>5</v>
      </c>
      <c r="E636" s="65">
        <v>18039.715</v>
      </c>
      <c r="F636" s="60">
        <v>2017</v>
      </c>
      <c r="G636" s="65">
        <v>63.914000000000001</v>
      </c>
      <c r="H636" s="65">
        <v>3.416862964630127</v>
      </c>
      <c r="I636" s="66">
        <v>0.82999998331069946</v>
      </c>
      <c r="J636" s="5">
        <v>7.4029576217716064</v>
      </c>
      <c r="K636" s="6">
        <v>40.584196689536448</v>
      </c>
      <c r="L636" s="5">
        <v>33.958504805615625</v>
      </c>
      <c r="M636" s="5">
        <v>7.8613946234391037</v>
      </c>
      <c r="N636" s="7">
        <v>4.319654009527369</v>
      </c>
      <c r="O636" s="7" t="s">
        <v>1139</v>
      </c>
      <c r="P636" s="67">
        <v>39.014775686382706</v>
      </c>
      <c r="Q636" s="18">
        <f t="shared" si="29"/>
        <v>1</v>
      </c>
      <c r="R636" s="68">
        <v>1.58</v>
      </c>
      <c r="S636" s="69">
        <v>1613.06</v>
      </c>
      <c r="T636" s="59">
        <f t="shared" si="30"/>
        <v>1613.06</v>
      </c>
    </row>
    <row r="637" spans="1:20">
      <c r="A637">
        <f t="shared" si="31"/>
        <v>119</v>
      </c>
      <c r="B637" s="60" t="s">
        <v>142</v>
      </c>
      <c r="C637" s="60" t="s">
        <v>310</v>
      </c>
      <c r="D637" s="60">
        <v>5</v>
      </c>
      <c r="E637" s="65">
        <v>52020.962</v>
      </c>
      <c r="F637" s="60">
        <v>2015</v>
      </c>
      <c r="G637" s="65">
        <v>63.927999999999997</v>
      </c>
      <c r="H637" s="65">
        <v>3.6605973243713379</v>
      </c>
      <c r="I637" s="66">
        <v>1.1499999761581421</v>
      </c>
      <c r="J637" s="5">
        <v>7.6466919815128174</v>
      </c>
      <c r="K637" s="6">
        <v>41.929569822486364</v>
      </c>
      <c r="L637" s="5">
        <v>35.303877938565542</v>
      </c>
      <c r="M637" s="5">
        <v>8.1813946162865463</v>
      </c>
      <c r="N637" s="7">
        <v>4.3151418058098292</v>
      </c>
      <c r="O637" s="7" t="s">
        <v>1433</v>
      </c>
      <c r="P637" s="67">
        <v>39.019280481042607</v>
      </c>
      <c r="Q637" s="18">
        <f t="shared" si="29"/>
        <v>1</v>
      </c>
      <c r="R637" s="68">
        <v>1.59</v>
      </c>
      <c r="S637" s="69">
        <v>3111.44</v>
      </c>
      <c r="T637" s="59">
        <f t="shared" si="30"/>
        <v>3111.44</v>
      </c>
    </row>
    <row r="638" spans="1:20">
      <c r="A638" t="str">
        <f t="shared" si="31"/>
        <v/>
      </c>
      <c r="B638" s="60" t="s">
        <v>64</v>
      </c>
      <c r="C638" s="60" t="s">
        <v>232</v>
      </c>
      <c r="D638" s="60">
        <v>1</v>
      </c>
      <c r="E638" s="65">
        <v>11503.606</v>
      </c>
      <c r="F638" s="60">
        <v>2022</v>
      </c>
      <c r="G638" s="65">
        <v>63.948</v>
      </c>
      <c r="H638" s="65" t="s">
        <v>367</v>
      </c>
      <c r="I638" s="66">
        <v>0.63999998569488525</v>
      </c>
      <c r="J638" s="5" t="s">
        <v>367</v>
      </c>
      <c r="K638" s="6" t="s">
        <v>367</v>
      </c>
      <c r="L638" s="5" t="s">
        <v>367</v>
      </c>
      <c r="M638" s="5">
        <v>7.6713946258232895</v>
      </c>
      <c r="N638" s="7" t="s">
        <v>367</v>
      </c>
      <c r="O638" s="7" t="s">
        <v>2958</v>
      </c>
      <c r="P638" s="67" t="s">
        <v>367</v>
      </c>
      <c r="Q638" s="18">
        <f t="shared" si="29"/>
        <v>1</v>
      </c>
      <c r="R638" s="68">
        <v>1.51</v>
      </c>
      <c r="S638" s="69">
        <v>3057.43</v>
      </c>
      <c r="T638" s="59">
        <f t="shared" si="30"/>
        <v>3057.43</v>
      </c>
    </row>
    <row r="639" spans="1:20">
      <c r="A639">
        <f t="shared" si="31"/>
        <v>74</v>
      </c>
      <c r="B639" s="60" t="s">
        <v>32</v>
      </c>
      <c r="C639" s="60" t="s">
        <v>200</v>
      </c>
      <c r="D639" s="60">
        <v>5</v>
      </c>
      <c r="E639" s="65">
        <v>29123.743999999999</v>
      </c>
      <c r="F639" s="60">
        <v>2024</v>
      </c>
      <c r="G639" s="65">
        <v>63.968000000000004</v>
      </c>
      <c r="H639" s="65">
        <v>5.001747573852537</v>
      </c>
      <c r="I639" s="66">
        <v>1.0499999523162842</v>
      </c>
      <c r="J639" s="5">
        <v>8.9878422309940156</v>
      </c>
      <c r="K639" s="6">
        <v>49.31441723940079</v>
      </c>
      <c r="L639" s="5">
        <v>42.688725355479967</v>
      </c>
      <c r="M639" s="5">
        <v>8.0813945924446884</v>
      </c>
      <c r="N639" s="7">
        <v>5.2823463657361494</v>
      </c>
      <c r="O639" s="7" t="s">
        <v>2959</v>
      </c>
      <c r="P639" s="67">
        <v>47.211110134483192</v>
      </c>
      <c r="Q639" s="18">
        <f t="shared" si="29"/>
        <v>1</v>
      </c>
      <c r="R639" s="68">
        <v>1.49</v>
      </c>
      <c r="S639" s="69">
        <v>4916.93</v>
      </c>
      <c r="T639" s="59">
        <f t="shared" si="30"/>
        <v>4916.93</v>
      </c>
    </row>
    <row r="640" spans="1:20">
      <c r="A640" t="str">
        <f t="shared" si="31"/>
        <v/>
      </c>
      <c r="B640" s="60" t="s">
        <v>59</v>
      </c>
      <c r="C640" s="60" t="s">
        <v>227</v>
      </c>
      <c r="D640" s="60">
        <v>3</v>
      </c>
      <c r="E640" s="65">
        <v>81701.971000000005</v>
      </c>
      <c r="F640" s="60">
        <v>2006</v>
      </c>
      <c r="G640" s="65">
        <v>79.585999999999999</v>
      </c>
      <c r="H640" s="65" t="s">
        <v>367</v>
      </c>
      <c r="I640" s="66">
        <v>5.4200000762939453</v>
      </c>
      <c r="J640" s="5" t="s">
        <v>367</v>
      </c>
      <c r="K640" s="6" t="s">
        <v>367</v>
      </c>
      <c r="L640" s="5" t="s">
        <v>367</v>
      </c>
      <c r="M640" s="5">
        <v>12.45139471642235</v>
      </c>
      <c r="N640" s="7" t="s">
        <v>367</v>
      </c>
      <c r="O640" s="7" t="s">
        <v>2698</v>
      </c>
      <c r="P640" s="67" t="s">
        <v>367</v>
      </c>
      <c r="Q640" s="18">
        <f t="shared" si="29"/>
        <v>3</v>
      </c>
      <c r="R640" s="68">
        <v>1.71</v>
      </c>
      <c r="S640" s="69">
        <v>53222.04</v>
      </c>
      <c r="T640" s="59">
        <f t="shared" si="30"/>
        <v>53222.04</v>
      </c>
    </row>
    <row r="641" spans="1:20">
      <c r="A641">
        <f t="shared" si="31"/>
        <v>16</v>
      </c>
      <c r="B641" s="60" t="s">
        <v>59</v>
      </c>
      <c r="C641" s="60" t="s">
        <v>227</v>
      </c>
      <c r="D641" s="60">
        <v>3</v>
      </c>
      <c r="E641" s="65">
        <v>84075.074999999997</v>
      </c>
      <c r="F641" s="60">
        <v>2025</v>
      </c>
      <c r="G641" s="65">
        <v>81.706999999999994</v>
      </c>
      <c r="H641" s="65">
        <v>6.9952067489624028</v>
      </c>
      <c r="I641" s="66">
        <v>3.7799999713897705</v>
      </c>
      <c r="J641" s="5">
        <v>10.981301406103881</v>
      </c>
      <c r="K641" s="6">
        <v>76.960657502368065</v>
      </c>
      <c r="L641" s="5">
        <v>70.334965618447242</v>
      </c>
      <c r="M641" s="5">
        <v>10.811394611518175</v>
      </c>
      <c r="N641" s="7">
        <v>6.5056330053399609</v>
      </c>
      <c r="O641" s="7" t="s">
        <v>3418</v>
      </c>
      <c r="P641" s="67">
        <v>58.076033503764222</v>
      </c>
      <c r="Q641" s="18">
        <f t="shared" si="29"/>
        <v>3</v>
      </c>
      <c r="R641" s="68">
        <v>1.48</v>
      </c>
      <c r="S641" s="69" t="s">
        <v>367</v>
      </c>
      <c r="T641" s="59">
        <f t="shared" si="30"/>
        <v>62554.55</v>
      </c>
    </row>
    <row r="642" spans="1:20">
      <c r="A642">
        <f t="shared" si="31"/>
        <v>113</v>
      </c>
      <c r="B642" s="60" t="s">
        <v>137</v>
      </c>
      <c r="C642" s="60" t="s">
        <v>305</v>
      </c>
      <c r="D642" s="60">
        <v>5</v>
      </c>
      <c r="E642" s="65">
        <v>38823.317999999999</v>
      </c>
      <c r="F642" s="60">
        <v>2014</v>
      </c>
      <c r="G642" s="65">
        <v>63.99</v>
      </c>
      <c r="H642" s="65">
        <v>4.1386728286743164</v>
      </c>
      <c r="I642" s="66">
        <v>1.8799999952316284</v>
      </c>
      <c r="J642" s="5">
        <v>8.124767485815795</v>
      </c>
      <c r="K642" s="6">
        <v>44.594237643659113</v>
      </c>
      <c r="L642" s="5">
        <v>37.968545759738291</v>
      </c>
      <c r="M642" s="5">
        <v>8.9113946353600326</v>
      </c>
      <c r="N642" s="7">
        <v>4.2606738129496282</v>
      </c>
      <c r="O642" s="7" t="s">
        <v>1565</v>
      </c>
      <c r="P642" s="67">
        <v>38.616133340497065</v>
      </c>
      <c r="Q642" s="18">
        <f t="shared" ref="Q642:Q705" si="32">IF(I642&lt;R642,1,IF(I642&lt;R642*2,2,3))</f>
        <v>2</v>
      </c>
      <c r="R642" s="68">
        <v>1.61</v>
      </c>
      <c r="S642" s="69">
        <v>4207.5</v>
      </c>
      <c r="T642" s="59">
        <f t="shared" ref="T642:T705" si="33">IF(S642=0,"",IF(F642=2025,_xlfn.XLOOKUP("2024"&amp;C642,O:O,S:S,"",0),S642))</f>
        <v>4207.5</v>
      </c>
    </row>
    <row r="643" spans="1:20">
      <c r="A643">
        <f t="shared" ref="A643:A706" si="34">IF(ISNUMBER(P643),COUNTIFS($F$3:$F$3127,F643,$P$3:$P$3127,"&gt;"&amp;P643)+1,"")</f>
        <v>53</v>
      </c>
      <c r="B643" s="60" t="s">
        <v>114</v>
      </c>
      <c r="C643" s="60" t="s">
        <v>282</v>
      </c>
      <c r="D643" s="60">
        <v>6</v>
      </c>
      <c r="E643" s="65">
        <v>189499.11300000001</v>
      </c>
      <c r="F643" s="60">
        <v>2008</v>
      </c>
      <c r="G643" s="65">
        <v>64.001999999999995</v>
      </c>
      <c r="H643" s="65">
        <v>4.4139189720153809</v>
      </c>
      <c r="I643" s="66">
        <v>0.81000000238418579</v>
      </c>
      <c r="J643" s="5">
        <v>8.4000136291568595</v>
      </c>
      <c r="K643" s="6">
        <v>46.113621301412657</v>
      </c>
      <c r="L643" s="5">
        <v>39.487929417491834</v>
      </c>
      <c r="M643" s="5">
        <v>7.84139464251259</v>
      </c>
      <c r="N643" s="7">
        <v>5.0358298769208307</v>
      </c>
      <c r="O643" s="7" t="s">
        <v>2477</v>
      </c>
      <c r="P643" s="67">
        <v>46.064212185937329</v>
      </c>
      <c r="Q643" s="18">
        <f t="shared" si="32"/>
        <v>1</v>
      </c>
      <c r="R643" s="68">
        <v>1.69</v>
      </c>
      <c r="S643" s="69">
        <v>4233.3500000000004</v>
      </c>
      <c r="T643" s="59">
        <f t="shared" si="33"/>
        <v>4233.3500000000004</v>
      </c>
    </row>
    <row r="644" spans="1:20">
      <c r="A644" t="str">
        <f t="shared" si="34"/>
        <v/>
      </c>
      <c r="B644" s="60" t="s">
        <v>57</v>
      </c>
      <c r="C644" s="60" t="s">
        <v>225</v>
      </c>
      <c r="D644" s="60">
        <v>5</v>
      </c>
      <c r="E644" s="65">
        <v>1607.175</v>
      </c>
      <c r="F644" s="60">
        <v>2008</v>
      </c>
      <c r="G644" s="65">
        <v>64.010999999999996</v>
      </c>
      <c r="H644" s="65" t="s">
        <v>367</v>
      </c>
      <c r="I644" s="66">
        <v>2.5231945514678955</v>
      </c>
      <c r="J644" s="5" t="s">
        <v>367</v>
      </c>
      <c r="K644" s="6" t="s">
        <v>367</v>
      </c>
      <c r="L644" s="5" t="s">
        <v>367</v>
      </c>
      <c r="M644" s="5">
        <v>9.5545891915962997</v>
      </c>
      <c r="N644" s="7" t="s">
        <v>367</v>
      </c>
      <c r="O644" s="7" t="s">
        <v>2383</v>
      </c>
      <c r="P644" s="67" t="s">
        <v>367</v>
      </c>
      <c r="Q644" s="18">
        <f t="shared" si="32"/>
        <v>2</v>
      </c>
      <c r="R644" s="68">
        <v>1.69</v>
      </c>
      <c r="S644" s="69">
        <v>18493.09</v>
      </c>
      <c r="T644" s="59">
        <f t="shared" si="33"/>
        <v>18493.09</v>
      </c>
    </row>
    <row r="645" spans="1:20">
      <c r="A645">
        <f t="shared" si="34"/>
        <v>17</v>
      </c>
      <c r="B645" s="60" t="s">
        <v>116</v>
      </c>
      <c r="C645" s="60" t="s">
        <v>284</v>
      </c>
      <c r="D645" s="60">
        <v>1</v>
      </c>
      <c r="E645" s="65">
        <v>4571.1890000000003</v>
      </c>
      <c r="F645" s="60">
        <v>2025</v>
      </c>
      <c r="G645" s="65">
        <v>79.956999999999994</v>
      </c>
      <c r="H645" s="65">
        <v>6.3993820381164532</v>
      </c>
      <c r="I645" s="66">
        <v>2.9004161357879639</v>
      </c>
      <c r="J645" s="5">
        <v>10.385476695257932</v>
      </c>
      <c r="K645" s="6">
        <v>71.226010432370614</v>
      </c>
      <c r="L645" s="5">
        <v>64.600318548449792</v>
      </c>
      <c r="M645" s="5">
        <v>9.9318107759163681</v>
      </c>
      <c r="N645" s="7">
        <v>6.5043847497677865</v>
      </c>
      <c r="O645" s="7" t="s">
        <v>2960</v>
      </c>
      <c r="P645" s="67">
        <v>58.064890278751164</v>
      </c>
      <c r="Q645" s="18">
        <f t="shared" si="32"/>
        <v>2</v>
      </c>
      <c r="R645" s="68">
        <v>1.48</v>
      </c>
      <c r="S645" s="69" t="s">
        <v>367</v>
      </c>
      <c r="T645" s="59">
        <f t="shared" si="33"/>
        <v>36394.92</v>
      </c>
    </row>
    <row r="646" spans="1:20">
      <c r="A646" t="str">
        <f t="shared" si="34"/>
        <v/>
      </c>
      <c r="B646" s="60" t="s">
        <v>72</v>
      </c>
      <c r="C646" s="60" t="s">
        <v>240</v>
      </c>
      <c r="D646" s="60">
        <v>4</v>
      </c>
      <c r="E646" s="65">
        <v>28616.514999999999</v>
      </c>
      <c r="F646" s="60">
        <v>2006</v>
      </c>
      <c r="G646" s="65">
        <v>64.028999999999996</v>
      </c>
      <c r="H646" s="65" t="s">
        <v>367</v>
      </c>
      <c r="I646" s="66">
        <v>1.4600000381469727</v>
      </c>
      <c r="J646" s="5" t="s">
        <v>367</v>
      </c>
      <c r="K646" s="6" t="s">
        <v>367</v>
      </c>
      <c r="L646" s="5" t="s">
        <v>367</v>
      </c>
      <c r="M646" s="5">
        <v>8.4913946782753769</v>
      </c>
      <c r="N646" s="7" t="s">
        <v>367</v>
      </c>
      <c r="O646" s="7" t="s">
        <v>2704</v>
      </c>
      <c r="P646" s="67" t="s">
        <v>367</v>
      </c>
      <c r="Q646" s="18">
        <f t="shared" si="32"/>
        <v>1</v>
      </c>
      <c r="R646" s="68">
        <v>1.71</v>
      </c>
      <c r="S646" s="69">
        <v>10568.91</v>
      </c>
      <c r="T646" s="59">
        <f t="shared" si="33"/>
        <v>10568.91</v>
      </c>
    </row>
    <row r="647" spans="1:20">
      <c r="A647">
        <f t="shared" si="34"/>
        <v>59</v>
      </c>
      <c r="B647" s="60" t="s">
        <v>2850</v>
      </c>
      <c r="C647" s="60" t="s">
        <v>333</v>
      </c>
      <c r="D647" s="60">
        <v>5</v>
      </c>
      <c r="E647" s="65">
        <v>2399.6320000000001</v>
      </c>
      <c r="F647" s="60">
        <v>2018</v>
      </c>
      <c r="G647" s="65">
        <v>64.034000000000006</v>
      </c>
      <c r="H647" s="65">
        <v>4.9220991134643555</v>
      </c>
      <c r="I647" s="66">
        <v>0.90481281280517578</v>
      </c>
      <c r="J647" s="5">
        <v>8.9081937706058341</v>
      </c>
      <c r="K647" s="6">
        <v>48.92783277271942</v>
      </c>
      <c r="L647" s="5">
        <v>42.302140888798597</v>
      </c>
      <c r="M647" s="5">
        <v>7.93620745293358</v>
      </c>
      <c r="N647" s="7">
        <v>5.3302715610290425</v>
      </c>
      <c r="O647" s="7" t="s">
        <v>2962</v>
      </c>
      <c r="P647" s="67">
        <v>48.030782647537791</v>
      </c>
      <c r="Q647" s="18">
        <f t="shared" si="32"/>
        <v>1</v>
      </c>
      <c r="R647" s="68">
        <v>1.56</v>
      </c>
      <c r="S647" s="69">
        <v>2651.43</v>
      </c>
      <c r="T647" s="59">
        <f t="shared" si="33"/>
        <v>2651.43</v>
      </c>
    </row>
    <row r="648" spans="1:20">
      <c r="A648">
        <f t="shared" si="34"/>
        <v>46</v>
      </c>
      <c r="B648" s="60" t="s">
        <v>59</v>
      </c>
      <c r="C648" s="60" t="s">
        <v>227</v>
      </c>
      <c r="D648" s="60">
        <v>3</v>
      </c>
      <c r="E648" s="65">
        <v>81298.542000000001</v>
      </c>
      <c r="F648" s="60">
        <v>2007</v>
      </c>
      <c r="G648" s="65">
        <v>79.730999999999995</v>
      </c>
      <c r="H648" s="65">
        <v>6.4168195724487305</v>
      </c>
      <c r="I648" s="66">
        <v>5.369999885559082</v>
      </c>
      <c r="J648" s="5">
        <v>10.402914229590209</v>
      </c>
      <c r="K648" s="6">
        <v>71.143941376214656</v>
      </c>
      <c r="L648" s="5">
        <v>64.518249492293833</v>
      </c>
      <c r="M648" s="5">
        <v>12.401394525687486</v>
      </c>
      <c r="N648" s="7">
        <v>5.2024995542763115</v>
      </c>
      <c r="O648" s="7" t="s">
        <v>2609</v>
      </c>
      <c r="P648" s="67">
        <v>47.588788585519559</v>
      </c>
      <c r="Q648" s="18">
        <f t="shared" si="32"/>
        <v>3</v>
      </c>
      <c r="R648" s="68">
        <v>1.69</v>
      </c>
      <c r="S648" s="69">
        <v>54832.959999999999</v>
      </c>
      <c r="T648" s="59">
        <f t="shared" si="33"/>
        <v>54832.959999999999</v>
      </c>
    </row>
    <row r="649" spans="1:20">
      <c r="A649">
        <f t="shared" si="34"/>
        <v>128</v>
      </c>
      <c r="B649" s="60" t="s">
        <v>133</v>
      </c>
      <c r="C649" s="60" t="s">
        <v>301</v>
      </c>
      <c r="D649" s="60">
        <v>5</v>
      </c>
      <c r="E649" s="65">
        <v>56723.536999999997</v>
      </c>
      <c r="F649" s="60">
        <v>2015</v>
      </c>
      <c r="G649" s="65">
        <v>64.052999999999997</v>
      </c>
      <c r="H649" s="65">
        <v>4.8873257637023926</v>
      </c>
      <c r="I649" s="66">
        <v>3.0799999237060547</v>
      </c>
      <c r="J649" s="5">
        <v>8.8734204208438712</v>
      </c>
      <c r="K649" s="6">
        <v>48.751302862001083</v>
      </c>
      <c r="L649" s="5">
        <v>42.12561097808026</v>
      </c>
      <c r="M649" s="5">
        <v>10.111394563834459</v>
      </c>
      <c r="N649" s="7">
        <v>4.1661524245875459</v>
      </c>
      <c r="O649" s="7" t="s">
        <v>1434</v>
      </c>
      <c r="P649" s="67">
        <v>37.672057442675218</v>
      </c>
      <c r="Q649" s="18">
        <f t="shared" si="32"/>
        <v>2</v>
      </c>
      <c r="R649" s="68">
        <v>1.59</v>
      </c>
      <c r="S649" s="69">
        <v>14541.67</v>
      </c>
      <c r="T649" s="59">
        <f t="shared" si="33"/>
        <v>14541.67</v>
      </c>
    </row>
    <row r="650" spans="1:20">
      <c r="A650">
        <f t="shared" si="34"/>
        <v>109</v>
      </c>
      <c r="B650" s="60" t="s">
        <v>105</v>
      </c>
      <c r="C650" s="60" t="s">
        <v>273</v>
      </c>
      <c r="D650" s="60">
        <v>5</v>
      </c>
      <c r="E650" s="65">
        <v>2728.7620000000002</v>
      </c>
      <c r="F650" s="60">
        <v>2020</v>
      </c>
      <c r="G650" s="65">
        <v>64.070999999999998</v>
      </c>
      <c r="H650" s="65">
        <v>4.4510102272033691</v>
      </c>
      <c r="I650" s="66">
        <v>2.2556264400482178</v>
      </c>
      <c r="J650" s="5">
        <v>8.4371048843448477</v>
      </c>
      <c r="K650" s="6">
        <v>46.367175674078084</v>
      </c>
      <c r="L650" s="5">
        <v>39.741483790157261</v>
      </c>
      <c r="M650" s="5">
        <v>9.287021080176622</v>
      </c>
      <c r="N650" s="7">
        <v>4.2792498743204588</v>
      </c>
      <c r="O650" s="7" t="s">
        <v>640</v>
      </c>
      <c r="P650" s="67">
        <v>38.425437623676196</v>
      </c>
      <c r="Q650" s="18">
        <f t="shared" si="32"/>
        <v>2</v>
      </c>
      <c r="R650" s="68">
        <v>1.53</v>
      </c>
      <c r="S650" s="69">
        <v>9652.25</v>
      </c>
      <c r="T650" s="59">
        <f t="shared" si="33"/>
        <v>9652.25</v>
      </c>
    </row>
    <row r="651" spans="1:20">
      <c r="A651">
        <f t="shared" si="34"/>
        <v>116</v>
      </c>
      <c r="B651" s="60" t="s">
        <v>64</v>
      </c>
      <c r="C651" s="60" t="s">
        <v>232</v>
      </c>
      <c r="D651" s="60">
        <v>1</v>
      </c>
      <c r="E651" s="65">
        <v>10962.361999999999</v>
      </c>
      <c r="F651" s="60">
        <v>2018</v>
      </c>
      <c r="G651" s="65">
        <v>64.076999999999998</v>
      </c>
      <c r="H651" s="65">
        <v>3.6149280071258545</v>
      </c>
      <c r="I651" s="66">
        <v>0.75999999046325684</v>
      </c>
      <c r="J651" s="5">
        <v>7.601022664267334</v>
      </c>
      <c r="K651" s="6">
        <v>41.776292040004407</v>
      </c>
      <c r="L651" s="5">
        <v>35.150600156083584</v>
      </c>
      <c r="M651" s="5">
        <v>7.791394630591661</v>
      </c>
      <c r="N651" s="7">
        <v>4.5114644839154199</v>
      </c>
      <c r="O651" s="7" t="s">
        <v>981</v>
      </c>
      <c r="P651" s="67">
        <v>40.652557298074051</v>
      </c>
      <c r="Q651" s="18">
        <f t="shared" si="32"/>
        <v>1</v>
      </c>
      <c r="R651" s="68">
        <v>1.56</v>
      </c>
      <c r="S651" s="69">
        <v>3496.88</v>
      </c>
      <c r="T651" s="59">
        <f t="shared" si="33"/>
        <v>3496.88</v>
      </c>
    </row>
    <row r="652" spans="1:20">
      <c r="A652">
        <f t="shared" si="34"/>
        <v>134</v>
      </c>
      <c r="B652" s="60" t="s">
        <v>53</v>
      </c>
      <c r="C652" s="60" t="s">
        <v>221</v>
      </c>
      <c r="D652" s="60">
        <v>5</v>
      </c>
      <c r="E652" s="65">
        <v>1230.5060000000001</v>
      </c>
      <c r="F652" s="60">
        <v>2023</v>
      </c>
      <c r="G652" s="65">
        <v>64.123000000000005</v>
      </c>
      <c r="H652" s="65">
        <v>3.5019999999999998</v>
      </c>
      <c r="I652" s="66">
        <v>1.9900000095367432</v>
      </c>
      <c r="J652" s="5">
        <v>7.4880946571414793</v>
      </c>
      <c r="K652" s="6">
        <v>41.185168852162342</v>
      </c>
      <c r="L652" s="5">
        <v>34.559476968241519</v>
      </c>
      <c r="M652" s="5">
        <v>9.0213946496651474</v>
      </c>
      <c r="N652" s="7">
        <v>3.8308352877040233</v>
      </c>
      <c r="O652" s="7" t="s">
        <v>2963</v>
      </c>
      <c r="P652" s="67">
        <v>34.278370638478933</v>
      </c>
      <c r="Q652" s="18">
        <f t="shared" si="32"/>
        <v>2</v>
      </c>
      <c r="R652" s="68">
        <v>1.5</v>
      </c>
      <c r="S652" s="69">
        <v>10181.5</v>
      </c>
      <c r="T652" s="59">
        <f t="shared" si="33"/>
        <v>10181.5</v>
      </c>
    </row>
    <row r="653" spans="1:20">
      <c r="A653">
        <f t="shared" si="34"/>
        <v>98</v>
      </c>
      <c r="B653" s="60" t="s">
        <v>60</v>
      </c>
      <c r="C653" s="60" t="s">
        <v>228</v>
      </c>
      <c r="D653" s="60">
        <v>5</v>
      </c>
      <c r="E653" s="65">
        <v>30637.584999999999</v>
      </c>
      <c r="F653" s="60">
        <v>2018</v>
      </c>
      <c r="G653" s="65">
        <v>64.138000000000005</v>
      </c>
      <c r="H653" s="65">
        <v>5.0036931037902832</v>
      </c>
      <c r="I653" s="66">
        <v>1.8600000143051147</v>
      </c>
      <c r="J653" s="5">
        <v>8.9897877609317618</v>
      </c>
      <c r="K653" s="6">
        <v>49.456177274886471</v>
      </c>
      <c r="L653" s="5">
        <v>42.830485390965649</v>
      </c>
      <c r="M653" s="5">
        <v>8.891394654433519</v>
      </c>
      <c r="N653" s="7">
        <v>4.8170716806062668</v>
      </c>
      <c r="O653" s="7" t="s">
        <v>932</v>
      </c>
      <c r="P653" s="67">
        <v>43.406366868884668</v>
      </c>
      <c r="Q653" s="18">
        <f t="shared" si="32"/>
        <v>2</v>
      </c>
      <c r="R653" s="68">
        <v>1.56</v>
      </c>
      <c r="S653" s="69">
        <v>6234.51</v>
      </c>
      <c r="T653" s="59">
        <f t="shared" si="33"/>
        <v>6234.51</v>
      </c>
    </row>
    <row r="654" spans="1:20">
      <c r="A654" t="str">
        <f t="shared" si="34"/>
        <v/>
      </c>
      <c r="B654" s="60" t="s">
        <v>39</v>
      </c>
      <c r="C654" s="60" t="s">
        <v>207</v>
      </c>
      <c r="D654" s="60">
        <v>5</v>
      </c>
      <c r="E654" s="65">
        <v>711.50300000000004</v>
      </c>
      <c r="F654" s="60">
        <v>2014</v>
      </c>
      <c r="G654" s="65">
        <v>64.143000000000001</v>
      </c>
      <c r="H654" s="65" t="s">
        <v>367</v>
      </c>
      <c r="I654" s="66">
        <v>0.85581880807876587</v>
      </c>
      <c r="J654" s="5" t="s">
        <v>367</v>
      </c>
      <c r="K654" s="6" t="s">
        <v>367</v>
      </c>
      <c r="L654" s="5" t="s">
        <v>367</v>
      </c>
      <c r="M654" s="5">
        <v>7.8872134482071701</v>
      </c>
      <c r="N654" s="7" t="s">
        <v>367</v>
      </c>
      <c r="O654" s="7" t="s">
        <v>1458</v>
      </c>
      <c r="P654" s="67" t="s">
        <v>367</v>
      </c>
      <c r="Q654" s="18">
        <f t="shared" si="32"/>
        <v>1</v>
      </c>
      <c r="R654" s="68">
        <v>1.61</v>
      </c>
      <c r="S654" s="69">
        <v>3334.58</v>
      </c>
      <c r="T654" s="59">
        <f t="shared" si="33"/>
        <v>3334.58</v>
      </c>
    </row>
    <row r="655" spans="1:20">
      <c r="A655">
        <f t="shared" si="34"/>
        <v>84</v>
      </c>
      <c r="B655" s="60" t="s">
        <v>54</v>
      </c>
      <c r="C655" s="60" t="s">
        <v>222</v>
      </c>
      <c r="D655" s="60">
        <v>5</v>
      </c>
      <c r="E655" s="65">
        <v>106718.162</v>
      </c>
      <c r="F655" s="60">
        <v>2016</v>
      </c>
      <c r="G655" s="65">
        <v>64.162000000000006</v>
      </c>
      <c r="H655" s="65">
        <v>4.2978487014770508</v>
      </c>
      <c r="I655" s="66">
        <v>0.97000002861022949</v>
      </c>
      <c r="J655" s="5">
        <v>8.2839433586185294</v>
      </c>
      <c r="K655" s="6">
        <v>45.59011693941833</v>
      </c>
      <c r="L655" s="5">
        <v>38.964425055497507</v>
      </c>
      <c r="M655" s="5">
        <v>8.0013946687386337</v>
      </c>
      <c r="N655" s="7">
        <v>4.8697041789140973</v>
      </c>
      <c r="O655" s="7" t="s">
        <v>1250</v>
      </c>
      <c r="P655" s="67">
        <v>43.982785607443034</v>
      </c>
      <c r="Q655" s="18">
        <f t="shared" si="32"/>
        <v>1</v>
      </c>
      <c r="R655" s="68">
        <v>1.58</v>
      </c>
      <c r="S655" s="69">
        <v>2084.84</v>
      </c>
      <c r="T655" s="59">
        <f t="shared" si="33"/>
        <v>2084.84</v>
      </c>
    </row>
    <row r="656" spans="1:20">
      <c r="A656">
        <f t="shared" si="34"/>
        <v>116</v>
      </c>
      <c r="B656" s="60" t="s">
        <v>125</v>
      </c>
      <c r="C656" s="60" t="s">
        <v>293</v>
      </c>
      <c r="D656" s="60">
        <v>5</v>
      </c>
      <c r="E656" s="65">
        <v>10829.901</v>
      </c>
      <c r="F656" s="60">
        <v>2012</v>
      </c>
      <c r="G656" s="65">
        <v>64.188999999999993</v>
      </c>
      <c r="H656" s="65">
        <v>3.3330478668212891</v>
      </c>
      <c r="I656" s="66">
        <v>0.81000000238418579</v>
      </c>
      <c r="J656" s="5">
        <v>7.3191425239627685</v>
      </c>
      <c r="K656" s="6">
        <v>40.297351777041143</v>
      </c>
      <c r="L656" s="5">
        <v>33.671659893120321</v>
      </c>
      <c r="M656" s="5">
        <v>7.84139464251259</v>
      </c>
      <c r="N656" s="7">
        <v>4.2940907106712123</v>
      </c>
      <c r="O656" s="7" t="s">
        <v>1896</v>
      </c>
      <c r="P656" s="67">
        <v>38.964041471983052</v>
      </c>
      <c r="Q656" s="18">
        <f t="shared" si="32"/>
        <v>1</v>
      </c>
      <c r="R656" s="68">
        <v>1.62</v>
      </c>
      <c r="S656" s="69">
        <v>1988.01</v>
      </c>
      <c r="T656" s="59">
        <f t="shared" si="33"/>
        <v>1988.01</v>
      </c>
    </row>
    <row r="657" spans="1:20">
      <c r="A657">
        <f t="shared" si="34"/>
        <v>110</v>
      </c>
      <c r="B657" s="60" t="s">
        <v>105</v>
      </c>
      <c r="C657" s="60" t="s">
        <v>273</v>
      </c>
      <c r="D657" s="60">
        <v>5</v>
      </c>
      <c r="E657" s="65">
        <v>2889.6619999999998</v>
      </c>
      <c r="F657" s="60">
        <v>2022</v>
      </c>
      <c r="G657" s="65">
        <v>64.19</v>
      </c>
      <c r="H657" s="65">
        <v>4.9489626884460449</v>
      </c>
      <c r="I657" s="66">
        <v>2.3501756191253662</v>
      </c>
      <c r="J657" s="5">
        <v>8.9350573455875235</v>
      </c>
      <c r="K657" s="6">
        <v>49.194937410139744</v>
      </c>
      <c r="L657" s="5">
        <v>42.569245526218921</v>
      </c>
      <c r="M657" s="5">
        <v>9.3815702592537704</v>
      </c>
      <c r="N657" s="7">
        <v>4.5375394896424268</v>
      </c>
      <c r="O657" s="7" t="s">
        <v>2964</v>
      </c>
      <c r="P657" s="67">
        <v>40.649561503668643</v>
      </c>
      <c r="Q657" s="18">
        <f t="shared" si="32"/>
        <v>2</v>
      </c>
      <c r="R657" s="68">
        <v>1.51</v>
      </c>
      <c r="S657" s="69">
        <v>9953.1</v>
      </c>
      <c r="T657" s="59">
        <f t="shared" si="33"/>
        <v>9953.1</v>
      </c>
    </row>
    <row r="658" spans="1:20">
      <c r="A658">
        <f t="shared" si="34"/>
        <v>65</v>
      </c>
      <c r="B658" s="60" t="s">
        <v>40</v>
      </c>
      <c r="C658" s="60" t="s">
        <v>208</v>
      </c>
      <c r="D658" s="60">
        <v>5</v>
      </c>
      <c r="E658" s="65">
        <v>5892.183</v>
      </c>
      <c r="F658" s="60">
        <v>2021</v>
      </c>
      <c r="G658" s="65">
        <v>64.191999999999993</v>
      </c>
      <c r="H658" s="65">
        <v>4.9205312728881836</v>
      </c>
      <c r="I658" s="66">
        <v>1.0499999523162842</v>
      </c>
      <c r="J658" s="5">
        <v>8.9066259300296622</v>
      </c>
      <c r="K658" s="6">
        <v>49.039926685936599</v>
      </c>
      <c r="L658" s="5">
        <v>42.414234802015777</v>
      </c>
      <c r="M658" s="5">
        <v>8.0813945924446884</v>
      </c>
      <c r="N658" s="7">
        <v>5.2483806250061011</v>
      </c>
      <c r="O658" s="7" t="s">
        <v>483</v>
      </c>
      <c r="P658" s="67">
        <v>47.072680793803933</v>
      </c>
      <c r="Q658" s="18">
        <f t="shared" si="32"/>
        <v>1</v>
      </c>
      <c r="R658" s="68">
        <v>1.52</v>
      </c>
      <c r="S658" s="69">
        <v>6263.21</v>
      </c>
      <c r="T658" s="59">
        <f t="shared" si="33"/>
        <v>6263.21</v>
      </c>
    </row>
    <row r="659" spans="1:20">
      <c r="A659">
        <f t="shared" si="34"/>
        <v>58</v>
      </c>
      <c r="B659" s="60" t="s">
        <v>40</v>
      </c>
      <c r="C659" s="60" t="s">
        <v>208</v>
      </c>
      <c r="D659" s="60">
        <v>5</v>
      </c>
      <c r="E659" s="65">
        <v>5351.0110000000004</v>
      </c>
      <c r="F659" s="60">
        <v>2017</v>
      </c>
      <c r="G659" s="65">
        <v>64.203000000000003</v>
      </c>
      <c r="H659" s="65">
        <v>4.8839912414550781</v>
      </c>
      <c r="I659" s="66">
        <v>1.0399999618530273</v>
      </c>
      <c r="J659" s="5">
        <v>8.8700858985965567</v>
      </c>
      <c r="K659" s="6">
        <v>48.847106141845039</v>
      </c>
      <c r="L659" s="5">
        <v>42.221414257924216</v>
      </c>
      <c r="M659" s="5">
        <v>8.0713946019814315</v>
      </c>
      <c r="N659" s="7">
        <v>5.2309936931542609</v>
      </c>
      <c r="O659" s="7" t="s">
        <v>1096</v>
      </c>
      <c r="P659" s="67">
        <v>47.245924119192594</v>
      </c>
      <c r="Q659" s="18">
        <f t="shared" si="32"/>
        <v>1</v>
      </c>
      <c r="R659" s="68">
        <v>1.58</v>
      </c>
      <c r="S659" s="69">
        <v>7372.77</v>
      </c>
      <c r="T659" s="59">
        <f t="shared" si="33"/>
        <v>7372.77</v>
      </c>
    </row>
    <row r="660" spans="1:20">
      <c r="A660">
        <f t="shared" si="34"/>
        <v>32</v>
      </c>
      <c r="B660" s="60" t="s">
        <v>114</v>
      </c>
      <c r="C660" s="60" t="s">
        <v>282</v>
      </c>
      <c r="D660" s="60">
        <v>6</v>
      </c>
      <c r="E660" s="65">
        <v>194376.53400000001</v>
      </c>
      <c r="F660" s="60">
        <v>2009</v>
      </c>
      <c r="G660" s="65">
        <v>64.206000000000003</v>
      </c>
      <c r="H660" s="65">
        <v>5.2081465721130371</v>
      </c>
      <c r="I660" s="66">
        <v>0.81000000238418579</v>
      </c>
      <c r="J660" s="5">
        <v>9.1942412292545157</v>
      </c>
      <c r="K660" s="6">
        <v>50.63457873110525</v>
      </c>
      <c r="L660" s="5">
        <v>44.008886847184428</v>
      </c>
      <c r="M660" s="5">
        <v>7.84139464251259</v>
      </c>
      <c r="N660" s="7">
        <v>5.612380048899416</v>
      </c>
      <c r="O660" s="7" t="s">
        <v>2300</v>
      </c>
      <c r="P660" s="67">
        <v>51.220356556499702</v>
      </c>
      <c r="Q660" s="18">
        <f t="shared" si="32"/>
        <v>1</v>
      </c>
      <c r="R660" s="68">
        <v>1.67</v>
      </c>
      <c r="S660" s="69">
        <v>4270.4399999999996</v>
      </c>
      <c r="T660" s="59">
        <f t="shared" si="33"/>
        <v>4270.4399999999996</v>
      </c>
    </row>
    <row r="661" spans="1:20">
      <c r="A661">
        <f t="shared" si="34"/>
        <v>87</v>
      </c>
      <c r="B661" s="60" t="s">
        <v>127</v>
      </c>
      <c r="C661" s="60" t="s">
        <v>295</v>
      </c>
      <c r="D661" s="60">
        <v>5</v>
      </c>
      <c r="E661" s="65">
        <v>12635.413</v>
      </c>
      <c r="F661" s="60">
        <v>2010</v>
      </c>
      <c r="G661" s="65">
        <v>64.221000000000004</v>
      </c>
      <c r="H661" s="65">
        <v>4.3721561431884766</v>
      </c>
      <c r="I661" s="66">
        <v>1.4800000190734863</v>
      </c>
      <c r="J661" s="5">
        <v>8.3582508003299552</v>
      </c>
      <c r="K661" s="6">
        <v>46.041361192260652</v>
      </c>
      <c r="L661" s="5">
        <v>39.41566930833983</v>
      </c>
      <c r="M661" s="5">
        <v>8.5113946592018905</v>
      </c>
      <c r="N661" s="7">
        <v>4.6309295816434179</v>
      </c>
      <c r="O661" s="7" t="s">
        <v>2173</v>
      </c>
      <c r="P661" s="67">
        <v>42.166187472652659</v>
      </c>
      <c r="Q661" s="18">
        <f t="shared" si="32"/>
        <v>1</v>
      </c>
      <c r="R661" s="68">
        <v>1.65</v>
      </c>
      <c r="S661" s="69">
        <v>3403.57</v>
      </c>
      <c r="T661" s="59">
        <f t="shared" si="33"/>
        <v>3403.57</v>
      </c>
    </row>
    <row r="662" spans="1:20">
      <c r="A662">
        <f t="shared" si="34"/>
        <v>18</v>
      </c>
      <c r="B662" s="60" t="s">
        <v>158</v>
      </c>
      <c r="C662" s="60" t="s">
        <v>326</v>
      </c>
      <c r="D662" s="60">
        <v>8</v>
      </c>
      <c r="E662" s="65">
        <v>101598.527</v>
      </c>
      <c r="F662" s="60">
        <v>2025</v>
      </c>
      <c r="G662" s="65">
        <v>74.881</v>
      </c>
      <c r="H662" s="65">
        <v>6.4945085792541484</v>
      </c>
      <c r="I662" s="66">
        <v>2.2999999523162842</v>
      </c>
      <c r="J662" s="5">
        <v>10.480603236395627</v>
      </c>
      <c r="K662" s="6">
        <v>67.315272515074497</v>
      </c>
      <c r="L662" s="5">
        <v>60.689580631153675</v>
      </c>
      <c r="M662" s="5">
        <v>9.3313945924446884</v>
      </c>
      <c r="N662" s="7">
        <v>6.5038060527728572</v>
      </c>
      <c r="O662" s="7" t="s">
        <v>2961</v>
      </c>
      <c r="P662" s="67">
        <v>58.059724228646822</v>
      </c>
      <c r="Q662" s="18">
        <f t="shared" si="32"/>
        <v>2</v>
      </c>
      <c r="R662" s="68">
        <v>1.48</v>
      </c>
      <c r="S662" s="69" t="s">
        <v>367</v>
      </c>
      <c r="T662" s="59">
        <f t="shared" si="33"/>
        <v>14415.22</v>
      </c>
    </row>
    <row r="663" spans="1:20">
      <c r="A663">
        <f t="shared" si="34"/>
        <v>76</v>
      </c>
      <c r="B663" s="60" t="s">
        <v>104</v>
      </c>
      <c r="C663" s="60" t="s">
        <v>272</v>
      </c>
      <c r="D663" s="60">
        <v>8</v>
      </c>
      <c r="E663" s="65">
        <v>49837.446000000004</v>
      </c>
      <c r="F663" s="60">
        <v>2012</v>
      </c>
      <c r="G663" s="65">
        <v>64.251000000000005</v>
      </c>
      <c r="H663" s="65">
        <v>4.4389395713806152</v>
      </c>
      <c r="I663" s="66">
        <v>1.0800000429153442</v>
      </c>
      <c r="J663" s="5">
        <v>8.4250342285220938</v>
      </c>
      <c r="K663" s="6">
        <v>46.430916668376632</v>
      </c>
      <c r="L663" s="5">
        <v>39.80522478445581</v>
      </c>
      <c r="M663" s="5">
        <v>8.1113946830437484</v>
      </c>
      <c r="N663" s="7">
        <v>4.9073219020725984</v>
      </c>
      <c r="O663" s="7" t="s">
        <v>1866</v>
      </c>
      <c r="P663" s="67">
        <v>44.52842452385908</v>
      </c>
      <c r="Q663" s="18">
        <f t="shared" si="32"/>
        <v>1</v>
      </c>
      <c r="R663" s="68">
        <v>1.62</v>
      </c>
      <c r="S663" s="69">
        <v>4341</v>
      </c>
      <c r="T663" s="59">
        <f t="shared" si="33"/>
        <v>4341</v>
      </c>
    </row>
    <row r="664" spans="1:20">
      <c r="A664">
        <f t="shared" si="34"/>
        <v>130</v>
      </c>
      <c r="B664" s="60" t="s">
        <v>53</v>
      </c>
      <c r="C664" s="60" t="s">
        <v>221</v>
      </c>
      <c r="D664" s="60">
        <v>5</v>
      </c>
      <c r="E664" s="65">
        <v>1242.8219999999999</v>
      </c>
      <c r="F664" s="60">
        <v>2024</v>
      </c>
      <c r="G664" s="65">
        <v>64.263999999999996</v>
      </c>
      <c r="H664" s="65">
        <v>4.0460000000000003</v>
      </c>
      <c r="I664" s="66">
        <v>1.8500000238418579</v>
      </c>
      <c r="J664" s="5">
        <v>8.0320946571414797</v>
      </c>
      <c r="K664" s="6">
        <v>44.274357181340697</v>
      </c>
      <c r="L664" s="5">
        <v>37.648665297419875</v>
      </c>
      <c r="M664" s="5">
        <v>8.8813946639702621</v>
      </c>
      <c r="N664" s="7">
        <v>4.2390487892798738</v>
      </c>
      <c r="O664" s="7" t="s">
        <v>2966</v>
      </c>
      <c r="P664" s="67">
        <v>37.886610494586442</v>
      </c>
      <c r="Q664" s="18">
        <f t="shared" si="32"/>
        <v>2</v>
      </c>
      <c r="R664" s="68">
        <v>1.49</v>
      </c>
      <c r="S664" s="69">
        <v>10380.4</v>
      </c>
      <c r="T664" s="59">
        <f t="shared" si="33"/>
        <v>10380.4</v>
      </c>
    </row>
    <row r="665" spans="1:20">
      <c r="A665">
        <f t="shared" si="34"/>
        <v>106</v>
      </c>
      <c r="B665" s="60" t="s">
        <v>60</v>
      </c>
      <c r="C665" s="60" t="s">
        <v>228</v>
      </c>
      <c r="D665" s="60">
        <v>5</v>
      </c>
      <c r="E665" s="65">
        <v>32518.665000000001</v>
      </c>
      <c r="F665" s="60">
        <v>2021</v>
      </c>
      <c r="G665" s="65">
        <v>64.286000000000001</v>
      </c>
      <c r="H665" s="65">
        <v>4.3779506683349609</v>
      </c>
      <c r="I665" s="66">
        <v>2.0499999523162842</v>
      </c>
      <c r="J665" s="5">
        <v>8.3640453254764395</v>
      </c>
      <c r="K665" s="6">
        <v>46.119912438773717</v>
      </c>
      <c r="L665" s="5">
        <v>39.494220554852895</v>
      </c>
      <c r="M665" s="5">
        <v>9.0813945924446884</v>
      </c>
      <c r="N665" s="7">
        <v>4.3489158138454096</v>
      </c>
      <c r="O665" s="7" t="s">
        <v>493</v>
      </c>
      <c r="P665" s="67">
        <v>39.005388620043739</v>
      </c>
      <c r="Q665" s="18">
        <f t="shared" si="32"/>
        <v>2</v>
      </c>
      <c r="R665" s="68">
        <v>1.52</v>
      </c>
      <c r="S665" s="69">
        <v>6607.5</v>
      </c>
      <c r="T665" s="59">
        <f t="shared" si="33"/>
        <v>6607.5</v>
      </c>
    </row>
    <row r="666" spans="1:20">
      <c r="A666">
        <f t="shared" si="34"/>
        <v>87</v>
      </c>
      <c r="B666" s="60" t="s">
        <v>60</v>
      </c>
      <c r="C666" s="60" t="s">
        <v>228</v>
      </c>
      <c r="D666" s="60">
        <v>5</v>
      </c>
      <c r="E666" s="65">
        <v>31887.809000000001</v>
      </c>
      <c r="F666" s="60">
        <v>2020</v>
      </c>
      <c r="G666" s="65">
        <v>64.308999999999997</v>
      </c>
      <c r="H666" s="65">
        <v>5.3194832801818848</v>
      </c>
      <c r="I666" s="66">
        <v>2</v>
      </c>
      <c r="J666" s="5">
        <v>9.3055779373233634</v>
      </c>
      <c r="K666" s="6">
        <v>51.32994509644098</v>
      </c>
      <c r="L666" s="5">
        <v>44.704253212520157</v>
      </c>
      <c r="M666" s="5">
        <v>9.0313946401284042</v>
      </c>
      <c r="N666" s="7">
        <v>4.9498726380408256</v>
      </c>
      <c r="O666" s="7" t="s">
        <v>595</v>
      </c>
      <c r="P666" s="67">
        <v>44.447281155411154</v>
      </c>
      <c r="Q666" s="18">
        <f t="shared" si="32"/>
        <v>2</v>
      </c>
      <c r="R666" s="68">
        <v>1.53</v>
      </c>
      <c r="S666" s="69">
        <v>6412.69</v>
      </c>
      <c r="T666" s="59">
        <f t="shared" si="33"/>
        <v>6412.69</v>
      </c>
    </row>
    <row r="667" spans="1:20">
      <c r="A667">
        <f t="shared" si="34"/>
        <v>138</v>
      </c>
      <c r="B667" s="60" t="s">
        <v>26</v>
      </c>
      <c r="C667" s="60" t="s">
        <v>194</v>
      </c>
      <c r="D667" s="60">
        <v>5</v>
      </c>
      <c r="E667" s="65">
        <v>2234.7759999999998</v>
      </c>
      <c r="F667" s="60">
        <v>2016</v>
      </c>
      <c r="G667" s="65">
        <v>64.319999999999993</v>
      </c>
      <c r="H667" s="65">
        <v>3.498936653137207</v>
      </c>
      <c r="I667" s="66">
        <v>2.1600000858306885</v>
      </c>
      <c r="J667" s="5">
        <v>7.4850313102786865</v>
      </c>
      <c r="K667" s="6">
        <v>41.294798339562966</v>
      </c>
      <c r="L667" s="5">
        <v>34.669106455642144</v>
      </c>
      <c r="M667" s="5">
        <v>9.1913947259590927</v>
      </c>
      <c r="N667" s="7">
        <v>3.7719092139223225</v>
      </c>
      <c r="O667" s="7" t="s">
        <v>1301</v>
      </c>
      <c r="P667" s="67">
        <v>34.067587720221354</v>
      </c>
      <c r="Q667" s="18">
        <f t="shared" si="32"/>
        <v>2</v>
      </c>
      <c r="R667" s="68">
        <v>1.58</v>
      </c>
      <c r="S667" s="69">
        <v>16905.59</v>
      </c>
      <c r="T667" s="59">
        <f t="shared" si="33"/>
        <v>16905.59</v>
      </c>
    </row>
    <row r="668" spans="1:20">
      <c r="A668" t="str">
        <f t="shared" si="34"/>
        <v/>
      </c>
      <c r="B668" s="60" t="s">
        <v>64</v>
      </c>
      <c r="C668" s="60" t="s">
        <v>232</v>
      </c>
      <c r="D668" s="60">
        <v>1</v>
      </c>
      <c r="E668" s="65">
        <v>11105.163</v>
      </c>
      <c r="F668" s="60">
        <v>2019</v>
      </c>
      <c r="G668" s="65">
        <v>64.328000000000003</v>
      </c>
      <c r="H668" s="65" t="s">
        <v>367</v>
      </c>
      <c r="I668" s="66">
        <v>0.75</v>
      </c>
      <c r="J668" s="5" t="s">
        <v>367</v>
      </c>
      <c r="K668" s="6" t="s">
        <v>367</v>
      </c>
      <c r="L668" s="5" t="s">
        <v>367</v>
      </c>
      <c r="M668" s="5">
        <v>7.7813946401284042</v>
      </c>
      <c r="N668" s="7" t="s">
        <v>367</v>
      </c>
      <c r="O668" s="7" t="s">
        <v>700</v>
      </c>
      <c r="P668" s="67" t="s">
        <v>367</v>
      </c>
      <c r="Q668" s="18">
        <f t="shared" si="32"/>
        <v>1</v>
      </c>
      <c r="R668" s="68">
        <v>1.55</v>
      </c>
      <c r="S668" s="69">
        <v>3392.43</v>
      </c>
      <c r="T668" s="59">
        <f t="shared" si="33"/>
        <v>3392.43</v>
      </c>
    </row>
    <row r="669" spans="1:20">
      <c r="A669" t="str">
        <f t="shared" si="34"/>
        <v/>
      </c>
      <c r="B669" s="60" t="s">
        <v>57</v>
      </c>
      <c r="C669" s="60" t="s">
        <v>225</v>
      </c>
      <c r="D669" s="60">
        <v>5</v>
      </c>
      <c r="E669" s="65">
        <v>1661.556</v>
      </c>
      <c r="F669" s="60">
        <v>2009</v>
      </c>
      <c r="G669" s="65">
        <v>64.361000000000004</v>
      </c>
      <c r="H669" s="65" t="s">
        <v>367</v>
      </c>
      <c r="I669" s="66">
        <v>2.477679967880249</v>
      </c>
      <c r="J669" s="5" t="s">
        <v>367</v>
      </c>
      <c r="K669" s="6" t="s">
        <v>367</v>
      </c>
      <c r="L669" s="5" t="s">
        <v>367</v>
      </c>
      <c r="M669" s="5">
        <v>9.5090746080086532</v>
      </c>
      <c r="N669" s="7" t="s">
        <v>367</v>
      </c>
      <c r="O669" s="7" t="s">
        <v>2228</v>
      </c>
      <c r="P669" s="67" t="s">
        <v>367</v>
      </c>
      <c r="Q669" s="18">
        <f t="shared" si="32"/>
        <v>2</v>
      </c>
      <c r="R669" s="68">
        <v>1.67</v>
      </c>
      <c r="S669" s="69">
        <v>17911.150000000001</v>
      </c>
      <c r="T669" s="59">
        <f t="shared" si="33"/>
        <v>17911.150000000001</v>
      </c>
    </row>
    <row r="670" spans="1:20">
      <c r="A670" t="str">
        <f t="shared" si="34"/>
        <v/>
      </c>
      <c r="B670" s="60" t="s">
        <v>137</v>
      </c>
      <c r="C670" s="60" t="s">
        <v>305</v>
      </c>
      <c r="D670" s="60">
        <v>5</v>
      </c>
      <c r="E670" s="65">
        <v>40024.430999999997</v>
      </c>
      <c r="F670" s="60">
        <v>2015</v>
      </c>
      <c r="G670" s="65">
        <v>64.375</v>
      </c>
      <c r="H670" s="65" t="s">
        <v>367</v>
      </c>
      <c r="I670" s="66">
        <v>1.690000057220459</v>
      </c>
      <c r="J670" s="5" t="s">
        <v>367</v>
      </c>
      <c r="K670" s="6" t="s">
        <v>367</v>
      </c>
      <c r="L670" s="5" t="s">
        <v>367</v>
      </c>
      <c r="M670" s="5">
        <v>8.7213946973488632</v>
      </c>
      <c r="N670" s="7" t="s">
        <v>367</v>
      </c>
      <c r="O670" s="7" t="s">
        <v>1314</v>
      </c>
      <c r="P670" s="67" t="s">
        <v>367</v>
      </c>
      <c r="Q670" s="18">
        <f t="shared" si="32"/>
        <v>2</v>
      </c>
      <c r="R670" s="68">
        <v>1.59</v>
      </c>
      <c r="S670" s="69">
        <v>4159.1899999999996</v>
      </c>
      <c r="T670" s="59">
        <f t="shared" si="33"/>
        <v>4159.1899999999996</v>
      </c>
    </row>
    <row r="671" spans="1:20">
      <c r="A671">
        <f t="shared" si="34"/>
        <v>12</v>
      </c>
      <c r="B671" s="60" t="s">
        <v>114</v>
      </c>
      <c r="C671" s="60" t="s">
        <v>282</v>
      </c>
      <c r="D671" s="60">
        <v>6</v>
      </c>
      <c r="E671" s="65">
        <v>199239.04699999999</v>
      </c>
      <c r="F671" s="60">
        <v>2010</v>
      </c>
      <c r="G671" s="65">
        <v>64.378</v>
      </c>
      <c r="H671" s="65">
        <v>5.7861328125</v>
      </c>
      <c r="I671" s="66">
        <v>0.75999999046325684</v>
      </c>
      <c r="J671" s="5">
        <v>9.7722274696414786</v>
      </c>
      <c r="K671" s="6">
        <v>53.961838845523879</v>
      </c>
      <c r="L671" s="5">
        <v>47.336146961603056</v>
      </c>
      <c r="M671" s="5">
        <v>7.791394630591661</v>
      </c>
      <c r="N671" s="7">
        <v>6.0754395337319034</v>
      </c>
      <c r="O671" s="7" t="s">
        <v>2119</v>
      </c>
      <c r="P671" s="67">
        <v>55.318941443975213</v>
      </c>
      <c r="Q671" s="18">
        <f t="shared" si="32"/>
        <v>1</v>
      </c>
      <c r="R671" s="68">
        <v>1.65</v>
      </c>
      <c r="S671" s="69">
        <v>4228.78</v>
      </c>
      <c r="T671" s="59">
        <f t="shared" si="33"/>
        <v>4228.78</v>
      </c>
    </row>
    <row r="672" spans="1:20">
      <c r="A672">
        <f t="shared" si="34"/>
        <v>55</v>
      </c>
      <c r="B672" s="60" t="s">
        <v>40</v>
      </c>
      <c r="C672" s="60" t="s">
        <v>208</v>
      </c>
      <c r="D672" s="60">
        <v>5</v>
      </c>
      <c r="E672" s="65">
        <v>5752.7910000000002</v>
      </c>
      <c r="F672" s="60">
        <v>2020</v>
      </c>
      <c r="G672" s="65">
        <v>64.391000000000005</v>
      </c>
      <c r="H672" s="65">
        <v>5.079139232635498</v>
      </c>
      <c r="I672" s="66">
        <v>0.97000002861022949</v>
      </c>
      <c r="J672" s="5">
        <v>9.0652338897769766</v>
      </c>
      <c r="K672" s="6">
        <v>50.067957624753518</v>
      </c>
      <c r="L672" s="5">
        <v>43.442265740832696</v>
      </c>
      <c r="M672" s="5">
        <v>8.0013946687386337</v>
      </c>
      <c r="N672" s="7">
        <v>5.4293367018328915</v>
      </c>
      <c r="O672" s="7" t="s">
        <v>575</v>
      </c>
      <c r="P672" s="67">
        <v>48.752619010672987</v>
      </c>
      <c r="Q672" s="18">
        <f t="shared" si="32"/>
        <v>1</v>
      </c>
      <c r="R672" s="68">
        <v>1.53</v>
      </c>
      <c r="S672" s="69">
        <v>6350.51</v>
      </c>
      <c r="T672" s="59">
        <f t="shared" si="33"/>
        <v>6350.51</v>
      </c>
    </row>
    <row r="673" spans="1:20">
      <c r="A673">
        <f t="shared" si="34"/>
        <v>19</v>
      </c>
      <c r="B673" s="60" t="s">
        <v>152</v>
      </c>
      <c r="C673" s="60" t="s">
        <v>320</v>
      </c>
      <c r="D673" s="60">
        <v>3</v>
      </c>
      <c r="E673" s="65">
        <v>69551.331999999995</v>
      </c>
      <c r="F673" s="60">
        <v>2025</v>
      </c>
      <c r="G673" s="65">
        <v>81.599999999999994</v>
      </c>
      <c r="H673" s="65">
        <v>6.6197798233032259</v>
      </c>
      <c r="I673" s="66">
        <v>3.4100000858306885</v>
      </c>
      <c r="J673" s="5">
        <v>10.605874480444704</v>
      </c>
      <c r="K673" s="6">
        <v>74.232200414219037</v>
      </c>
      <c r="L673" s="5">
        <v>67.606508530298214</v>
      </c>
      <c r="M673" s="5">
        <v>10.441394725959093</v>
      </c>
      <c r="N673" s="7">
        <v>6.4748542033581851</v>
      </c>
      <c r="O673" s="7" t="s">
        <v>3438</v>
      </c>
      <c r="P673" s="67">
        <v>57.80126996674452</v>
      </c>
      <c r="Q673" s="18">
        <f t="shared" si="32"/>
        <v>3</v>
      </c>
      <c r="R673" s="68">
        <v>1.48</v>
      </c>
      <c r="S673" s="69" t="s">
        <v>367</v>
      </c>
      <c r="T673" s="59">
        <f t="shared" si="33"/>
        <v>52621.18</v>
      </c>
    </row>
    <row r="674" spans="1:20">
      <c r="A674">
        <f t="shared" si="34"/>
        <v>136</v>
      </c>
      <c r="B674" s="60" t="s">
        <v>142</v>
      </c>
      <c r="C674" s="60" t="s">
        <v>310</v>
      </c>
      <c r="D674" s="60">
        <v>5</v>
      </c>
      <c r="E674" s="65">
        <v>53824.012999999999</v>
      </c>
      <c r="F674" s="60">
        <v>2016</v>
      </c>
      <c r="G674" s="65">
        <v>64.403999999999996</v>
      </c>
      <c r="H674" s="65">
        <v>2.9027342796325684</v>
      </c>
      <c r="I674" s="66">
        <v>1.1299999952316284</v>
      </c>
      <c r="J674" s="5">
        <v>6.8888289367740478</v>
      </c>
      <c r="K674" s="6">
        <v>38.055193481424674</v>
      </c>
      <c r="L674" s="5">
        <v>31.429501597503851</v>
      </c>
      <c r="M674" s="5">
        <v>8.1613946353600326</v>
      </c>
      <c r="N674" s="7">
        <v>3.8509964291314245</v>
      </c>
      <c r="O674" s="7" t="s">
        <v>1298</v>
      </c>
      <c r="P674" s="67">
        <v>34.781897235344161</v>
      </c>
      <c r="Q674" s="18">
        <f t="shared" si="32"/>
        <v>1</v>
      </c>
      <c r="R674" s="68">
        <v>1.58</v>
      </c>
      <c r="S674" s="69">
        <v>3214.25</v>
      </c>
      <c r="T674" s="59">
        <f t="shared" si="33"/>
        <v>3214.25</v>
      </c>
    </row>
    <row r="675" spans="1:20">
      <c r="A675" t="str">
        <f t="shared" si="34"/>
        <v/>
      </c>
      <c r="B675" s="60" t="s">
        <v>2850</v>
      </c>
      <c r="C675" s="60" t="s">
        <v>333</v>
      </c>
      <c r="D675" s="60">
        <v>5</v>
      </c>
      <c r="E675" s="65">
        <v>2515.7330000000002</v>
      </c>
      <c r="F675" s="60">
        <v>2020</v>
      </c>
      <c r="G675" s="65">
        <v>64.418000000000006</v>
      </c>
      <c r="H675" s="65" t="s">
        <v>367</v>
      </c>
      <c r="I675" s="66">
        <v>0.90386885404586792</v>
      </c>
      <c r="J675" s="5" t="s">
        <v>367</v>
      </c>
      <c r="K675" s="6" t="s">
        <v>367</v>
      </c>
      <c r="L675" s="5" t="s">
        <v>367</v>
      </c>
      <c r="M675" s="5">
        <v>7.9352634941742721</v>
      </c>
      <c r="N675" s="7" t="s">
        <v>367</v>
      </c>
      <c r="O675" s="7" t="s">
        <v>2968</v>
      </c>
      <c r="P675" s="67" t="s">
        <v>367</v>
      </c>
      <c r="Q675" s="18">
        <f t="shared" si="32"/>
        <v>1</v>
      </c>
      <c r="R675" s="68">
        <v>1.53</v>
      </c>
      <c r="S675" s="69">
        <v>2702.32</v>
      </c>
      <c r="T675" s="59">
        <f t="shared" si="33"/>
        <v>2702.32</v>
      </c>
    </row>
    <row r="676" spans="1:20">
      <c r="A676">
        <f t="shared" si="34"/>
        <v>49</v>
      </c>
      <c r="B676" s="60" t="s">
        <v>2850</v>
      </c>
      <c r="C676" s="60" t="s">
        <v>333</v>
      </c>
      <c r="D676" s="60">
        <v>5</v>
      </c>
      <c r="E676" s="65">
        <v>2456.8440000000001</v>
      </c>
      <c r="F676" s="60">
        <v>2019</v>
      </c>
      <c r="G676" s="65">
        <v>64.427000000000007</v>
      </c>
      <c r="H676" s="65">
        <v>5.1636271476745605</v>
      </c>
      <c r="I676" s="66">
        <v>0.90152710676193237</v>
      </c>
      <c r="J676" s="5">
        <v>9.1497218048160391</v>
      </c>
      <c r="K676" s="6">
        <v>50.56284373030261</v>
      </c>
      <c r="L676" s="5">
        <v>43.937151846381788</v>
      </c>
      <c r="M676" s="5">
        <v>7.9329217468903366</v>
      </c>
      <c r="N676" s="7">
        <v>5.5385837965192231</v>
      </c>
      <c r="O676" s="7" t="s">
        <v>2969</v>
      </c>
      <c r="P676" s="67">
        <v>49.84978215967984</v>
      </c>
      <c r="Q676" s="18">
        <f t="shared" si="32"/>
        <v>1</v>
      </c>
      <c r="R676" s="68">
        <v>1.55</v>
      </c>
      <c r="S676" s="69">
        <v>2750.82</v>
      </c>
      <c r="T676" s="59">
        <f t="shared" si="33"/>
        <v>2750.82</v>
      </c>
    </row>
    <row r="677" spans="1:20">
      <c r="A677" t="str">
        <f t="shared" si="34"/>
        <v/>
      </c>
      <c r="B677" s="60" t="s">
        <v>72</v>
      </c>
      <c r="C677" s="60" t="s">
        <v>240</v>
      </c>
      <c r="D677" s="60">
        <v>4</v>
      </c>
      <c r="E677" s="65">
        <v>28391.607</v>
      </c>
      <c r="F677" s="60">
        <v>2007</v>
      </c>
      <c r="G677" s="65">
        <v>64.427999999999997</v>
      </c>
      <c r="H677" s="65" t="s">
        <v>367</v>
      </c>
      <c r="I677" s="66">
        <v>1.3500000238418579</v>
      </c>
      <c r="J677" s="5" t="s">
        <v>367</v>
      </c>
      <c r="K677" s="6" t="s">
        <v>367</v>
      </c>
      <c r="L677" s="5" t="s">
        <v>367</v>
      </c>
      <c r="M677" s="5">
        <v>8.3813946639702621</v>
      </c>
      <c r="N677" s="7" t="s">
        <v>367</v>
      </c>
      <c r="O677" s="7" t="s">
        <v>2537</v>
      </c>
      <c r="P677" s="67" t="s">
        <v>367</v>
      </c>
      <c r="Q677" s="18">
        <f t="shared" si="32"/>
        <v>1</v>
      </c>
      <c r="R677" s="68">
        <v>1.69</v>
      </c>
      <c r="S677" s="69">
        <v>10853.82</v>
      </c>
      <c r="T677" s="59">
        <f t="shared" si="33"/>
        <v>10853.82</v>
      </c>
    </row>
    <row r="678" spans="1:20">
      <c r="A678">
        <f t="shared" si="34"/>
        <v>99</v>
      </c>
      <c r="B678" s="60" t="s">
        <v>60</v>
      </c>
      <c r="C678" s="60" t="s">
        <v>228</v>
      </c>
      <c r="D678" s="60">
        <v>5</v>
      </c>
      <c r="E678" s="65">
        <v>31258.945</v>
      </c>
      <c r="F678" s="60">
        <v>2019</v>
      </c>
      <c r="G678" s="65">
        <v>64.454999999999998</v>
      </c>
      <c r="H678" s="65">
        <v>4.9668097496032715</v>
      </c>
      <c r="I678" s="66">
        <v>1.9299999475479126</v>
      </c>
      <c r="J678" s="5">
        <v>8.9529044067447501</v>
      </c>
      <c r="K678" s="6">
        <v>49.496700871610827</v>
      </c>
      <c r="L678" s="5">
        <v>42.871008987690004</v>
      </c>
      <c r="M678" s="5">
        <v>8.9613945876763168</v>
      </c>
      <c r="N678" s="7">
        <v>4.7839662195710124</v>
      </c>
      <c r="O678" s="7" t="s">
        <v>776</v>
      </c>
      <c r="P678" s="67">
        <v>43.057879534973715</v>
      </c>
      <c r="Q678" s="18">
        <f t="shared" si="32"/>
        <v>2</v>
      </c>
      <c r="R678" s="68">
        <v>1.55</v>
      </c>
      <c r="S678" s="69">
        <v>6508.25</v>
      </c>
      <c r="T678" s="59">
        <f t="shared" si="33"/>
        <v>6508.25</v>
      </c>
    </row>
    <row r="679" spans="1:20">
      <c r="A679" t="str">
        <f t="shared" si="34"/>
        <v/>
      </c>
      <c r="B679" s="60" t="s">
        <v>137</v>
      </c>
      <c r="C679" s="60" t="s">
        <v>305</v>
      </c>
      <c r="D679" s="60">
        <v>5</v>
      </c>
      <c r="E679" s="65">
        <v>48066.923999999999</v>
      </c>
      <c r="F679" s="60">
        <v>2021</v>
      </c>
      <c r="G679" s="65">
        <v>64.459999999999994</v>
      </c>
      <c r="H679" s="65" t="s">
        <v>367</v>
      </c>
      <c r="I679" s="66">
        <v>1.5199999809265137</v>
      </c>
      <c r="J679" s="5" t="s">
        <v>367</v>
      </c>
      <c r="K679" s="6" t="s">
        <v>367</v>
      </c>
      <c r="L679" s="5" t="s">
        <v>367</v>
      </c>
      <c r="M679" s="5">
        <v>8.5513946210549179</v>
      </c>
      <c r="N679" s="7" t="s">
        <v>367</v>
      </c>
      <c r="O679" s="7" t="s">
        <v>398</v>
      </c>
      <c r="P679" s="67" t="s">
        <v>367</v>
      </c>
      <c r="Q679" s="18">
        <f t="shared" si="32"/>
        <v>1</v>
      </c>
      <c r="R679" s="68">
        <v>1.52</v>
      </c>
      <c r="S679" s="69">
        <v>3248.98</v>
      </c>
      <c r="T679" s="59">
        <f t="shared" si="33"/>
        <v>3248.98</v>
      </c>
    </row>
    <row r="680" spans="1:20">
      <c r="A680">
        <f t="shared" si="34"/>
        <v>131</v>
      </c>
      <c r="B680" s="60" t="s">
        <v>92</v>
      </c>
      <c r="C680" s="60" t="s">
        <v>260</v>
      </c>
      <c r="D680" s="60">
        <v>5</v>
      </c>
      <c r="E680" s="65">
        <v>18528.080999999998</v>
      </c>
      <c r="F680" s="60">
        <v>2018</v>
      </c>
      <c r="G680" s="65">
        <v>64.463999999999999</v>
      </c>
      <c r="H680" s="65">
        <v>3.3346335887908936</v>
      </c>
      <c r="I680" s="66">
        <v>0.81999999284744263</v>
      </c>
      <c r="J680" s="5">
        <v>7.320728245932373</v>
      </c>
      <c r="K680" s="6">
        <v>40.478762613336812</v>
      </c>
      <c r="L680" s="5">
        <v>33.85307072941599</v>
      </c>
      <c r="M680" s="5">
        <v>7.8513946329758468</v>
      </c>
      <c r="N680" s="7">
        <v>4.3117270640343488</v>
      </c>
      <c r="O680" s="7" t="s">
        <v>989</v>
      </c>
      <c r="P680" s="67">
        <v>38.852734438948353</v>
      </c>
      <c r="Q680" s="18">
        <f t="shared" si="32"/>
        <v>1</v>
      </c>
      <c r="R680" s="68">
        <v>1.56</v>
      </c>
      <c r="S680" s="69">
        <v>1638.92</v>
      </c>
      <c r="T680" s="59">
        <f t="shared" si="33"/>
        <v>1638.92</v>
      </c>
    </row>
    <row r="681" spans="1:20">
      <c r="A681">
        <f t="shared" si="34"/>
        <v>36</v>
      </c>
      <c r="B681" s="60" t="s">
        <v>40</v>
      </c>
      <c r="C681" s="60" t="s">
        <v>208</v>
      </c>
      <c r="D681" s="60">
        <v>5</v>
      </c>
      <c r="E681" s="65">
        <v>5483.1180000000004</v>
      </c>
      <c r="F681" s="60">
        <v>2018</v>
      </c>
      <c r="G681" s="65">
        <v>64.471999999999994</v>
      </c>
      <c r="H681" s="65">
        <v>5.4902143478393555</v>
      </c>
      <c r="I681" s="66">
        <v>0.97000002861022949</v>
      </c>
      <c r="J681" s="5">
        <v>9.4763090049808341</v>
      </c>
      <c r="K681" s="6">
        <v>52.404194406291488</v>
      </c>
      <c r="L681" s="5">
        <v>45.778502522370665</v>
      </c>
      <c r="M681" s="5">
        <v>8.0013946687386337</v>
      </c>
      <c r="N681" s="7">
        <v>5.7213153978301809</v>
      </c>
      <c r="O681" s="7" t="s">
        <v>922</v>
      </c>
      <c r="P681" s="67">
        <v>51.554457063748721</v>
      </c>
      <c r="Q681" s="18">
        <f t="shared" si="32"/>
        <v>1</v>
      </c>
      <c r="R681" s="68">
        <v>1.56</v>
      </c>
      <c r="S681" s="69">
        <v>7029.34</v>
      </c>
      <c r="T681" s="59">
        <f t="shared" si="33"/>
        <v>7029.34</v>
      </c>
    </row>
    <row r="682" spans="1:20">
      <c r="A682" t="str">
        <f t="shared" si="34"/>
        <v/>
      </c>
      <c r="B682" s="60" t="s">
        <v>39</v>
      </c>
      <c r="C682" s="60" t="s">
        <v>207</v>
      </c>
      <c r="D682" s="60">
        <v>5</v>
      </c>
      <c r="E682" s="65">
        <v>726.68200000000002</v>
      </c>
      <c r="F682" s="60">
        <v>2015</v>
      </c>
      <c r="G682" s="65">
        <v>64.472999999999999</v>
      </c>
      <c r="H682" s="65" t="s">
        <v>367</v>
      </c>
      <c r="I682" s="66">
        <v>0.85134750604629517</v>
      </c>
      <c r="J682" s="5" t="s">
        <v>367</v>
      </c>
      <c r="K682" s="6" t="s">
        <v>367</v>
      </c>
      <c r="L682" s="5" t="s">
        <v>367</v>
      </c>
      <c r="M682" s="5">
        <v>7.8827421461746994</v>
      </c>
      <c r="N682" s="7" t="s">
        <v>367</v>
      </c>
      <c r="O682" s="7" t="s">
        <v>1307</v>
      </c>
      <c r="P682" s="67" t="s">
        <v>367</v>
      </c>
      <c r="Q682" s="18">
        <f t="shared" si="32"/>
        <v>1</v>
      </c>
      <c r="R682" s="68">
        <v>1.59</v>
      </c>
      <c r="S682" s="69">
        <v>3302.39</v>
      </c>
      <c r="T682" s="59">
        <f t="shared" si="33"/>
        <v>3302.39</v>
      </c>
    </row>
    <row r="683" spans="1:20">
      <c r="A683" t="str">
        <f t="shared" si="34"/>
        <v/>
      </c>
      <c r="B683" s="60" t="s">
        <v>96</v>
      </c>
      <c r="C683" s="60" t="s">
        <v>264</v>
      </c>
      <c r="D683" s="60">
        <v>5</v>
      </c>
      <c r="E683" s="65">
        <v>3013.66</v>
      </c>
      <c r="F683" s="60">
        <v>2006</v>
      </c>
      <c r="G683" s="65">
        <v>64.492999999999995</v>
      </c>
      <c r="H683" s="65" t="s">
        <v>367</v>
      </c>
      <c r="I683" s="66">
        <v>1.8836944103240967</v>
      </c>
      <c r="J683" s="5" t="s">
        <v>367</v>
      </c>
      <c r="K683" s="6" t="s">
        <v>367</v>
      </c>
      <c r="L683" s="5" t="s">
        <v>367</v>
      </c>
      <c r="M683" s="5">
        <v>8.9150890504525009</v>
      </c>
      <c r="N683" s="7" t="s">
        <v>367</v>
      </c>
      <c r="O683" s="7" t="s">
        <v>2713</v>
      </c>
      <c r="P683" s="67" t="s">
        <v>367</v>
      </c>
      <c r="Q683" s="18">
        <f t="shared" si="32"/>
        <v>2</v>
      </c>
      <c r="R683" s="68">
        <v>1.71</v>
      </c>
      <c r="S683" s="69">
        <v>6284.7</v>
      </c>
      <c r="T683" s="59">
        <f t="shared" si="33"/>
        <v>6284.7</v>
      </c>
    </row>
    <row r="684" spans="1:20">
      <c r="A684">
        <f t="shared" si="34"/>
        <v>92</v>
      </c>
      <c r="B684" s="60" t="s">
        <v>149</v>
      </c>
      <c r="C684" s="60" t="s">
        <v>317</v>
      </c>
      <c r="D684" s="60">
        <v>5</v>
      </c>
      <c r="E684" s="65">
        <v>38799.152000000002</v>
      </c>
      <c r="F684" s="60">
        <v>2016</v>
      </c>
      <c r="G684" s="65">
        <v>64.494</v>
      </c>
      <c r="H684" s="65">
        <v>4.2332611083984375</v>
      </c>
      <c r="I684" s="66">
        <v>1.2100000381469727</v>
      </c>
      <c r="J684" s="5">
        <v>8.2193557655399161</v>
      </c>
      <c r="K684" s="6">
        <v>45.468725875407038</v>
      </c>
      <c r="L684" s="5">
        <v>38.843033991486216</v>
      </c>
      <c r="M684" s="5">
        <v>8.2413946782753769</v>
      </c>
      <c r="N684" s="7">
        <v>4.7131626997403604</v>
      </c>
      <c r="O684" s="7" t="s">
        <v>1271</v>
      </c>
      <c r="P684" s="67">
        <v>42.568915264562001</v>
      </c>
      <c r="Q684" s="18">
        <f t="shared" si="32"/>
        <v>1</v>
      </c>
      <c r="R684" s="68">
        <v>1.58</v>
      </c>
      <c r="S684" s="69">
        <v>2554.23</v>
      </c>
      <c r="T684" s="59">
        <f t="shared" si="33"/>
        <v>2554.23</v>
      </c>
    </row>
    <row r="685" spans="1:20">
      <c r="A685">
        <f t="shared" si="34"/>
        <v>73</v>
      </c>
      <c r="B685" s="60" t="s">
        <v>83</v>
      </c>
      <c r="C685" s="60" t="s">
        <v>251</v>
      </c>
      <c r="D685" s="60">
        <v>8</v>
      </c>
      <c r="E685" s="65">
        <v>6426.59</v>
      </c>
      <c r="F685" s="60">
        <v>2011</v>
      </c>
      <c r="G685" s="65">
        <v>64.504999999999995</v>
      </c>
      <c r="H685" s="65">
        <v>4.7037496566772461</v>
      </c>
      <c r="I685" s="66">
        <v>1.4199999570846558</v>
      </c>
      <c r="J685" s="5">
        <v>8.6898443138187247</v>
      </c>
      <c r="K685" s="6">
        <v>48.079624571080728</v>
      </c>
      <c r="L685" s="5">
        <v>41.453932687159906</v>
      </c>
      <c r="M685" s="5">
        <v>8.45139459721306</v>
      </c>
      <c r="N685" s="7">
        <v>4.9049813270853306</v>
      </c>
      <c r="O685" s="7" t="s">
        <v>1999</v>
      </c>
      <c r="P685" s="67">
        <v>44.661521740164993</v>
      </c>
      <c r="Q685" s="18">
        <f t="shared" si="32"/>
        <v>1</v>
      </c>
      <c r="R685" s="68">
        <v>1.65</v>
      </c>
      <c r="S685" s="69">
        <v>5266.88</v>
      </c>
      <c r="T685" s="59">
        <f t="shared" si="33"/>
        <v>5266.88</v>
      </c>
    </row>
    <row r="686" spans="1:20">
      <c r="A686">
        <f t="shared" si="34"/>
        <v>43</v>
      </c>
      <c r="B686" s="60" t="s">
        <v>24</v>
      </c>
      <c r="C686" s="60" t="s">
        <v>192</v>
      </c>
      <c r="D686" s="60">
        <v>1</v>
      </c>
      <c r="E686" s="65">
        <v>9521.6890000000003</v>
      </c>
      <c r="F686" s="60">
        <v>2006</v>
      </c>
      <c r="G686" s="65">
        <v>64.528999999999996</v>
      </c>
      <c r="H686" s="65">
        <v>5.3739862442016602</v>
      </c>
      <c r="I686" s="66">
        <v>2.4100000858306885</v>
      </c>
      <c r="J686" s="5">
        <v>9.3600809013431387</v>
      </c>
      <c r="K686" s="6">
        <v>51.807213014429188</v>
      </c>
      <c r="L686" s="5">
        <v>45.181521130508365</v>
      </c>
      <c r="M686" s="5">
        <v>9.4413947259590927</v>
      </c>
      <c r="N686" s="7">
        <v>4.7854710497678781</v>
      </c>
      <c r="O686" s="7" t="s">
        <v>2780</v>
      </c>
      <c r="P686" s="67">
        <v>43.874489871065371</v>
      </c>
      <c r="Q686" s="18">
        <f t="shared" si="32"/>
        <v>2</v>
      </c>
      <c r="R686" s="68">
        <v>1.71</v>
      </c>
      <c r="S686" s="69">
        <v>8263.32</v>
      </c>
      <c r="T686" s="59">
        <f t="shared" si="33"/>
        <v>8263.32</v>
      </c>
    </row>
    <row r="687" spans="1:20">
      <c r="A687">
        <f t="shared" si="34"/>
        <v>87</v>
      </c>
      <c r="B687" s="60" t="s">
        <v>104</v>
      </c>
      <c r="C687" s="60" t="s">
        <v>272</v>
      </c>
      <c r="D687" s="60">
        <v>8</v>
      </c>
      <c r="E687" s="65">
        <v>50262.658000000003</v>
      </c>
      <c r="F687" s="60">
        <v>2013</v>
      </c>
      <c r="G687" s="65">
        <v>64.617000000000004</v>
      </c>
      <c r="H687" s="65">
        <v>4.1756706237792969</v>
      </c>
      <c r="I687" s="66">
        <v>1.1399999856948853</v>
      </c>
      <c r="J687" s="5">
        <v>8.1617652809207755</v>
      </c>
      <c r="K687" s="6">
        <v>45.236248849188577</v>
      </c>
      <c r="L687" s="5">
        <v>38.610556965267754</v>
      </c>
      <c r="M687" s="5">
        <v>8.1713946258232895</v>
      </c>
      <c r="N687" s="7">
        <v>4.7250877889620515</v>
      </c>
      <c r="O687" s="7" t="s">
        <v>1718</v>
      </c>
      <c r="P687" s="67">
        <v>42.87485499790477</v>
      </c>
      <c r="Q687" s="18">
        <f t="shared" si="32"/>
        <v>1</v>
      </c>
      <c r="R687" s="68">
        <v>1.62</v>
      </c>
      <c r="S687" s="69">
        <v>4666.95</v>
      </c>
      <c r="T687" s="59">
        <f t="shared" si="33"/>
        <v>4666.95</v>
      </c>
    </row>
    <row r="688" spans="1:20">
      <c r="A688">
        <f t="shared" si="34"/>
        <v>103</v>
      </c>
      <c r="B688" s="60" t="s">
        <v>125</v>
      </c>
      <c r="C688" s="60" t="s">
        <v>293</v>
      </c>
      <c r="D688" s="60">
        <v>5</v>
      </c>
      <c r="E688" s="65">
        <v>11093.34</v>
      </c>
      <c r="F688" s="60">
        <v>2013</v>
      </c>
      <c r="G688" s="65">
        <v>64.650999999999996</v>
      </c>
      <c r="H688" s="65">
        <v>3.4663877487182617</v>
      </c>
      <c r="I688" s="66">
        <v>0.80000001192092896</v>
      </c>
      <c r="J688" s="5">
        <v>7.4524824058597412</v>
      </c>
      <c r="K688" s="6">
        <v>41.326811440985018</v>
      </c>
      <c r="L688" s="5">
        <v>34.701119557064196</v>
      </c>
      <c r="M688" s="5">
        <v>7.8313946520493332</v>
      </c>
      <c r="N688" s="7">
        <v>4.4310267964829926</v>
      </c>
      <c r="O688" s="7" t="s">
        <v>1734</v>
      </c>
      <c r="P688" s="67">
        <v>40.206582369715328</v>
      </c>
      <c r="Q688" s="18">
        <f t="shared" si="32"/>
        <v>1</v>
      </c>
      <c r="R688" s="68">
        <v>1.62</v>
      </c>
      <c r="S688" s="69">
        <v>2032.4</v>
      </c>
      <c r="T688" s="59">
        <f t="shared" si="33"/>
        <v>2032.4</v>
      </c>
    </row>
    <row r="689" spans="1:20">
      <c r="A689">
        <f t="shared" si="34"/>
        <v>25</v>
      </c>
      <c r="B689" s="60" t="s">
        <v>114</v>
      </c>
      <c r="C689" s="60" t="s">
        <v>282</v>
      </c>
      <c r="D689" s="60">
        <v>6</v>
      </c>
      <c r="E689" s="65">
        <v>203746.065</v>
      </c>
      <c r="F689" s="60">
        <v>2011</v>
      </c>
      <c r="G689" s="65">
        <v>64.659000000000006</v>
      </c>
      <c r="H689" s="65">
        <v>5.267186164855957</v>
      </c>
      <c r="I689" s="66">
        <v>0.75999999046325684</v>
      </c>
      <c r="J689" s="5">
        <v>9.2532808219974356</v>
      </c>
      <c r="K689" s="6">
        <v>51.319263925253352</v>
      </c>
      <c r="L689" s="5">
        <v>44.69357204133253</v>
      </c>
      <c r="M689" s="5">
        <v>7.791394630591661</v>
      </c>
      <c r="N689" s="7">
        <v>5.7362736917278445</v>
      </c>
      <c r="O689" s="7" t="s">
        <v>1972</v>
      </c>
      <c r="P689" s="67">
        <v>52.230721200905144</v>
      </c>
      <c r="Q689" s="18">
        <f t="shared" si="32"/>
        <v>1</v>
      </c>
      <c r="R689" s="68">
        <v>1.65</v>
      </c>
      <c r="S689" s="69">
        <v>4246.07</v>
      </c>
      <c r="T689" s="59">
        <f t="shared" si="33"/>
        <v>4246.07</v>
      </c>
    </row>
    <row r="690" spans="1:20">
      <c r="A690" t="str">
        <f t="shared" si="34"/>
        <v/>
      </c>
      <c r="B690" s="60" t="s">
        <v>137</v>
      </c>
      <c r="C690" s="60" t="s">
        <v>305</v>
      </c>
      <c r="D690" s="60">
        <v>5</v>
      </c>
      <c r="E690" s="65">
        <v>41259.892</v>
      </c>
      <c r="F690" s="60">
        <v>2016</v>
      </c>
      <c r="G690" s="65">
        <v>64.677000000000007</v>
      </c>
      <c r="H690" s="65" t="s">
        <v>367</v>
      </c>
      <c r="I690" s="66">
        <v>1.7200000286102295</v>
      </c>
      <c r="J690" s="5" t="s">
        <v>367</v>
      </c>
      <c r="K690" s="6" t="s">
        <v>367</v>
      </c>
      <c r="L690" s="5" t="s">
        <v>367</v>
      </c>
      <c r="M690" s="5">
        <v>8.7513946687386337</v>
      </c>
      <c r="N690" s="7" t="s">
        <v>367</v>
      </c>
      <c r="O690" s="7" t="s">
        <v>1163</v>
      </c>
      <c r="P690" s="67" t="s">
        <v>367</v>
      </c>
      <c r="Q690" s="18">
        <f t="shared" si="32"/>
        <v>2</v>
      </c>
      <c r="R690" s="68">
        <v>1.58</v>
      </c>
      <c r="S690" s="69">
        <v>4174.5600000000004</v>
      </c>
      <c r="T690" s="59">
        <f t="shared" si="33"/>
        <v>4174.5600000000004</v>
      </c>
    </row>
    <row r="691" spans="1:20">
      <c r="A691" t="str">
        <f t="shared" si="34"/>
        <v/>
      </c>
      <c r="B691" s="60" t="s">
        <v>57</v>
      </c>
      <c r="C691" s="60" t="s">
        <v>225</v>
      </c>
      <c r="D691" s="60">
        <v>5</v>
      </c>
      <c r="E691" s="65">
        <v>1719.8789999999999</v>
      </c>
      <c r="F691" s="60">
        <v>2010</v>
      </c>
      <c r="G691" s="65">
        <v>64.715000000000003</v>
      </c>
      <c r="H691" s="65" t="s">
        <v>367</v>
      </c>
      <c r="I691" s="66">
        <v>2.5609598159790039</v>
      </c>
      <c r="J691" s="5" t="s">
        <v>367</v>
      </c>
      <c r="K691" s="6" t="s">
        <v>367</v>
      </c>
      <c r="L691" s="5" t="s">
        <v>367</v>
      </c>
      <c r="M691" s="5">
        <v>9.5923544561074081</v>
      </c>
      <c r="N691" s="7" t="s">
        <v>367</v>
      </c>
      <c r="O691" s="7" t="s">
        <v>2073</v>
      </c>
      <c r="P691" s="67" t="s">
        <v>367</v>
      </c>
      <c r="Q691" s="18">
        <f t="shared" si="32"/>
        <v>2</v>
      </c>
      <c r="R691" s="68">
        <v>1.65</v>
      </c>
      <c r="S691" s="69">
        <v>18530.580000000002</v>
      </c>
      <c r="T691" s="59">
        <f t="shared" si="33"/>
        <v>18530.580000000002</v>
      </c>
    </row>
    <row r="692" spans="1:20">
      <c r="A692">
        <f t="shared" si="34"/>
        <v>126</v>
      </c>
      <c r="B692" s="60" t="s">
        <v>133</v>
      </c>
      <c r="C692" s="60" t="s">
        <v>301</v>
      </c>
      <c r="D692" s="60">
        <v>5</v>
      </c>
      <c r="E692" s="65">
        <v>57259.550999999999</v>
      </c>
      <c r="F692" s="60">
        <v>2016</v>
      </c>
      <c r="G692" s="65">
        <v>64.748999999999995</v>
      </c>
      <c r="H692" s="65">
        <v>4.7697396278381348</v>
      </c>
      <c r="I692" s="66">
        <v>3.0199999809265137</v>
      </c>
      <c r="J692" s="5">
        <v>8.7558342849796134</v>
      </c>
      <c r="K692" s="6">
        <v>48.627986937933407</v>
      </c>
      <c r="L692" s="5">
        <v>42.002295054012585</v>
      </c>
      <c r="M692" s="5">
        <v>10.051394621054918</v>
      </c>
      <c r="N692" s="7">
        <v>4.1787529629002211</v>
      </c>
      <c r="O692" s="7" t="s">
        <v>1282</v>
      </c>
      <c r="P692" s="67">
        <v>37.742168501638247</v>
      </c>
      <c r="Q692" s="18">
        <f t="shared" si="32"/>
        <v>2</v>
      </c>
      <c r="R692" s="68">
        <v>1.58</v>
      </c>
      <c r="S692" s="69">
        <v>14501.28</v>
      </c>
      <c r="T692" s="59">
        <f t="shared" si="33"/>
        <v>14501.28</v>
      </c>
    </row>
    <row r="693" spans="1:20">
      <c r="A693">
        <f t="shared" si="34"/>
        <v>89</v>
      </c>
      <c r="B693" s="60" t="s">
        <v>54</v>
      </c>
      <c r="C693" s="60" t="s">
        <v>222</v>
      </c>
      <c r="D693" s="60">
        <v>5</v>
      </c>
      <c r="E693" s="65">
        <v>109666.481</v>
      </c>
      <c r="F693" s="60">
        <v>2017</v>
      </c>
      <c r="G693" s="65">
        <v>64.766000000000005</v>
      </c>
      <c r="H693" s="65">
        <v>4.1803154945373535</v>
      </c>
      <c r="I693" s="66">
        <v>0.94999998807907104</v>
      </c>
      <c r="J693" s="5">
        <v>8.1664101516788321</v>
      </c>
      <c r="K693" s="6">
        <v>45.36636224554573</v>
      </c>
      <c r="L693" s="5">
        <v>38.740670361624908</v>
      </c>
      <c r="M693" s="5">
        <v>7.9813946282074753</v>
      </c>
      <c r="N693" s="7">
        <v>4.8538723075675803</v>
      </c>
      <c r="O693" s="7" t="s">
        <v>1099</v>
      </c>
      <c r="P693" s="67">
        <v>43.83979338910386</v>
      </c>
      <c r="Q693" s="18">
        <f t="shared" si="32"/>
        <v>1</v>
      </c>
      <c r="R693" s="68">
        <v>1.58</v>
      </c>
      <c r="S693" s="69">
        <v>2222.83</v>
      </c>
      <c r="T693" s="59">
        <f t="shared" si="33"/>
        <v>2222.83</v>
      </c>
    </row>
    <row r="694" spans="1:20">
      <c r="A694">
        <f t="shared" si="34"/>
        <v>97</v>
      </c>
      <c r="B694" s="60" t="s">
        <v>92</v>
      </c>
      <c r="C694" s="60" t="s">
        <v>260</v>
      </c>
      <c r="D694" s="60">
        <v>5</v>
      </c>
      <c r="E694" s="65">
        <v>20047.258000000002</v>
      </c>
      <c r="F694" s="60">
        <v>2021</v>
      </c>
      <c r="G694" s="65">
        <v>64.781999999999996</v>
      </c>
      <c r="H694" s="65">
        <v>3.6352832317352295</v>
      </c>
      <c r="I694" s="66">
        <v>0.86000001430511475</v>
      </c>
      <c r="J694" s="5">
        <v>7.621377888876709</v>
      </c>
      <c r="K694" s="6">
        <v>42.349037081856231</v>
      </c>
      <c r="L694" s="5">
        <v>35.723345197935409</v>
      </c>
      <c r="M694" s="5">
        <v>7.891394654433519</v>
      </c>
      <c r="N694" s="7">
        <v>4.5268734820993179</v>
      </c>
      <c r="O694" s="7" t="s">
        <v>521</v>
      </c>
      <c r="P694" s="67">
        <v>40.601489419710141</v>
      </c>
      <c r="Q694" s="18">
        <f t="shared" si="32"/>
        <v>1</v>
      </c>
      <c r="R694" s="68">
        <v>1.52</v>
      </c>
      <c r="S694" s="69">
        <v>1687.59</v>
      </c>
      <c r="T694" s="59">
        <f t="shared" si="33"/>
        <v>1687.59</v>
      </c>
    </row>
    <row r="695" spans="1:20">
      <c r="A695" t="str">
        <f t="shared" si="34"/>
        <v/>
      </c>
      <c r="B695" s="60" t="s">
        <v>39</v>
      </c>
      <c r="C695" s="60" t="s">
        <v>207</v>
      </c>
      <c r="D695" s="60">
        <v>5</v>
      </c>
      <c r="E695" s="65">
        <v>741.74099999999999</v>
      </c>
      <c r="F695" s="60">
        <v>2016</v>
      </c>
      <c r="G695" s="65">
        <v>64.792000000000002</v>
      </c>
      <c r="H695" s="65" t="s">
        <v>367</v>
      </c>
      <c r="I695" s="66">
        <v>0.85366135835647583</v>
      </c>
      <c r="J695" s="5" t="s">
        <v>367</v>
      </c>
      <c r="K695" s="6" t="s">
        <v>367</v>
      </c>
      <c r="L695" s="5" t="s">
        <v>367</v>
      </c>
      <c r="M695" s="5">
        <v>7.88505599848488</v>
      </c>
      <c r="N695" s="7" t="s">
        <v>367</v>
      </c>
      <c r="O695" s="7" t="s">
        <v>1155</v>
      </c>
      <c r="P695" s="67" t="s">
        <v>367</v>
      </c>
      <c r="Q695" s="18">
        <f t="shared" si="32"/>
        <v>1</v>
      </c>
      <c r="R695" s="68">
        <v>1.58</v>
      </c>
      <c r="S695" s="69">
        <v>3342.77</v>
      </c>
      <c r="T695" s="59">
        <f t="shared" si="33"/>
        <v>3342.77</v>
      </c>
    </row>
    <row r="696" spans="1:20">
      <c r="A696">
        <f t="shared" si="34"/>
        <v>108</v>
      </c>
      <c r="B696" s="60" t="s">
        <v>127</v>
      </c>
      <c r="C696" s="60" t="s">
        <v>295</v>
      </c>
      <c r="D696" s="60">
        <v>5</v>
      </c>
      <c r="E696" s="65">
        <v>12958.897000000001</v>
      </c>
      <c r="F696" s="60">
        <v>2011</v>
      </c>
      <c r="G696" s="65">
        <v>64.799000000000007</v>
      </c>
      <c r="H696" s="65">
        <v>3.8342015743255615</v>
      </c>
      <c r="I696" s="66">
        <v>1.2599999904632568</v>
      </c>
      <c r="J696" s="5">
        <v>7.820296231467041</v>
      </c>
      <c r="K696" s="6">
        <v>43.465752287759628</v>
      </c>
      <c r="L696" s="5">
        <v>36.840060403838805</v>
      </c>
      <c r="M696" s="5">
        <v>8.291394630591661</v>
      </c>
      <c r="N696" s="7">
        <v>4.4431681333698574</v>
      </c>
      <c r="O696" s="7" t="s">
        <v>2028</v>
      </c>
      <c r="P696" s="67">
        <v>40.456555683082215</v>
      </c>
      <c r="Q696" s="18">
        <f t="shared" si="32"/>
        <v>1</v>
      </c>
      <c r="R696" s="68">
        <v>1.65</v>
      </c>
      <c r="S696" s="69">
        <v>3362.88</v>
      </c>
      <c r="T696" s="59">
        <f t="shared" si="33"/>
        <v>3362.88</v>
      </c>
    </row>
    <row r="697" spans="1:20">
      <c r="A697">
        <f t="shared" si="34"/>
        <v>88</v>
      </c>
      <c r="B697" s="60" t="s">
        <v>2850</v>
      </c>
      <c r="C697" s="60" t="s">
        <v>333</v>
      </c>
      <c r="D697" s="60">
        <v>5</v>
      </c>
      <c r="E697" s="65">
        <v>2636.47</v>
      </c>
      <c r="F697" s="60">
        <v>2022</v>
      </c>
      <c r="G697" s="65">
        <v>64.858999999999995</v>
      </c>
      <c r="H697" s="65">
        <v>4.2794413566589355</v>
      </c>
      <c r="I697" s="66">
        <v>0.89397746324539185</v>
      </c>
      <c r="J697" s="5">
        <v>8.2655360138004141</v>
      </c>
      <c r="K697" s="6">
        <v>45.982964162374749</v>
      </c>
      <c r="L697" s="5">
        <v>39.357272278453927</v>
      </c>
      <c r="M697" s="5">
        <v>7.9253721033737961</v>
      </c>
      <c r="N697" s="7">
        <v>4.9659841538165397</v>
      </c>
      <c r="O697" s="7" t="s">
        <v>2970</v>
      </c>
      <c r="P697" s="67">
        <v>44.487784348234278</v>
      </c>
      <c r="Q697" s="18">
        <f t="shared" si="32"/>
        <v>1</v>
      </c>
      <c r="R697" s="68">
        <v>1.51</v>
      </c>
      <c r="S697" s="69">
        <v>2863.18</v>
      </c>
      <c r="T697" s="59">
        <f t="shared" si="33"/>
        <v>2863.18</v>
      </c>
    </row>
    <row r="698" spans="1:20">
      <c r="A698">
        <f t="shared" si="34"/>
        <v>29</v>
      </c>
      <c r="B698" s="60" t="s">
        <v>114</v>
      </c>
      <c r="C698" s="60" t="s">
        <v>282</v>
      </c>
      <c r="D698" s="60">
        <v>6</v>
      </c>
      <c r="E698" s="65">
        <v>207667.125</v>
      </c>
      <c r="F698" s="60">
        <v>2012</v>
      </c>
      <c r="G698" s="65">
        <v>64.882999999999996</v>
      </c>
      <c r="H698" s="65">
        <v>5.1315650939941406</v>
      </c>
      <c r="I698" s="66">
        <v>0.74000000953674316</v>
      </c>
      <c r="J698" s="5">
        <v>9.1176597511356192</v>
      </c>
      <c r="K698" s="6">
        <v>50.742282170941962</v>
      </c>
      <c r="L698" s="5">
        <v>44.11659028702114</v>
      </c>
      <c r="M698" s="5">
        <v>7.7713946496651474</v>
      </c>
      <c r="N698" s="7">
        <v>5.6767919113362781</v>
      </c>
      <c r="O698" s="7" t="s">
        <v>1829</v>
      </c>
      <c r="P698" s="67">
        <v>51.510499047317566</v>
      </c>
      <c r="Q698" s="18">
        <f t="shared" si="32"/>
        <v>1</v>
      </c>
      <c r="R698" s="68">
        <v>1.62</v>
      </c>
      <c r="S698" s="69">
        <v>4292.0200000000004</v>
      </c>
      <c r="T698" s="59">
        <f t="shared" si="33"/>
        <v>4292.0200000000004</v>
      </c>
    </row>
    <row r="699" spans="1:20">
      <c r="A699">
        <f t="shared" si="34"/>
        <v>92</v>
      </c>
      <c r="B699" s="60" t="s">
        <v>96</v>
      </c>
      <c r="C699" s="60" t="s">
        <v>264</v>
      </c>
      <c r="D699" s="60">
        <v>5</v>
      </c>
      <c r="E699" s="65">
        <v>3093.0590000000002</v>
      </c>
      <c r="F699" s="60">
        <v>2007</v>
      </c>
      <c r="G699" s="65">
        <v>64.885000000000005</v>
      </c>
      <c r="H699" s="65">
        <v>4.149043083190918</v>
      </c>
      <c r="I699" s="66">
        <v>1.9025039672851563</v>
      </c>
      <c r="J699" s="5">
        <v>8.1351377403323966</v>
      </c>
      <c r="K699" s="6">
        <v>45.275672737224134</v>
      </c>
      <c r="L699" s="5">
        <v>38.649980853303312</v>
      </c>
      <c r="M699" s="5">
        <v>8.9338986074135605</v>
      </c>
      <c r="N699" s="7">
        <v>4.3262166442353225</v>
      </c>
      <c r="O699" s="7" t="s">
        <v>2642</v>
      </c>
      <c r="P699" s="67">
        <v>39.573171916649841</v>
      </c>
      <c r="Q699" s="18">
        <f t="shared" si="32"/>
        <v>2</v>
      </c>
      <c r="R699" s="68">
        <v>1.69</v>
      </c>
      <c r="S699" s="69">
        <v>6002.78</v>
      </c>
      <c r="T699" s="59">
        <f t="shared" si="33"/>
        <v>6002.78</v>
      </c>
    </row>
    <row r="700" spans="1:20">
      <c r="A700">
        <f t="shared" si="34"/>
        <v>56</v>
      </c>
      <c r="B700" s="60" t="s">
        <v>31</v>
      </c>
      <c r="C700" s="60" t="s">
        <v>199</v>
      </c>
      <c r="D700" s="60">
        <v>8</v>
      </c>
      <c r="E700" s="65">
        <v>13639.028</v>
      </c>
      <c r="F700" s="60">
        <v>2006</v>
      </c>
      <c r="G700" s="65">
        <v>64.885999999999996</v>
      </c>
      <c r="H700" s="65">
        <v>3.5687446594238281</v>
      </c>
      <c r="I700" s="66">
        <v>1.0800000429153442</v>
      </c>
      <c r="J700" s="5">
        <v>7.5548393165653076</v>
      </c>
      <c r="K700" s="6">
        <v>42.046700994916911</v>
      </c>
      <c r="L700" s="5">
        <v>35.421009110996089</v>
      </c>
      <c r="M700" s="5">
        <v>8.1113946830437484</v>
      </c>
      <c r="N700" s="7">
        <v>4.3668210579175746</v>
      </c>
      <c r="O700" s="7" t="s">
        <v>2797</v>
      </c>
      <c r="P700" s="67">
        <v>40.036193779430107</v>
      </c>
      <c r="Q700" s="18">
        <f t="shared" si="32"/>
        <v>1</v>
      </c>
      <c r="R700" s="68">
        <v>1.71</v>
      </c>
      <c r="S700" s="69">
        <v>3041.1</v>
      </c>
      <c r="T700" s="59">
        <f t="shared" si="33"/>
        <v>3041.1</v>
      </c>
    </row>
    <row r="701" spans="1:20">
      <c r="A701" t="str">
        <f t="shared" si="34"/>
        <v/>
      </c>
      <c r="B701" s="60" t="s">
        <v>64</v>
      </c>
      <c r="C701" s="60" t="s">
        <v>232</v>
      </c>
      <c r="D701" s="60">
        <v>1</v>
      </c>
      <c r="E701" s="65">
        <v>11637.397999999999</v>
      </c>
      <c r="F701" s="60">
        <v>2023</v>
      </c>
      <c r="G701" s="65">
        <v>64.936000000000007</v>
      </c>
      <c r="H701" s="65" t="s">
        <v>367</v>
      </c>
      <c r="I701" s="66">
        <v>0.63999998569488525</v>
      </c>
      <c r="J701" s="5" t="s">
        <v>367</v>
      </c>
      <c r="K701" s="6" t="s">
        <v>367</v>
      </c>
      <c r="L701" s="5" t="s">
        <v>367</v>
      </c>
      <c r="M701" s="5">
        <v>7.6713946258232895</v>
      </c>
      <c r="N701" s="7" t="s">
        <v>367</v>
      </c>
      <c r="O701" s="7" t="s">
        <v>2971</v>
      </c>
      <c r="P701" s="67" t="s">
        <v>367</v>
      </c>
      <c r="Q701" s="18">
        <f t="shared" si="32"/>
        <v>1</v>
      </c>
      <c r="R701" s="68">
        <v>1.5</v>
      </c>
      <c r="S701" s="69">
        <v>2965.95</v>
      </c>
      <c r="T701" s="59">
        <f t="shared" si="33"/>
        <v>2965.95</v>
      </c>
    </row>
    <row r="702" spans="1:20">
      <c r="A702">
        <f t="shared" si="34"/>
        <v>61</v>
      </c>
      <c r="B702" s="60" t="s">
        <v>24</v>
      </c>
      <c r="C702" s="60" t="s">
        <v>192</v>
      </c>
      <c r="D702" s="60">
        <v>1</v>
      </c>
      <c r="E702" s="65">
        <v>9685.9599999999991</v>
      </c>
      <c r="F702" s="60">
        <v>2007</v>
      </c>
      <c r="G702" s="65">
        <v>64.938999999999993</v>
      </c>
      <c r="H702" s="65">
        <v>5.6284193992614746</v>
      </c>
      <c r="I702" s="66">
        <v>2.5</v>
      </c>
      <c r="J702" s="5">
        <v>9.6145140564029532</v>
      </c>
      <c r="K702" s="6">
        <v>53.553594743507411</v>
      </c>
      <c r="L702" s="5">
        <v>46.927902859586588</v>
      </c>
      <c r="M702" s="5">
        <v>9.5313946401284042</v>
      </c>
      <c r="N702" s="7">
        <v>4.9235085348385477</v>
      </c>
      <c r="O702" s="7" t="s">
        <v>2607</v>
      </c>
      <c r="P702" s="67">
        <v>45.036775941833866</v>
      </c>
      <c r="Q702" s="18">
        <f t="shared" si="32"/>
        <v>2</v>
      </c>
      <c r="R702" s="68">
        <v>1.69</v>
      </c>
      <c r="S702" s="69">
        <v>8493.9500000000007</v>
      </c>
      <c r="T702" s="59">
        <f t="shared" si="33"/>
        <v>8493.9500000000007</v>
      </c>
    </row>
    <row r="703" spans="1:20">
      <c r="A703">
        <f t="shared" si="34"/>
        <v>131</v>
      </c>
      <c r="B703" s="60" t="s">
        <v>142</v>
      </c>
      <c r="C703" s="60" t="s">
        <v>310</v>
      </c>
      <c r="D703" s="60">
        <v>5</v>
      </c>
      <c r="E703" s="65">
        <v>55652.89</v>
      </c>
      <c r="F703" s="60">
        <v>2017</v>
      </c>
      <c r="G703" s="65">
        <v>64.962999999999994</v>
      </c>
      <c r="H703" s="65">
        <v>3.3471212387084961</v>
      </c>
      <c r="I703" s="66">
        <v>1.1200000047683716</v>
      </c>
      <c r="J703" s="5">
        <v>7.3332158958499756</v>
      </c>
      <c r="K703" s="6">
        <v>40.861681671217546</v>
      </c>
      <c r="L703" s="5">
        <v>34.235989787296724</v>
      </c>
      <c r="M703" s="5">
        <v>8.1513946448967758</v>
      </c>
      <c r="N703" s="7">
        <v>4.2000162277421262</v>
      </c>
      <c r="O703" s="7" t="s">
        <v>1134</v>
      </c>
      <c r="P703" s="67">
        <v>37.93421663936811</v>
      </c>
      <c r="Q703" s="18">
        <f t="shared" si="32"/>
        <v>1</v>
      </c>
      <c r="R703" s="68">
        <v>1.58</v>
      </c>
      <c r="S703" s="69">
        <v>3318.29</v>
      </c>
      <c r="T703" s="59">
        <f t="shared" si="33"/>
        <v>3318.29</v>
      </c>
    </row>
    <row r="704" spans="1:20">
      <c r="A704">
        <f t="shared" si="34"/>
        <v>64</v>
      </c>
      <c r="B704" s="60" t="s">
        <v>104</v>
      </c>
      <c r="C704" s="60" t="s">
        <v>272</v>
      </c>
      <c r="D704" s="60">
        <v>8</v>
      </c>
      <c r="E704" s="65">
        <v>50681.633999999998</v>
      </c>
      <c r="F704" s="60">
        <v>2014</v>
      </c>
      <c r="G704" s="65">
        <v>64.994</v>
      </c>
      <c r="H704" s="65">
        <v>4.7862472534179688</v>
      </c>
      <c r="I704" s="66">
        <v>1.1299999952316284</v>
      </c>
      <c r="J704" s="5">
        <v>8.7723419105594473</v>
      </c>
      <c r="K704" s="6">
        <v>48.904014208619692</v>
      </c>
      <c r="L704" s="5">
        <v>42.27832232469887</v>
      </c>
      <c r="M704" s="5">
        <v>8.1613946353600326</v>
      </c>
      <c r="N704" s="7">
        <v>5.1802815834347653</v>
      </c>
      <c r="O704" s="7" t="s">
        <v>1547</v>
      </c>
      <c r="P704" s="67">
        <v>46.950893954670164</v>
      </c>
      <c r="Q704" s="18">
        <f t="shared" si="32"/>
        <v>1</v>
      </c>
      <c r="R704" s="68">
        <v>1.61</v>
      </c>
      <c r="S704" s="69">
        <v>5006.51</v>
      </c>
      <c r="T704" s="59">
        <f t="shared" si="33"/>
        <v>5006.51</v>
      </c>
    </row>
    <row r="705" spans="1:20">
      <c r="A705">
        <f t="shared" si="34"/>
        <v>104</v>
      </c>
      <c r="B705" s="60" t="s">
        <v>92</v>
      </c>
      <c r="C705" s="60" t="s">
        <v>260</v>
      </c>
      <c r="D705" s="60">
        <v>5</v>
      </c>
      <c r="E705" s="65">
        <v>19025.752</v>
      </c>
      <c r="F705" s="60">
        <v>2019</v>
      </c>
      <c r="G705" s="65">
        <v>64.995000000000005</v>
      </c>
      <c r="H705" s="65">
        <v>3.8691236972808838</v>
      </c>
      <c r="I705" s="66">
        <v>0.82999998331069946</v>
      </c>
      <c r="J705" s="5">
        <v>7.8552183544223633</v>
      </c>
      <c r="K705" s="6">
        <v>43.79191149924997</v>
      </c>
      <c r="L705" s="5">
        <v>37.166219615329148</v>
      </c>
      <c r="M705" s="5">
        <v>7.8613946234391037</v>
      </c>
      <c r="N705" s="7">
        <v>4.7276878207482911</v>
      </c>
      <c r="O705" s="7" t="s">
        <v>823</v>
      </c>
      <c r="P705" s="67">
        <v>42.551348258265151</v>
      </c>
      <c r="Q705" s="18">
        <f t="shared" si="32"/>
        <v>1</v>
      </c>
      <c r="R705" s="68">
        <v>1.55</v>
      </c>
      <c r="S705" s="69">
        <v>1687.29</v>
      </c>
      <c r="T705" s="59">
        <f t="shared" si="33"/>
        <v>1687.29</v>
      </c>
    </row>
    <row r="706" spans="1:20">
      <c r="A706">
        <f t="shared" si="34"/>
        <v>28</v>
      </c>
      <c r="B706" s="60" t="s">
        <v>40</v>
      </c>
      <c r="C706" s="60" t="s">
        <v>208</v>
      </c>
      <c r="D706" s="60">
        <v>5</v>
      </c>
      <c r="E706" s="65">
        <v>6035.1040000000003</v>
      </c>
      <c r="F706" s="60">
        <v>2022</v>
      </c>
      <c r="G706" s="65">
        <v>65</v>
      </c>
      <c r="H706" s="65">
        <v>5.8049187660217285</v>
      </c>
      <c r="I706" s="66">
        <v>1</v>
      </c>
      <c r="J706" s="5">
        <v>9.7910134231632071</v>
      </c>
      <c r="K706" s="6">
        <v>54.58793869209206</v>
      </c>
      <c r="L706" s="5">
        <v>47.962246808171237</v>
      </c>
      <c r="M706" s="5">
        <v>8.0313946401284042</v>
      </c>
      <c r="N706" s="7">
        <v>5.9718453590277596</v>
      </c>
      <c r="O706" s="7" t="s">
        <v>2972</v>
      </c>
      <c r="P706" s="67">
        <v>53.498795055407172</v>
      </c>
      <c r="Q706" s="18">
        <f t="shared" ref="Q706:Q769" si="35">IF(I706&lt;R706,1,IF(I706&lt;R706*2,2,3))</f>
        <v>1</v>
      </c>
      <c r="R706" s="68">
        <v>1.51</v>
      </c>
      <c r="S706" s="69">
        <v>6205.11</v>
      </c>
      <c r="T706" s="59">
        <f t="shared" ref="T706:T769" si="36">IF(S706=0,"",IF(F706=2025,_xlfn.XLOOKUP("2024"&amp;C706,O:O,S:S,"",0),S706))</f>
        <v>6205.11</v>
      </c>
    </row>
    <row r="707" spans="1:20">
      <c r="A707">
        <f t="shared" ref="A707:A770" si="37">IF(ISNUMBER(P707),COUNTIFS($F$3:$F$3127,F707,$P$3:$P$3127,"&gt;"&amp;P707)+1,"")</f>
        <v>101</v>
      </c>
      <c r="B707" s="60" t="s">
        <v>125</v>
      </c>
      <c r="C707" s="60" t="s">
        <v>293</v>
      </c>
      <c r="D707" s="60">
        <v>5</v>
      </c>
      <c r="E707" s="65">
        <v>11364.757</v>
      </c>
      <c r="F707" s="60">
        <v>2014</v>
      </c>
      <c r="G707" s="65">
        <v>65.087999999999994</v>
      </c>
      <c r="H707" s="65">
        <v>3.5956783294677734</v>
      </c>
      <c r="I707" s="66">
        <v>0.73000001907348633</v>
      </c>
      <c r="J707" s="5">
        <v>7.5817729866092529</v>
      </c>
      <c r="K707" s="6">
        <v>42.327965647065255</v>
      </c>
      <c r="L707" s="5">
        <v>35.702273763144433</v>
      </c>
      <c r="M707" s="5">
        <v>7.7613946592018905</v>
      </c>
      <c r="N707" s="7">
        <v>4.5999817469423361</v>
      </c>
      <c r="O707" s="7" t="s">
        <v>1573</v>
      </c>
      <c r="P707" s="67">
        <v>41.691412274718047</v>
      </c>
      <c r="Q707" s="18">
        <f t="shared" si="35"/>
        <v>1</v>
      </c>
      <c r="R707" s="68">
        <v>1.61</v>
      </c>
      <c r="S707" s="69">
        <v>2106.21</v>
      </c>
      <c r="T707" s="59">
        <f t="shared" si="36"/>
        <v>2106.21</v>
      </c>
    </row>
    <row r="708" spans="1:20">
      <c r="A708">
        <f t="shared" si="37"/>
        <v>122</v>
      </c>
      <c r="B708" s="60" t="s">
        <v>57</v>
      </c>
      <c r="C708" s="60" t="s">
        <v>225</v>
      </c>
      <c r="D708" s="60">
        <v>5</v>
      </c>
      <c r="E708" s="65">
        <v>1781.9849999999999</v>
      </c>
      <c r="F708" s="60">
        <v>2011</v>
      </c>
      <c r="G708" s="65">
        <v>65.102000000000004</v>
      </c>
      <c r="H708" s="65">
        <v>4.2554006576538086</v>
      </c>
      <c r="I708" s="66">
        <v>2.5353801250457764</v>
      </c>
      <c r="J708" s="5">
        <v>8.2414953147952872</v>
      </c>
      <c r="K708" s="6">
        <v>46.02099872942744</v>
      </c>
      <c r="L708" s="5">
        <v>39.395306845506617</v>
      </c>
      <c r="M708" s="5">
        <v>9.5667747651741806</v>
      </c>
      <c r="N708" s="7">
        <v>4.1179297947848523</v>
      </c>
      <c r="O708" s="7" t="s">
        <v>2052</v>
      </c>
      <c r="P708" s="67">
        <v>37.495150091334352</v>
      </c>
      <c r="Q708" s="18">
        <f t="shared" si="35"/>
        <v>2</v>
      </c>
      <c r="R708" s="68">
        <v>1.65</v>
      </c>
      <c r="S708" s="69">
        <v>19153.09</v>
      </c>
      <c r="T708" s="59">
        <f t="shared" si="36"/>
        <v>19153.09</v>
      </c>
    </row>
    <row r="709" spans="1:20">
      <c r="A709" t="str">
        <f t="shared" si="37"/>
        <v/>
      </c>
      <c r="B709" s="60" t="s">
        <v>64</v>
      </c>
      <c r="C709" s="60" t="s">
        <v>232</v>
      </c>
      <c r="D709" s="60">
        <v>1</v>
      </c>
      <c r="E709" s="65">
        <v>11772.557000000001</v>
      </c>
      <c r="F709" s="60">
        <v>2024</v>
      </c>
      <c r="G709" s="65">
        <v>65.119</v>
      </c>
      <c r="H709" s="65" t="s">
        <v>367</v>
      </c>
      <c r="I709" s="66">
        <v>0.62999999523162842</v>
      </c>
      <c r="J709" s="5" t="s">
        <v>367</v>
      </c>
      <c r="K709" s="6" t="s">
        <v>367</v>
      </c>
      <c r="L709" s="5" t="s">
        <v>367</v>
      </c>
      <c r="M709" s="5">
        <v>7.6613946353600326</v>
      </c>
      <c r="N709" s="7" t="s">
        <v>367</v>
      </c>
      <c r="O709" s="7" t="s">
        <v>2973</v>
      </c>
      <c r="P709" s="67" t="s">
        <v>367</v>
      </c>
      <c r="Q709" s="18">
        <f t="shared" si="35"/>
        <v>1</v>
      </c>
      <c r="R709" s="68">
        <v>1.49</v>
      </c>
      <c r="S709" s="69">
        <v>2809.65</v>
      </c>
      <c r="T709" s="59">
        <f t="shared" si="36"/>
        <v>2809.65</v>
      </c>
    </row>
    <row r="710" spans="1:20">
      <c r="A710" t="str">
        <f t="shared" si="37"/>
        <v/>
      </c>
      <c r="B710" s="60" t="s">
        <v>137</v>
      </c>
      <c r="C710" s="60" t="s">
        <v>305</v>
      </c>
      <c r="D710" s="60">
        <v>5</v>
      </c>
      <c r="E710" s="65">
        <v>46789.231</v>
      </c>
      <c r="F710" s="60">
        <v>2020</v>
      </c>
      <c r="G710" s="65">
        <v>65.123999999999995</v>
      </c>
      <c r="H710" s="65" t="s">
        <v>367</v>
      </c>
      <c r="I710" s="66">
        <v>1.5900000333786011</v>
      </c>
      <c r="J710" s="5" t="s">
        <v>367</v>
      </c>
      <c r="K710" s="6" t="s">
        <v>367</v>
      </c>
      <c r="L710" s="5" t="s">
        <v>367</v>
      </c>
      <c r="M710" s="5">
        <v>8.6213946735070053</v>
      </c>
      <c r="N710" s="7" t="s">
        <v>367</v>
      </c>
      <c r="O710" s="7" t="s">
        <v>672</v>
      </c>
      <c r="P710" s="67" t="s">
        <v>367</v>
      </c>
      <c r="Q710" s="18">
        <f t="shared" si="35"/>
        <v>2</v>
      </c>
      <c r="R710" s="68">
        <v>1.53</v>
      </c>
      <c r="S710" s="69">
        <v>3401.25</v>
      </c>
      <c r="T710" s="59">
        <f t="shared" si="36"/>
        <v>3401.25</v>
      </c>
    </row>
    <row r="711" spans="1:20">
      <c r="A711">
        <f t="shared" si="37"/>
        <v>66</v>
      </c>
      <c r="B711" s="60" t="s">
        <v>83</v>
      </c>
      <c r="C711" s="60" t="s">
        <v>251</v>
      </c>
      <c r="D711" s="60">
        <v>8</v>
      </c>
      <c r="E711" s="65">
        <v>6518.9780000000001</v>
      </c>
      <c r="F711" s="60">
        <v>2012</v>
      </c>
      <c r="G711" s="65">
        <v>65.126000000000005</v>
      </c>
      <c r="H711" s="65">
        <v>4.8760848045349121</v>
      </c>
      <c r="I711" s="66">
        <v>1.4700000286102295</v>
      </c>
      <c r="J711" s="5">
        <v>8.8621794616763907</v>
      </c>
      <c r="K711" s="6">
        <v>49.505179296220426</v>
      </c>
      <c r="L711" s="5">
        <v>42.879487412299603</v>
      </c>
      <c r="M711" s="5">
        <v>8.5013946687386337</v>
      </c>
      <c r="N711" s="7">
        <v>5.0438179949433763</v>
      </c>
      <c r="O711" s="7" t="s">
        <v>1845</v>
      </c>
      <c r="P711" s="67">
        <v>45.766972980733506</v>
      </c>
      <c r="Q711" s="18">
        <f t="shared" si="35"/>
        <v>1</v>
      </c>
      <c r="R711" s="68">
        <v>1.62</v>
      </c>
      <c r="S711" s="69">
        <v>5608.97</v>
      </c>
      <c r="T711" s="59">
        <f t="shared" si="36"/>
        <v>5608.97</v>
      </c>
    </row>
    <row r="712" spans="1:20">
      <c r="A712" t="str">
        <f t="shared" si="37"/>
        <v/>
      </c>
      <c r="B712" s="60" t="s">
        <v>39</v>
      </c>
      <c r="C712" s="60" t="s">
        <v>207</v>
      </c>
      <c r="D712" s="60">
        <v>5</v>
      </c>
      <c r="E712" s="65">
        <v>756.66899999999998</v>
      </c>
      <c r="F712" s="60">
        <v>2017</v>
      </c>
      <c r="G712" s="65">
        <v>65.126999999999995</v>
      </c>
      <c r="H712" s="65" t="s">
        <v>367</v>
      </c>
      <c r="I712" s="66">
        <v>0.86994343996047974</v>
      </c>
      <c r="J712" s="5" t="s">
        <v>367</v>
      </c>
      <c r="K712" s="6" t="s">
        <v>367</v>
      </c>
      <c r="L712" s="5" t="s">
        <v>367</v>
      </c>
      <c r="M712" s="5">
        <v>7.9013380800888839</v>
      </c>
      <c r="N712" s="7" t="s">
        <v>367</v>
      </c>
      <c r="O712" s="7" t="s">
        <v>1003</v>
      </c>
      <c r="P712" s="67" t="s">
        <v>367</v>
      </c>
      <c r="Q712" s="18">
        <f t="shared" si="35"/>
        <v>1</v>
      </c>
      <c r="R712" s="68">
        <v>1.58</v>
      </c>
      <c r="S712" s="69">
        <v>3401.85</v>
      </c>
      <c r="T712" s="59">
        <f t="shared" si="36"/>
        <v>3401.85</v>
      </c>
    </row>
    <row r="713" spans="1:20">
      <c r="A713">
        <f t="shared" si="37"/>
        <v>33</v>
      </c>
      <c r="B713" s="60" t="s">
        <v>114</v>
      </c>
      <c r="C713" s="60" t="s">
        <v>282</v>
      </c>
      <c r="D713" s="60">
        <v>6</v>
      </c>
      <c r="E713" s="65">
        <v>211073.978</v>
      </c>
      <c r="F713" s="60">
        <v>2013</v>
      </c>
      <c r="G713" s="65">
        <v>65.129000000000005</v>
      </c>
      <c r="H713" s="65">
        <v>5.1380825042724609</v>
      </c>
      <c r="I713" s="66">
        <v>0.75999999046325684</v>
      </c>
      <c r="J713" s="5">
        <v>9.1241771614139395</v>
      </c>
      <c r="K713" s="6">
        <v>50.971077187337627</v>
      </c>
      <c r="L713" s="5">
        <v>44.345385303416805</v>
      </c>
      <c r="M713" s="5">
        <v>7.791394630591661</v>
      </c>
      <c r="N713" s="7">
        <v>5.6915850635137595</v>
      </c>
      <c r="O713" s="7" t="s">
        <v>1682</v>
      </c>
      <c r="P713" s="67">
        <v>51.644730258016565</v>
      </c>
      <c r="Q713" s="18">
        <f t="shared" si="35"/>
        <v>1</v>
      </c>
      <c r="R713" s="68">
        <v>1.62</v>
      </c>
      <c r="S713" s="69">
        <v>4407.1499999999996</v>
      </c>
      <c r="T713" s="59">
        <f t="shared" si="36"/>
        <v>4407.1499999999996</v>
      </c>
    </row>
    <row r="714" spans="1:20">
      <c r="A714" t="str">
        <f t="shared" si="37"/>
        <v/>
      </c>
      <c r="B714" s="60" t="s">
        <v>137</v>
      </c>
      <c r="C714" s="60" t="s">
        <v>305</v>
      </c>
      <c r="D714" s="60">
        <v>5</v>
      </c>
      <c r="E714" s="65">
        <v>42714.305999999997</v>
      </c>
      <c r="F714" s="60">
        <v>2017</v>
      </c>
      <c r="G714" s="65">
        <v>65.146000000000001</v>
      </c>
      <c r="H714" s="65" t="s">
        <v>367</v>
      </c>
      <c r="I714" s="66">
        <v>1.6000000238418579</v>
      </c>
      <c r="J714" s="5" t="s">
        <v>367</v>
      </c>
      <c r="K714" s="6" t="s">
        <v>367</v>
      </c>
      <c r="L714" s="5" t="s">
        <v>367</v>
      </c>
      <c r="M714" s="5">
        <v>8.6313946639702621</v>
      </c>
      <c r="N714" s="7" t="s">
        <v>367</v>
      </c>
      <c r="O714" s="7" t="s">
        <v>1008</v>
      </c>
      <c r="P714" s="67" t="s">
        <v>367</v>
      </c>
      <c r="Q714" s="18">
        <f t="shared" si="35"/>
        <v>2</v>
      </c>
      <c r="R714" s="68">
        <v>1.58</v>
      </c>
      <c r="S714" s="69">
        <v>4061.02</v>
      </c>
      <c r="T714" s="59">
        <f t="shared" si="36"/>
        <v>4061.02</v>
      </c>
    </row>
    <row r="715" spans="1:20">
      <c r="A715">
        <f t="shared" si="37"/>
        <v>105</v>
      </c>
      <c r="B715" s="60" t="s">
        <v>133</v>
      </c>
      <c r="C715" s="60" t="s">
        <v>301</v>
      </c>
      <c r="D715" s="60">
        <v>5</v>
      </c>
      <c r="E715" s="65">
        <v>60562.381000000001</v>
      </c>
      <c r="F715" s="60">
        <v>2020</v>
      </c>
      <c r="G715" s="65">
        <v>65.150000000000006</v>
      </c>
      <c r="H715" s="65">
        <v>4.946800708770752</v>
      </c>
      <c r="I715" s="66">
        <v>2.9100000858306885</v>
      </c>
      <c r="J715" s="5">
        <v>8.9328953659122305</v>
      </c>
      <c r="K715" s="6">
        <v>49.918595719704463</v>
      </c>
      <c r="L715" s="5">
        <v>43.29290383578364</v>
      </c>
      <c r="M715" s="5">
        <v>9.9413947259590927</v>
      </c>
      <c r="N715" s="7">
        <v>4.3548118779286247</v>
      </c>
      <c r="O715" s="7" t="s">
        <v>668</v>
      </c>
      <c r="P715" s="67">
        <v>39.103945105510647</v>
      </c>
      <c r="Q715" s="18">
        <f t="shared" si="35"/>
        <v>2</v>
      </c>
      <c r="R715" s="68">
        <v>1.53</v>
      </c>
      <c r="S715" s="69">
        <v>13250.57</v>
      </c>
      <c r="T715" s="59">
        <f t="shared" si="36"/>
        <v>13250.57</v>
      </c>
    </row>
    <row r="716" spans="1:20">
      <c r="A716">
        <f t="shared" si="37"/>
        <v>8</v>
      </c>
      <c r="B716" s="60" t="s">
        <v>115</v>
      </c>
      <c r="C716" s="60" t="s">
        <v>283</v>
      </c>
      <c r="D716" s="60">
        <v>4</v>
      </c>
      <c r="E716" s="65">
        <v>3645.096</v>
      </c>
      <c r="F716" s="60">
        <v>2006</v>
      </c>
      <c r="G716" s="65">
        <v>71.831000000000003</v>
      </c>
      <c r="H716" s="65">
        <v>4.7163877487182617</v>
      </c>
      <c r="I716" s="66">
        <v>0.89999997615814209</v>
      </c>
      <c r="J716" s="5">
        <v>8.7024824058597403</v>
      </c>
      <c r="K716" s="6">
        <v>53.618018345754514</v>
      </c>
      <c r="L716" s="5">
        <v>46.992326461833692</v>
      </c>
      <c r="M716" s="5">
        <v>7.9313946162865463</v>
      </c>
      <c r="N716" s="7">
        <v>5.9248503870099141</v>
      </c>
      <c r="O716" s="7" t="s">
        <v>2724</v>
      </c>
      <c r="P716" s="67">
        <v>54.320627079136386</v>
      </c>
      <c r="Q716" s="18">
        <f t="shared" si="35"/>
        <v>1</v>
      </c>
      <c r="R716" s="68">
        <v>1.71</v>
      </c>
      <c r="S716" s="69">
        <v>4714.37</v>
      </c>
      <c r="T716" s="59">
        <f t="shared" si="36"/>
        <v>4714.37</v>
      </c>
    </row>
    <row r="717" spans="1:20">
      <c r="A717">
        <f t="shared" si="37"/>
        <v>109</v>
      </c>
      <c r="B717" s="60" t="s">
        <v>149</v>
      </c>
      <c r="C717" s="60" t="s">
        <v>317</v>
      </c>
      <c r="D717" s="60">
        <v>5</v>
      </c>
      <c r="E717" s="65">
        <v>40177.387999999999</v>
      </c>
      <c r="F717" s="60">
        <v>2017</v>
      </c>
      <c r="G717" s="65">
        <v>65.174000000000007</v>
      </c>
      <c r="H717" s="65">
        <v>4.0005168914794922</v>
      </c>
      <c r="I717" s="66">
        <v>1.2100000381469727</v>
      </c>
      <c r="J717" s="5">
        <v>7.9866115486209717</v>
      </c>
      <c r="K717" s="6">
        <v>44.647035803074445</v>
      </c>
      <c r="L717" s="5">
        <v>38.021343919153622</v>
      </c>
      <c r="M717" s="5">
        <v>8.2413946782753769</v>
      </c>
      <c r="N717" s="7">
        <v>4.6134599061708936</v>
      </c>
      <c r="O717" s="7" t="s">
        <v>1124</v>
      </c>
      <c r="P717" s="67">
        <v>41.668407465132006</v>
      </c>
      <c r="Q717" s="18">
        <f t="shared" si="35"/>
        <v>1</v>
      </c>
      <c r="R717" s="68">
        <v>1.58</v>
      </c>
      <c r="S717" s="69">
        <v>2543.85</v>
      </c>
      <c r="T717" s="59">
        <f t="shared" si="36"/>
        <v>2543.85</v>
      </c>
    </row>
    <row r="718" spans="1:20">
      <c r="A718" t="str">
        <f t="shared" si="37"/>
        <v/>
      </c>
      <c r="B718" s="60" t="s">
        <v>39</v>
      </c>
      <c r="C718" s="60" t="s">
        <v>207</v>
      </c>
      <c r="D718" s="60">
        <v>5</v>
      </c>
      <c r="E718" s="65">
        <v>818.17399999999998</v>
      </c>
      <c r="F718" s="60">
        <v>2021</v>
      </c>
      <c r="G718" s="65">
        <v>65.200999999999993</v>
      </c>
      <c r="H718" s="65" t="s">
        <v>367</v>
      </c>
      <c r="I718" s="66">
        <v>0.90159040689468384</v>
      </c>
      <c r="J718" s="5" t="s">
        <v>367</v>
      </c>
      <c r="K718" s="6" t="s">
        <v>367</v>
      </c>
      <c r="L718" s="5" t="s">
        <v>367</v>
      </c>
      <c r="M718" s="5">
        <v>7.932985047023088</v>
      </c>
      <c r="N718" s="7" t="s">
        <v>367</v>
      </c>
      <c r="O718" s="7" t="s">
        <v>395</v>
      </c>
      <c r="P718" s="67" t="s">
        <v>367</v>
      </c>
      <c r="Q718" s="18">
        <f t="shared" si="35"/>
        <v>1</v>
      </c>
      <c r="R718" s="68">
        <v>1.52</v>
      </c>
      <c r="S718" s="69">
        <v>3377.89</v>
      </c>
      <c r="T718" s="59">
        <f t="shared" si="36"/>
        <v>3377.89</v>
      </c>
    </row>
    <row r="719" spans="1:20">
      <c r="A719" t="str">
        <f t="shared" si="37"/>
        <v/>
      </c>
      <c r="B719" s="60" t="s">
        <v>92</v>
      </c>
      <c r="C719" s="60" t="s">
        <v>260</v>
      </c>
      <c r="D719" s="60">
        <v>5</v>
      </c>
      <c r="E719" s="65">
        <v>19533.887999999999</v>
      </c>
      <c r="F719" s="60">
        <v>2020</v>
      </c>
      <c r="G719" s="65">
        <v>65.215999999999994</v>
      </c>
      <c r="H719" s="65" t="s">
        <v>367</v>
      </c>
      <c r="I719" s="66">
        <v>0.8399999737739563</v>
      </c>
      <c r="J719" s="5" t="s">
        <v>367</v>
      </c>
      <c r="K719" s="6" t="s">
        <v>367</v>
      </c>
      <c r="L719" s="5" t="s">
        <v>367</v>
      </c>
      <c r="M719" s="5">
        <v>7.8713946139023605</v>
      </c>
      <c r="N719" s="7" t="s">
        <v>367</v>
      </c>
      <c r="O719" s="7" t="s">
        <v>627</v>
      </c>
      <c r="P719" s="67" t="s">
        <v>367</v>
      </c>
      <c r="Q719" s="18">
        <f t="shared" si="35"/>
        <v>1</v>
      </c>
      <c r="R719" s="68">
        <v>1.53</v>
      </c>
      <c r="S719" s="69">
        <v>1656.44</v>
      </c>
      <c r="T719" s="59">
        <f t="shared" si="36"/>
        <v>1656.44</v>
      </c>
    </row>
    <row r="720" spans="1:20">
      <c r="A720">
        <f t="shared" si="37"/>
        <v>117</v>
      </c>
      <c r="B720" s="60" t="s">
        <v>127</v>
      </c>
      <c r="C720" s="60" t="s">
        <v>295</v>
      </c>
      <c r="D720" s="60">
        <v>5</v>
      </c>
      <c r="E720" s="65">
        <v>13310.495000000001</v>
      </c>
      <c r="F720" s="60">
        <v>2012</v>
      </c>
      <c r="G720" s="65">
        <v>65.228999999999999</v>
      </c>
      <c r="H720" s="65">
        <v>3.6687369346618652</v>
      </c>
      <c r="I720" s="66">
        <v>1.4299999475479126</v>
      </c>
      <c r="J720" s="5">
        <v>7.6548315918033447</v>
      </c>
      <c r="K720" s="6">
        <v>42.828420066149008</v>
      </c>
      <c r="L720" s="5">
        <v>36.202728182228185</v>
      </c>
      <c r="M720" s="5">
        <v>8.4613945876763168</v>
      </c>
      <c r="N720" s="7">
        <v>4.2785769895373997</v>
      </c>
      <c r="O720" s="7" t="s">
        <v>1882</v>
      </c>
      <c r="P720" s="67">
        <v>38.8232719087923</v>
      </c>
      <c r="Q720" s="18">
        <f t="shared" si="35"/>
        <v>1</v>
      </c>
      <c r="R720" s="68">
        <v>1.62</v>
      </c>
      <c r="S720" s="69">
        <v>3405.11</v>
      </c>
      <c r="T720" s="59">
        <f t="shared" si="36"/>
        <v>3405.11</v>
      </c>
    </row>
    <row r="721" spans="1:20">
      <c r="A721">
        <f t="shared" si="37"/>
        <v>88</v>
      </c>
      <c r="B721" s="60" t="s">
        <v>96</v>
      </c>
      <c r="C721" s="60" t="s">
        <v>264</v>
      </c>
      <c r="D721" s="60">
        <v>5</v>
      </c>
      <c r="E721" s="65">
        <v>3183.2689999999998</v>
      </c>
      <c r="F721" s="60">
        <v>2008</v>
      </c>
      <c r="G721" s="65">
        <v>65.233000000000004</v>
      </c>
      <c r="H721" s="65">
        <v>4.248075008392334</v>
      </c>
      <c r="I721" s="66">
        <v>1.9210313558578491</v>
      </c>
      <c r="J721" s="5">
        <v>8.2341696655338126</v>
      </c>
      <c r="K721" s="6">
        <v>46.072614250189162</v>
      </c>
      <c r="L721" s="5">
        <v>39.446922366268339</v>
      </c>
      <c r="M721" s="5">
        <v>8.9524259959862533</v>
      </c>
      <c r="N721" s="7">
        <v>4.4062829878687682</v>
      </c>
      <c r="O721" s="7" t="s">
        <v>2488</v>
      </c>
      <c r="P721" s="67">
        <v>40.305562234080178</v>
      </c>
      <c r="Q721" s="18">
        <f t="shared" si="35"/>
        <v>2</v>
      </c>
      <c r="R721" s="68">
        <v>1.69</v>
      </c>
      <c r="S721" s="69">
        <v>5813.36</v>
      </c>
      <c r="T721" s="59">
        <f t="shared" si="36"/>
        <v>5813.36</v>
      </c>
    </row>
    <row r="722" spans="1:20">
      <c r="A722">
        <f t="shared" si="37"/>
        <v>119</v>
      </c>
      <c r="B722" s="60" t="s">
        <v>60</v>
      </c>
      <c r="C722" s="60" t="s">
        <v>228</v>
      </c>
      <c r="D722" s="60">
        <v>5</v>
      </c>
      <c r="E722" s="65">
        <v>33149.152000000002</v>
      </c>
      <c r="F722" s="60">
        <v>2022</v>
      </c>
      <c r="G722" s="65">
        <v>65.245999999999995</v>
      </c>
      <c r="H722" s="65">
        <v>4.190854549407959</v>
      </c>
      <c r="I722" s="66">
        <v>2</v>
      </c>
      <c r="J722" s="5">
        <v>8.1769492065494376</v>
      </c>
      <c r="K722" s="6">
        <v>45.761566667140215</v>
      </c>
      <c r="L722" s="5">
        <v>39.135874783219393</v>
      </c>
      <c r="M722" s="5">
        <v>9.0313946401284042</v>
      </c>
      <c r="N722" s="7">
        <v>4.3333146587715685</v>
      </c>
      <c r="O722" s="7" t="s">
        <v>2974</v>
      </c>
      <c r="P722" s="67">
        <v>38.820012726845661</v>
      </c>
      <c r="Q722" s="18">
        <f t="shared" si="35"/>
        <v>2</v>
      </c>
      <c r="R722" s="68">
        <v>1.51</v>
      </c>
      <c r="S722" s="69">
        <v>6728.45</v>
      </c>
      <c r="T722" s="59">
        <f t="shared" si="36"/>
        <v>6728.45</v>
      </c>
    </row>
    <row r="723" spans="1:20">
      <c r="A723">
        <f t="shared" si="37"/>
        <v>84</v>
      </c>
      <c r="B723" s="60" t="s">
        <v>54</v>
      </c>
      <c r="C723" s="60" t="s">
        <v>222</v>
      </c>
      <c r="D723" s="60">
        <v>5</v>
      </c>
      <c r="E723" s="65">
        <v>112664.152</v>
      </c>
      <c r="F723" s="60">
        <v>2018</v>
      </c>
      <c r="G723" s="65">
        <v>65.257000000000005</v>
      </c>
      <c r="H723" s="65">
        <v>4.3792624473571777</v>
      </c>
      <c r="I723" s="66">
        <v>0.97000002861022949</v>
      </c>
      <c r="J723" s="5">
        <v>8.3653571044986563</v>
      </c>
      <c r="K723" s="6">
        <v>46.823867489871674</v>
      </c>
      <c r="L723" s="5">
        <v>40.198175605950851</v>
      </c>
      <c r="M723" s="5">
        <v>8.0013946687386337</v>
      </c>
      <c r="N723" s="7">
        <v>5.023896116886311</v>
      </c>
      <c r="O723" s="7" t="s">
        <v>943</v>
      </c>
      <c r="P723" s="67">
        <v>45.270050441368262</v>
      </c>
      <c r="Q723" s="18">
        <f t="shared" si="35"/>
        <v>1</v>
      </c>
      <c r="R723" s="68">
        <v>1.56</v>
      </c>
      <c r="S723" s="69">
        <v>2311.17</v>
      </c>
      <c r="T723" s="59">
        <f t="shared" si="36"/>
        <v>2311.17</v>
      </c>
    </row>
    <row r="724" spans="1:20">
      <c r="A724">
        <f t="shared" si="37"/>
        <v>123</v>
      </c>
      <c r="B724" s="60" t="s">
        <v>160</v>
      </c>
      <c r="C724" s="60" t="s">
        <v>328</v>
      </c>
      <c r="D724" s="60">
        <v>5</v>
      </c>
      <c r="E724" s="65">
        <v>20152.937999999998</v>
      </c>
      <c r="F724" s="60">
        <v>2022</v>
      </c>
      <c r="G724" s="65">
        <v>65.278999999999996</v>
      </c>
      <c r="H724" s="65">
        <v>3.5019999999999998</v>
      </c>
      <c r="I724" s="66">
        <v>1.2000000476837158</v>
      </c>
      <c r="J724" s="5">
        <v>7.4880946571414793</v>
      </c>
      <c r="K724" s="6">
        <v>41.927649010500211</v>
      </c>
      <c r="L724" s="5">
        <v>35.301957126579389</v>
      </c>
      <c r="M724" s="5">
        <v>8.23139468781212</v>
      </c>
      <c r="N724" s="7">
        <v>4.2886969299199702</v>
      </c>
      <c r="O724" s="7" t="s">
        <v>2975</v>
      </c>
      <c r="P724" s="67">
        <v>38.420304665406839</v>
      </c>
      <c r="Q724" s="18">
        <f t="shared" si="35"/>
        <v>1</v>
      </c>
      <c r="R724" s="68">
        <v>1.51</v>
      </c>
      <c r="S724" s="69">
        <v>3585.12</v>
      </c>
      <c r="T724" s="59">
        <f t="shared" si="36"/>
        <v>3585.12</v>
      </c>
    </row>
    <row r="725" spans="1:20">
      <c r="A725">
        <f t="shared" si="37"/>
        <v>89</v>
      </c>
      <c r="B725" s="60" t="s">
        <v>104</v>
      </c>
      <c r="C725" s="60" t="s">
        <v>272</v>
      </c>
      <c r="D725" s="60">
        <v>8</v>
      </c>
      <c r="E725" s="65">
        <v>51089.055999999997</v>
      </c>
      <c r="F725" s="60">
        <v>2015</v>
      </c>
      <c r="G725" s="65">
        <v>65.287999999999997</v>
      </c>
      <c r="H725" s="65">
        <v>4.223846435546875</v>
      </c>
      <c r="I725" s="66">
        <v>1.1499999761581421</v>
      </c>
      <c r="J725" s="5">
        <v>8.2099410926883536</v>
      </c>
      <c r="K725" s="6">
        <v>45.975779194740454</v>
      </c>
      <c r="L725" s="5">
        <v>39.350087310819632</v>
      </c>
      <c r="M725" s="5">
        <v>8.1813946162865463</v>
      </c>
      <c r="N725" s="7">
        <v>4.8097041099186395</v>
      </c>
      <c r="O725" s="7" t="s">
        <v>1411</v>
      </c>
      <c r="P725" s="67">
        <v>43.491315498151565</v>
      </c>
      <c r="Q725" s="18">
        <f t="shared" si="35"/>
        <v>1</v>
      </c>
      <c r="R725" s="68">
        <v>1.59</v>
      </c>
      <c r="S725" s="69">
        <v>5313.89</v>
      </c>
      <c r="T725" s="59">
        <f t="shared" si="36"/>
        <v>5313.89</v>
      </c>
    </row>
    <row r="726" spans="1:20">
      <c r="A726">
        <f t="shared" si="37"/>
        <v>20</v>
      </c>
      <c r="B726" s="60" t="s">
        <v>113</v>
      </c>
      <c r="C726" s="60" t="s">
        <v>281</v>
      </c>
      <c r="D726" s="60">
        <v>3</v>
      </c>
      <c r="E726" s="65">
        <v>5623.0709999999999</v>
      </c>
      <c r="F726" s="60">
        <v>2025</v>
      </c>
      <c r="G726" s="65">
        <v>83.606999999999999</v>
      </c>
      <c r="H726" s="65">
        <v>7.234604301452638</v>
      </c>
      <c r="I726" s="66">
        <v>4.4099998474121094</v>
      </c>
      <c r="J726" s="5">
        <v>11.220698958594117</v>
      </c>
      <c r="K726" s="6">
        <v>80.467080315744411</v>
      </c>
      <c r="L726" s="5">
        <v>73.841388431823589</v>
      </c>
      <c r="M726" s="5">
        <v>11.441394487540514</v>
      </c>
      <c r="N726" s="7">
        <v>6.4538801203153708</v>
      </c>
      <c r="O726" s="7" t="s">
        <v>2965</v>
      </c>
      <c r="P726" s="67">
        <v>57.614033528952014</v>
      </c>
      <c r="Q726" s="18">
        <f t="shared" si="35"/>
        <v>3</v>
      </c>
      <c r="R726" s="68">
        <v>1.48</v>
      </c>
      <c r="S726" s="69" t="s">
        <v>367</v>
      </c>
      <c r="T726" s="59">
        <f t="shared" si="36"/>
        <v>91105.25</v>
      </c>
    </row>
    <row r="727" spans="1:20">
      <c r="A727">
        <f t="shared" si="37"/>
        <v>67</v>
      </c>
      <c r="B727" s="60" t="s">
        <v>24</v>
      </c>
      <c r="C727" s="60" t="s">
        <v>192</v>
      </c>
      <c r="D727" s="60">
        <v>1</v>
      </c>
      <c r="E727" s="65">
        <v>9850.8580000000002</v>
      </c>
      <c r="F727" s="60">
        <v>2008</v>
      </c>
      <c r="G727" s="65">
        <v>65.299000000000007</v>
      </c>
      <c r="H727" s="65">
        <v>5.2978725433349609</v>
      </c>
      <c r="I727" s="66">
        <v>2.559999942779541</v>
      </c>
      <c r="J727" s="5">
        <v>9.2839672004764395</v>
      </c>
      <c r="K727" s="6">
        <v>51.999099221270285</v>
      </c>
      <c r="L727" s="5">
        <v>45.373407337349462</v>
      </c>
      <c r="M727" s="5">
        <v>9.5913945829079452</v>
      </c>
      <c r="N727" s="7">
        <v>4.7306371294749745</v>
      </c>
      <c r="O727" s="7" t="s">
        <v>2462</v>
      </c>
      <c r="P727" s="67">
        <v>43.272524654874189</v>
      </c>
      <c r="Q727" s="18">
        <f t="shared" si="35"/>
        <v>2</v>
      </c>
      <c r="R727" s="68">
        <v>1.69</v>
      </c>
      <c r="S727" s="69">
        <v>8865.27</v>
      </c>
      <c r="T727" s="59">
        <f t="shared" si="36"/>
        <v>8865.27</v>
      </c>
    </row>
    <row r="728" spans="1:20">
      <c r="A728">
        <f t="shared" si="37"/>
        <v>96</v>
      </c>
      <c r="B728" s="60" t="s">
        <v>54</v>
      </c>
      <c r="C728" s="60" t="s">
        <v>222</v>
      </c>
      <c r="D728" s="60">
        <v>5</v>
      </c>
      <c r="E728" s="65">
        <v>115737.383</v>
      </c>
      <c r="F728" s="60">
        <v>2019</v>
      </c>
      <c r="G728" s="65">
        <v>65.741</v>
      </c>
      <c r="H728" s="65">
        <v>4.0995550155639648</v>
      </c>
      <c r="I728" s="66">
        <v>0.95999997854232788</v>
      </c>
      <c r="J728" s="5">
        <v>8.0856496727054434</v>
      </c>
      <c r="K728" s="6">
        <v>45.593918559802859</v>
      </c>
      <c r="L728" s="5">
        <v>38.968226675882036</v>
      </c>
      <c r="M728" s="5">
        <v>7.9913946186707321</v>
      </c>
      <c r="N728" s="7">
        <v>4.8762736087188632</v>
      </c>
      <c r="O728" s="7" t="s">
        <v>802</v>
      </c>
      <c r="P728" s="67">
        <v>43.888688169419403</v>
      </c>
      <c r="Q728" s="18">
        <f t="shared" si="35"/>
        <v>1</v>
      </c>
      <c r="R728" s="68">
        <v>1.55</v>
      </c>
      <c r="S728" s="69">
        <v>2437.9699999999998</v>
      </c>
      <c r="T728" s="59">
        <f t="shared" si="36"/>
        <v>2437.9699999999998</v>
      </c>
    </row>
    <row r="729" spans="1:20">
      <c r="A729">
        <f t="shared" si="37"/>
        <v>11</v>
      </c>
      <c r="B729" s="60" t="s">
        <v>69</v>
      </c>
      <c r="C729" s="60" t="s">
        <v>237</v>
      </c>
      <c r="D729" s="60">
        <v>6</v>
      </c>
      <c r="E729" s="65">
        <v>1172878.8899999999</v>
      </c>
      <c r="F729" s="60">
        <v>2006</v>
      </c>
      <c r="G729" s="65">
        <v>65.373000000000005</v>
      </c>
      <c r="H729" s="65">
        <v>5.3482589721679688</v>
      </c>
      <c r="I729" s="66">
        <v>0.79000002145767212</v>
      </c>
      <c r="J729" s="5">
        <v>9.3343536293094473</v>
      </c>
      <c r="K729" s="6">
        <v>52.340559155185311</v>
      </c>
      <c r="L729" s="5">
        <v>45.714867271264488</v>
      </c>
      <c r="M729" s="5">
        <v>7.8213946615860763</v>
      </c>
      <c r="N729" s="7">
        <v>5.8448485531343985</v>
      </c>
      <c r="O729" s="7" t="s">
        <v>2756</v>
      </c>
      <c r="P729" s="67">
        <v>53.587148678883977</v>
      </c>
      <c r="Q729" s="18">
        <f t="shared" si="35"/>
        <v>1</v>
      </c>
      <c r="R729" s="68">
        <v>1.71</v>
      </c>
      <c r="S729" s="69">
        <v>4129.78</v>
      </c>
      <c r="T729" s="59">
        <f t="shared" si="36"/>
        <v>4129.78</v>
      </c>
    </row>
    <row r="730" spans="1:20">
      <c r="A730">
        <f t="shared" si="37"/>
        <v>22</v>
      </c>
      <c r="B730" s="60" t="s">
        <v>114</v>
      </c>
      <c r="C730" s="60" t="s">
        <v>282</v>
      </c>
      <c r="D730" s="60">
        <v>6</v>
      </c>
      <c r="E730" s="65">
        <v>214264.647</v>
      </c>
      <c r="F730" s="60">
        <v>2014</v>
      </c>
      <c r="G730" s="65">
        <v>65.373999999999995</v>
      </c>
      <c r="H730" s="65">
        <v>5.4356579780578613</v>
      </c>
      <c r="I730" s="66">
        <v>0.76999998092651367</v>
      </c>
      <c r="J730" s="5">
        <v>9.4217526351993399</v>
      </c>
      <c r="K730" s="6">
        <v>52.831440098640108</v>
      </c>
      <c r="L730" s="5">
        <v>46.205748214719286</v>
      </c>
      <c r="M730" s="5">
        <v>7.8013946210549179</v>
      </c>
      <c r="N730" s="7">
        <v>5.9227548994914532</v>
      </c>
      <c r="O730" s="7" t="s">
        <v>1515</v>
      </c>
      <c r="P730" s="67">
        <v>53.680216553237521</v>
      </c>
      <c r="Q730" s="18">
        <f t="shared" si="35"/>
        <v>1</v>
      </c>
      <c r="R730" s="68">
        <v>1.61</v>
      </c>
      <c r="S730" s="69">
        <v>4520.2299999999996</v>
      </c>
      <c r="T730" s="59">
        <f t="shared" si="36"/>
        <v>4520.2299999999996</v>
      </c>
    </row>
    <row r="731" spans="1:20">
      <c r="A731">
        <f t="shared" si="37"/>
        <v>97</v>
      </c>
      <c r="B731" s="60" t="s">
        <v>39</v>
      </c>
      <c r="C731" s="60" t="s">
        <v>207</v>
      </c>
      <c r="D731" s="60">
        <v>5</v>
      </c>
      <c r="E731" s="65">
        <v>771.59</v>
      </c>
      <c r="F731" s="60">
        <v>2018</v>
      </c>
      <c r="G731" s="65">
        <v>65.400999999999996</v>
      </c>
      <c r="H731" s="65">
        <v>3.9728195667266846</v>
      </c>
      <c r="I731" s="66">
        <v>0.84983980655670166</v>
      </c>
      <c r="J731" s="5">
        <v>7.9589142238681641</v>
      </c>
      <c r="K731" s="6">
        <v>44.647166873078447</v>
      </c>
      <c r="L731" s="5">
        <v>38.021474989157625</v>
      </c>
      <c r="M731" s="5">
        <v>7.8812344466851059</v>
      </c>
      <c r="N731" s="7">
        <v>4.8243045231511523</v>
      </c>
      <c r="O731" s="7" t="s">
        <v>851</v>
      </c>
      <c r="P731" s="67">
        <v>43.471541613589451</v>
      </c>
      <c r="Q731" s="18">
        <f t="shared" si="35"/>
        <v>1</v>
      </c>
      <c r="R731" s="68">
        <v>1.56</v>
      </c>
      <c r="S731" s="69">
        <v>3457.59</v>
      </c>
      <c r="T731" s="59">
        <f t="shared" si="36"/>
        <v>3457.59</v>
      </c>
    </row>
    <row r="732" spans="1:20">
      <c r="A732">
        <f t="shared" si="37"/>
        <v>103</v>
      </c>
      <c r="B732" s="60" t="s">
        <v>125</v>
      </c>
      <c r="C732" s="60" t="s">
        <v>293</v>
      </c>
      <c r="D732" s="60">
        <v>5</v>
      </c>
      <c r="E732" s="65">
        <v>11640.022000000001</v>
      </c>
      <c r="F732" s="60">
        <v>2015</v>
      </c>
      <c r="G732" s="65">
        <v>65.418999999999997</v>
      </c>
      <c r="H732" s="65">
        <v>3.4831089973449707</v>
      </c>
      <c r="I732" s="66">
        <v>0.75999999046325684</v>
      </c>
      <c r="J732" s="5">
        <v>7.4692036544864502</v>
      </c>
      <c r="K732" s="6">
        <v>41.911566620246056</v>
      </c>
      <c r="L732" s="5">
        <v>35.285874736325233</v>
      </c>
      <c r="M732" s="5">
        <v>7.791394630591661</v>
      </c>
      <c r="N732" s="7">
        <v>4.5288265335426479</v>
      </c>
      <c r="O732" s="7" t="s">
        <v>1426</v>
      </c>
      <c r="P732" s="67">
        <v>40.951505353628754</v>
      </c>
      <c r="Q732" s="18">
        <f t="shared" si="35"/>
        <v>1</v>
      </c>
      <c r="R732" s="68">
        <v>1.59</v>
      </c>
      <c r="S732" s="69">
        <v>2238.54</v>
      </c>
      <c r="T732" s="59">
        <f t="shared" si="36"/>
        <v>2238.54</v>
      </c>
    </row>
    <row r="733" spans="1:20">
      <c r="A733">
        <f t="shared" si="37"/>
        <v>139</v>
      </c>
      <c r="B733" s="60" t="s">
        <v>26</v>
      </c>
      <c r="C733" s="60" t="s">
        <v>194</v>
      </c>
      <c r="D733" s="60">
        <v>5</v>
      </c>
      <c r="E733" s="65">
        <v>2266.7469999999998</v>
      </c>
      <c r="F733" s="60">
        <v>2017</v>
      </c>
      <c r="G733" s="65">
        <v>65.42</v>
      </c>
      <c r="H733" s="65">
        <v>3.5048811435699463</v>
      </c>
      <c r="I733" s="66">
        <v>2.2300000190734863</v>
      </c>
      <c r="J733" s="5">
        <v>7.4909758007114258</v>
      </c>
      <c r="K733" s="6">
        <v>42.034378099797195</v>
      </c>
      <c r="L733" s="5">
        <v>35.408686215876372</v>
      </c>
      <c r="M733" s="5">
        <v>9.2613946592018905</v>
      </c>
      <c r="N733" s="7">
        <v>3.8232563797176256</v>
      </c>
      <c r="O733" s="7" t="s">
        <v>1150</v>
      </c>
      <c r="P733" s="67">
        <v>34.531351288140634</v>
      </c>
      <c r="Q733" s="18">
        <f t="shared" si="35"/>
        <v>2</v>
      </c>
      <c r="R733" s="68">
        <v>1.58</v>
      </c>
      <c r="S733" s="69">
        <v>17352.900000000001</v>
      </c>
      <c r="T733" s="59">
        <f t="shared" si="36"/>
        <v>17352.900000000001</v>
      </c>
    </row>
    <row r="734" spans="1:20">
      <c r="A734">
        <f t="shared" si="37"/>
        <v>136</v>
      </c>
      <c r="B734" s="60" t="s">
        <v>133</v>
      </c>
      <c r="C734" s="60" t="s">
        <v>301</v>
      </c>
      <c r="D734" s="60">
        <v>5</v>
      </c>
      <c r="E734" s="65">
        <v>57635.161999999997</v>
      </c>
      <c r="F734" s="60">
        <v>2017</v>
      </c>
      <c r="G734" s="65">
        <v>65.421999999999997</v>
      </c>
      <c r="H734" s="65">
        <v>4.5136551856994629</v>
      </c>
      <c r="I734" s="66">
        <v>3.190000057220459</v>
      </c>
      <c r="J734" s="5">
        <v>8.4997498428409415</v>
      </c>
      <c r="K734" s="6">
        <v>47.696405763223623</v>
      </c>
      <c r="L734" s="5">
        <v>41.070713879302801</v>
      </c>
      <c r="M734" s="5">
        <v>10.221394697348863</v>
      </c>
      <c r="N734" s="7">
        <v>4.0181125076752364</v>
      </c>
      <c r="O734" s="7" t="s">
        <v>1136</v>
      </c>
      <c r="P734" s="67">
        <v>36.291276529054798</v>
      </c>
      <c r="Q734" s="18">
        <f t="shared" si="35"/>
        <v>3</v>
      </c>
      <c r="R734" s="68">
        <v>1.58</v>
      </c>
      <c r="S734" s="69">
        <v>14573.6</v>
      </c>
      <c r="T734" s="59">
        <f t="shared" si="36"/>
        <v>14573.6</v>
      </c>
    </row>
    <row r="735" spans="1:20">
      <c r="A735">
        <f t="shared" si="37"/>
        <v>129</v>
      </c>
      <c r="B735" s="60" t="s">
        <v>57</v>
      </c>
      <c r="C735" s="60" t="s">
        <v>225</v>
      </c>
      <c r="D735" s="60">
        <v>5</v>
      </c>
      <c r="E735" s="65">
        <v>1846.8889999999999</v>
      </c>
      <c r="F735" s="60">
        <v>2012</v>
      </c>
      <c r="G735" s="65">
        <v>65.438000000000002</v>
      </c>
      <c r="H735" s="65">
        <v>3.9720592498779297</v>
      </c>
      <c r="I735" s="66">
        <v>2.5610182285308838</v>
      </c>
      <c r="J735" s="5">
        <v>7.9581539070194092</v>
      </c>
      <c r="K735" s="6">
        <v>44.668158020616396</v>
      </c>
      <c r="L735" s="5">
        <v>38.042466136695573</v>
      </c>
      <c r="M735" s="5">
        <v>9.592412868659288</v>
      </c>
      <c r="N735" s="7">
        <v>3.9658912369159411</v>
      </c>
      <c r="O735" s="7" t="s">
        <v>1903</v>
      </c>
      <c r="P735" s="67">
        <v>35.986000538962216</v>
      </c>
      <c r="Q735" s="18">
        <f t="shared" si="35"/>
        <v>2</v>
      </c>
      <c r="R735" s="68">
        <v>1.62</v>
      </c>
      <c r="S735" s="69">
        <v>19450.400000000001</v>
      </c>
      <c r="T735" s="59">
        <f t="shared" si="36"/>
        <v>19450.400000000001</v>
      </c>
    </row>
    <row r="736" spans="1:20">
      <c r="A736">
        <f t="shared" si="37"/>
        <v>100</v>
      </c>
      <c r="B736" s="60" t="s">
        <v>133</v>
      </c>
      <c r="C736" s="60" t="s">
        <v>301</v>
      </c>
      <c r="D736" s="60">
        <v>5</v>
      </c>
      <c r="E736" s="65">
        <v>62378.41</v>
      </c>
      <c r="F736" s="60">
        <v>2022</v>
      </c>
      <c r="G736" s="65">
        <v>65.453999999999994</v>
      </c>
      <c r="H736" s="65">
        <v>5.4219999999999997</v>
      </c>
      <c r="I736" s="66">
        <v>2.7200000286102295</v>
      </c>
      <c r="J736" s="5">
        <v>9.4080946571414792</v>
      </c>
      <c r="K736" s="6">
        <v>52.819412088301874</v>
      </c>
      <c r="L736" s="5">
        <v>46.193720204381052</v>
      </c>
      <c r="M736" s="5">
        <v>9.7513946687386337</v>
      </c>
      <c r="N736" s="7">
        <v>4.7371398424135691</v>
      </c>
      <c r="O736" s="7" t="s">
        <v>2977</v>
      </c>
      <c r="P736" s="67">
        <v>42.437681879181646</v>
      </c>
      <c r="Q736" s="18">
        <f t="shared" si="35"/>
        <v>2</v>
      </c>
      <c r="R736" s="68">
        <v>1.51</v>
      </c>
      <c r="S736" s="69">
        <v>13767.5</v>
      </c>
      <c r="T736" s="59">
        <f t="shared" si="36"/>
        <v>13767.5</v>
      </c>
    </row>
    <row r="737" spans="1:20">
      <c r="A737">
        <f t="shared" si="37"/>
        <v>87</v>
      </c>
      <c r="B737" s="60" t="s">
        <v>96</v>
      </c>
      <c r="C737" s="60" t="s">
        <v>264</v>
      </c>
      <c r="D737" s="60">
        <v>5</v>
      </c>
      <c r="E737" s="65">
        <v>3284.4479999999999</v>
      </c>
      <c r="F737" s="60">
        <v>2009</v>
      </c>
      <c r="G737" s="65">
        <v>65.484999999999999</v>
      </c>
      <c r="H737" s="65">
        <v>4.5004315376281738</v>
      </c>
      <c r="I737" s="66">
        <v>1.8958489894866943</v>
      </c>
      <c r="J737" s="5">
        <v>8.4865261947696524</v>
      </c>
      <c r="K737" s="6">
        <v>47.668060340296464</v>
      </c>
      <c r="L737" s="5">
        <v>41.042368456375641</v>
      </c>
      <c r="M737" s="5">
        <v>8.9272436296150985</v>
      </c>
      <c r="N737" s="7">
        <v>4.5974289667890691</v>
      </c>
      <c r="O737" s="7" t="s">
        <v>2327</v>
      </c>
      <c r="P737" s="67">
        <v>41.957591765064805</v>
      </c>
      <c r="Q737" s="18">
        <f t="shared" si="35"/>
        <v>2</v>
      </c>
      <c r="R737" s="68">
        <v>1.67</v>
      </c>
      <c r="S737" s="69">
        <v>5639.79</v>
      </c>
      <c r="T737" s="59">
        <f t="shared" si="36"/>
        <v>5639.79</v>
      </c>
    </row>
    <row r="738" spans="1:20">
      <c r="A738">
        <f t="shared" si="37"/>
        <v>130</v>
      </c>
      <c r="B738" s="60" t="s">
        <v>142</v>
      </c>
      <c r="C738" s="60" t="s">
        <v>310</v>
      </c>
      <c r="D738" s="60">
        <v>5</v>
      </c>
      <c r="E738" s="65">
        <v>57437.144999999997</v>
      </c>
      <c r="F738" s="60">
        <v>2018</v>
      </c>
      <c r="G738" s="65">
        <v>65.488</v>
      </c>
      <c r="H738" s="65">
        <v>3.4450232982635498</v>
      </c>
      <c r="I738" s="66">
        <v>1.1000000238418579</v>
      </c>
      <c r="J738" s="5">
        <v>7.4311179554050293</v>
      </c>
      <c r="K738" s="6">
        <v>41.741838629471381</v>
      </c>
      <c r="L738" s="5">
        <v>35.116146745550559</v>
      </c>
      <c r="M738" s="5">
        <v>8.1313946639702621</v>
      </c>
      <c r="N738" s="7">
        <v>4.3185884090890543</v>
      </c>
      <c r="O738" s="7" t="s">
        <v>980</v>
      </c>
      <c r="P738" s="67">
        <v>38.914561640286792</v>
      </c>
      <c r="Q738" s="18">
        <f t="shared" si="35"/>
        <v>1</v>
      </c>
      <c r="R738" s="68">
        <v>1.56</v>
      </c>
      <c r="S738" s="69">
        <v>3392.69</v>
      </c>
      <c r="T738" s="59">
        <f t="shared" si="36"/>
        <v>3392.69</v>
      </c>
    </row>
    <row r="739" spans="1:20">
      <c r="A739">
        <f t="shared" si="37"/>
        <v>122</v>
      </c>
      <c r="B739" s="60" t="s">
        <v>60</v>
      </c>
      <c r="C739" s="60" t="s">
        <v>228</v>
      </c>
      <c r="D739" s="60">
        <v>5</v>
      </c>
      <c r="E739" s="65">
        <v>33787.913999999997</v>
      </c>
      <c r="F739" s="60">
        <v>2023</v>
      </c>
      <c r="G739" s="65">
        <v>65.498000000000005</v>
      </c>
      <c r="H739" s="65">
        <v>4.2981947822570792</v>
      </c>
      <c r="I739" s="66">
        <v>1.9800000190734863</v>
      </c>
      <c r="J739" s="5">
        <v>8.2842894393985596</v>
      </c>
      <c r="K739" s="6">
        <v>46.541352028954726</v>
      </c>
      <c r="L739" s="5">
        <v>39.915660145033904</v>
      </c>
      <c r="M739" s="5">
        <v>9.0113946592018905</v>
      </c>
      <c r="N739" s="7">
        <v>4.4294653219160089</v>
      </c>
      <c r="O739" s="7" t="s">
        <v>2978</v>
      </c>
      <c r="P739" s="67">
        <v>39.634921011163392</v>
      </c>
      <c r="Q739" s="18">
        <f t="shared" si="35"/>
        <v>2</v>
      </c>
      <c r="R739" s="68">
        <v>1.5</v>
      </c>
      <c r="S739" s="69">
        <v>6808.54</v>
      </c>
      <c r="T739" s="59">
        <f t="shared" si="36"/>
        <v>6808.54</v>
      </c>
    </row>
    <row r="740" spans="1:20">
      <c r="A740" t="str">
        <f t="shared" si="37"/>
        <v/>
      </c>
      <c r="B740" s="60" t="s">
        <v>137</v>
      </c>
      <c r="C740" s="60" t="s">
        <v>305</v>
      </c>
      <c r="D740" s="60">
        <v>5</v>
      </c>
      <c r="E740" s="65">
        <v>44230.595999999998</v>
      </c>
      <c r="F740" s="60">
        <v>2018</v>
      </c>
      <c r="G740" s="65">
        <v>65.501000000000005</v>
      </c>
      <c r="H740" s="65" t="s">
        <v>367</v>
      </c>
      <c r="I740" s="66">
        <v>1.7200000286102295</v>
      </c>
      <c r="J740" s="5" t="s">
        <v>367</v>
      </c>
      <c r="K740" s="6" t="s">
        <v>367</v>
      </c>
      <c r="L740" s="5" t="s">
        <v>367</v>
      </c>
      <c r="M740" s="5">
        <v>8.7513946687386337</v>
      </c>
      <c r="N740" s="7" t="s">
        <v>367</v>
      </c>
      <c r="O740" s="7" t="s">
        <v>855</v>
      </c>
      <c r="P740" s="67" t="s">
        <v>367</v>
      </c>
      <c r="Q740" s="18">
        <f t="shared" si="35"/>
        <v>2</v>
      </c>
      <c r="R740" s="68">
        <v>1.56</v>
      </c>
      <c r="S740" s="69">
        <v>3816.66</v>
      </c>
      <c r="T740" s="59">
        <f t="shared" si="36"/>
        <v>3816.66</v>
      </c>
    </row>
    <row r="741" spans="1:20">
      <c r="A741">
        <f t="shared" si="37"/>
        <v>69</v>
      </c>
      <c r="B741" s="60" t="s">
        <v>31</v>
      </c>
      <c r="C741" s="60" t="s">
        <v>199</v>
      </c>
      <c r="D741" s="60">
        <v>8</v>
      </c>
      <c r="E741" s="65">
        <v>13841.77</v>
      </c>
      <c r="F741" s="60">
        <v>2007</v>
      </c>
      <c r="G741" s="65">
        <v>65.549000000000007</v>
      </c>
      <c r="H741" s="65">
        <v>4.1559710502624512</v>
      </c>
      <c r="I741" s="66">
        <v>1.1399999856948853</v>
      </c>
      <c r="J741" s="5">
        <v>8.1420657074039298</v>
      </c>
      <c r="K741" s="6">
        <v>45.77795268651618</v>
      </c>
      <c r="L741" s="5">
        <v>39.152260802595357</v>
      </c>
      <c r="M741" s="5">
        <v>8.1713946258232895</v>
      </c>
      <c r="N741" s="7">
        <v>4.7913804919990222</v>
      </c>
      <c r="O741" s="7" t="s">
        <v>2631</v>
      </c>
      <c r="P741" s="67">
        <v>43.828161999379951</v>
      </c>
      <c r="Q741" s="18">
        <f t="shared" si="35"/>
        <v>1</v>
      </c>
      <c r="R741" s="68">
        <v>1.69</v>
      </c>
      <c r="S741" s="69">
        <v>3308.16</v>
      </c>
      <c r="T741" s="59">
        <f t="shared" si="36"/>
        <v>3308.16</v>
      </c>
    </row>
    <row r="742" spans="1:20">
      <c r="A742">
        <f t="shared" si="37"/>
        <v>85</v>
      </c>
      <c r="B742" s="60" t="s">
        <v>104</v>
      </c>
      <c r="C742" s="60" t="s">
        <v>272</v>
      </c>
      <c r="D742" s="60">
        <v>8</v>
      </c>
      <c r="E742" s="65">
        <v>53387.101999999999</v>
      </c>
      <c r="F742" s="60">
        <v>2021</v>
      </c>
      <c r="G742" s="65">
        <v>65.552999999999997</v>
      </c>
      <c r="H742" s="65">
        <v>4.3140397071838379</v>
      </c>
      <c r="I742" s="66">
        <v>1.1499999761581421</v>
      </c>
      <c r="J742" s="5">
        <v>8.3001343643253165</v>
      </c>
      <c r="K742" s="6">
        <v>46.669525693907097</v>
      </c>
      <c r="L742" s="5">
        <v>40.043833809986275</v>
      </c>
      <c r="M742" s="5">
        <v>8.1813946162865463</v>
      </c>
      <c r="N742" s="7">
        <v>4.89449973850079</v>
      </c>
      <c r="O742" s="7" t="s">
        <v>501</v>
      </c>
      <c r="P742" s="67">
        <v>43.89872615908773</v>
      </c>
      <c r="Q742" s="18">
        <f t="shared" si="35"/>
        <v>1</v>
      </c>
      <c r="R742" s="68">
        <v>1.52</v>
      </c>
      <c r="S742" s="69">
        <v>5178.45</v>
      </c>
      <c r="T742" s="59">
        <f t="shared" si="36"/>
        <v>5178.45</v>
      </c>
    </row>
    <row r="743" spans="1:20">
      <c r="A743" t="str">
        <f t="shared" si="37"/>
        <v/>
      </c>
      <c r="B743" s="60" t="s">
        <v>100</v>
      </c>
      <c r="C743" s="60" t="s">
        <v>268</v>
      </c>
      <c r="D743" s="60">
        <v>8</v>
      </c>
      <c r="E743" s="65">
        <v>2584.7559999999999</v>
      </c>
      <c r="F743" s="60">
        <v>2006</v>
      </c>
      <c r="G743" s="65">
        <v>65.569000000000003</v>
      </c>
      <c r="H743" s="65" t="s">
        <v>367</v>
      </c>
      <c r="I743" s="66">
        <v>5.4200000762939453</v>
      </c>
      <c r="J743" s="5" t="s">
        <v>367</v>
      </c>
      <c r="K743" s="6" t="s">
        <v>367</v>
      </c>
      <c r="L743" s="5" t="s">
        <v>367</v>
      </c>
      <c r="M743" s="5">
        <v>12.45139471642235</v>
      </c>
      <c r="N743" s="7" t="s">
        <v>367</v>
      </c>
      <c r="O743" s="7" t="s">
        <v>2716</v>
      </c>
      <c r="P743" s="67" t="s">
        <v>367</v>
      </c>
      <c r="Q743" s="18">
        <f t="shared" si="35"/>
        <v>3</v>
      </c>
      <c r="R743" s="68">
        <v>1.71</v>
      </c>
      <c r="S743" s="69">
        <v>8044</v>
      </c>
      <c r="T743" s="59">
        <f t="shared" si="36"/>
        <v>8044</v>
      </c>
    </row>
    <row r="744" spans="1:20">
      <c r="A744">
        <f t="shared" si="37"/>
        <v>138</v>
      </c>
      <c r="B744" s="60" t="s">
        <v>10</v>
      </c>
      <c r="C744" s="60" t="s">
        <v>178</v>
      </c>
      <c r="D744" s="60">
        <v>6</v>
      </c>
      <c r="E744" s="65">
        <v>40578.841999999997</v>
      </c>
      <c r="F744" s="60">
        <v>2022</v>
      </c>
      <c r="G744" s="65">
        <v>65.617000000000004</v>
      </c>
      <c r="H744" s="65">
        <v>1.2812711000442505</v>
      </c>
      <c r="I744" s="66">
        <v>0.81000000238418579</v>
      </c>
      <c r="J744" s="5">
        <v>5.26736575718573</v>
      </c>
      <c r="K744" s="6">
        <v>29.645961428382719</v>
      </c>
      <c r="L744" s="5">
        <v>23.020269544461897</v>
      </c>
      <c r="M744" s="5">
        <v>7.84139464251259</v>
      </c>
      <c r="N744" s="7">
        <v>2.9357366379261323</v>
      </c>
      <c r="O744" s="7" t="s">
        <v>2979</v>
      </c>
      <c r="P744" s="67">
        <v>26.299805719455197</v>
      </c>
      <c r="Q744" s="18">
        <f t="shared" si="35"/>
        <v>1</v>
      </c>
      <c r="R744" s="68">
        <v>1.51</v>
      </c>
      <c r="S744" s="69">
        <v>1981.71</v>
      </c>
      <c r="T744" s="59">
        <f t="shared" si="36"/>
        <v>1981.71</v>
      </c>
    </row>
    <row r="745" spans="1:20">
      <c r="A745">
        <f t="shared" si="37"/>
        <v>109</v>
      </c>
      <c r="B745" s="60" t="s">
        <v>127</v>
      </c>
      <c r="C745" s="60" t="s">
        <v>295</v>
      </c>
      <c r="D745" s="60">
        <v>5</v>
      </c>
      <c r="E745" s="65">
        <v>13710.849</v>
      </c>
      <c r="F745" s="60">
        <v>2013</v>
      </c>
      <c r="G745" s="65">
        <v>65.638000000000005</v>
      </c>
      <c r="H745" s="65">
        <v>3.647367000579834</v>
      </c>
      <c r="I745" s="66">
        <v>1.309999942779541</v>
      </c>
      <c r="J745" s="5">
        <v>7.6334616577213135</v>
      </c>
      <c r="K745" s="6">
        <v>42.976650104308185</v>
      </c>
      <c r="L745" s="5">
        <v>36.350958220387362</v>
      </c>
      <c r="M745" s="5">
        <v>8.3413945829079452</v>
      </c>
      <c r="N745" s="7">
        <v>4.3578993727107473</v>
      </c>
      <c r="O745" s="7" t="s">
        <v>1729</v>
      </c>
      <c r="P745" s="67">
        <v>39.543033282240266</v>
      </c>
      <c r="Q745" s="18">
        <f t="shared" si="35"/>
        <v>1</v>
      </c>
      <c r="R745" s="68">
        <v>1.62</v>
      </c>
      <c r="S745" s="69">
        <v>3385.43</v>
      </c>
      <c r="T745" s="59">
        <f t="shared" si="36"/>
        <v>3385.43</v>
      </c>
    </row>
    <row r="746" spans="1:20">
      <c r="A746">
        <f t="shared" si="37"/>
        <v>76</v>
      </c>
      <c r="B746" s="60" t="s">
        <v>104</v>
      </c>
      <c r="C746" s="60" t="s">
        <v>272</v>
      </c>
      <c r="D746" s="60">
        <v>8</v>
      </c>
      <c r="E746" s="65">
        <v>51495.696000000004</v>
      </c>
      <c r="F746" s="60">
        <v>2016</v>
      </c>
      <c r="G746" s="65">
        <v>65.64</v>
      </c>
      <c r="H746" s="65">
        <v>4.6231198310852051</v>
      </c>
      <c r="I746" s="66">
        <v>1.2699999809265137</v>
      </c>
      <c r="J746" s="5">
        <v>8.6092144882266837</v>
      </c>
      <c r="K746" s="6">
        <v>48.471648792531454</v>
      </c>
      <c r="L746" s="5">
        <v>41.845956908610631</v>
      </c>
      <c r="M746" s="5">
        <v>8.3013946210549179</v>
      </c>
      <c r="N746" s="7">
        <v>5.0408345607949148</v>
      </c>
      <c r="O746" s="7" t="s">
        <v>1253</v>
      </c>
      <c r="P746" s="67">
        <v>45.528421773552466</v>
      </c>
      <c r="Q746" s="18">
        <f t="shared" si="35"/>
        <v>1</v>
      </c>
      <c r="R746" s="68">
        <v>1.58</v>
      </c>
      <c r="S746" s="69">
        <v>5580.99</v>
      </c>
      <c r="T746" s="59">
        <f t="shared" si="36"/>
        <v>5580.99</v>
      </c>
    </row>
    <row r="747" spans="1:20">
      <c r="A747">
        <f t="shared" si="37"/>
        <v>43</v>
      </c>
      <c r="B747" s="60" t="s">
        <v>114</v>
      </c>
      <c r="C747" s="60" t="s">
        <v>282</v>
      </c>
      <c r="D747" s="60">
        <v>6</v>
      </c>
      <c r="E747" s="65">
        <v>217290.883</v>
      </c>
      <c r="F747" s="60">
        <v>2015</v>
      </c>
      <c r="G747" s="65">
        <v>65.641000000000005</v>
      </c>
      <c r="H747" s="65">
        <v>4.8231949806213379</v>
      </c>
      <c r="I747" s="66">
        <v>0.75</v>
      </c>
      <c r="J747" s="5">
        <v>8.8092896377628165</v>
      </c>
      <c r="K747" s="6">
        <v>49.598868655104965</v>
      </c>
      <c r="L747" s="5">
        <v>42.973176771184143</v>
      </c>
      <c r="M747" s="5">
        <v>7.7813946401284042</v>
      </c>
      <c r="N747" s="7">
        <v>5.5225546008902873</v>
      </c>
      <c r="O747" s="7" t="s">
        <v>1390</v>
      </c>
      <c r="P747" s="67">
        <v>49.937201751720835</v>
      </c>
      <c r="Q747" s="18">
        <f t="shared" si="35"/>
        <v>1</v>
      </c>
      <c r="R747" s="68">
        <v>1.59</v>
      </c>
      <c r="S747" s="69">
        <v>4645.29</v>
      </c>
      <c r="T747" s="59">
        <f t="shared" si="36"/>
        <v>4645.29</v>
      </c>
    </row>
    <row r="748" spans="1:20">
      <c r="A748">
        <f t="shared" si="37"/>
        <v>55</v>
      </c>
      <c r="B748" s="60" t="s">
        <v>24</v>
      </c>
      <c r="C748" s="60" t="s">
        <v>192</v>
      </c>
      <c r="D748" s="60">
        <v>1</v>
      </c>
      <c r="E748" s="65">
        <v>10016.275</v>
      </c>
      <c r="F748" s="60">
        <v>2009</v>
      </c>
      <c r="G748" s="65">
        <v>65.656000000000006</v>
      </c>
      <c r="H748" s="65">
        <v>6.0855793952941895</v>
      </c>
      <c r="I748" s="66">
        <v>2.6700000762939453</v>
      </c>
      <c r="J748" s="5">
        <v>10.071674052435668</v>
      </c>
      <c r="K748" s="6">
        <v>56.719419224593324</v>
      </c>
      <c r="L748" s="5">
        <v>50.093727340672501</v>
      </c>
      <c r="M748" s="5">
        <v>9.7013947164223495</v>
      </c>
      <c r="N748" s="7">
        <v>5.1635593442945602</v>
      </c>
      <c r="O748" s="7" t="s">
        <v>2286</v>
      </c>
      <c r="P748" s="67">
        <v>47.124276761563465</v>
      </c>
      <c r="Q748" s="18">
        <f t="shared" si="35"/>
        <v>2</v>
      </c>
      <c r="R748" s="68">
        <v>1.67</v>
      </c>
      <c r="S748" s="69">
        <v>9011.56</v>
      </c>
      <c r="T748" s="59">
        <f t="shared" si="36"/>
        <v>9011.56</v>
      </c>
    </row>
    <row r="749" spans="1:20">
      <c r="A749">
        <f t="shared" si="37"/>
        <v>79</v>
      </c>
      <c r="B749" s="60" t="s">
        <v>96</v>
      </c>
      <c r="C749" s="60" t="s">
        <v>264</v>
      </c>
      <c r="D749" s="60">
        <v>5</v>
      </c>
      <c r="E749" s="65">
        <v>3390.9650000000001</v>
      </c>
      <c r="F749" s="60">
        <v>2010</v>
      </c>
      <c r="G749" s="65">
        <v>65.661000000000001</v>
      </c>
      <c r="H749" s="65">
        <v>4.7723069190979004</v>
      </c>
      <c r="I749" s="66">
        <v>1.9023261070251465</v>
      </c>
      <c r="J749" s="5">
        <v>8.758401576239379</v>
      </c>
      <c r="K749" s="6">
        <v>49.32737889809691</v>
      </c>
      <c r="L749" s="5">
        <v>42.701687014176088</v>
      </c>
      <c r="M749" s="5">
        <v>8.9337207471535507</v>
      </c>
      <c r="N749" s="7">
        <v>4.7798323031063665</v>
      </c>
      <c r="O749" s="7" t="s">
        <v>2164</v>
      </c>
      <c r="P749" s="67">
        <v>43.521997350065369</v>
      </c>
      <c r="Q749" s="18">
        <f t="shared" si="35"/>
        <v>2</v>
      </c>
      <c r="R749" s="68">
        <v>1.65</v>
      </c>
      <c r="S749" s="69">
        <v>5605.76</v>
      </c>
      <c r="T749" s="59">
        <f t="shared" si="36"/>
        <v>5605.76</v>
      </c>
    </row>
    <row r="750" spans="1:20">
      <c r="A750">
        <f t="shared" si="37"/>
        <v>70</v>
      </c>
      <c r="B750" s="60" t="s">
        <v>39</v>
      </c>
      <c r="C750" s="60" t="s">
        <v>207</v>
      </c>
      <c r="D750" s="60">
        <v>5</v>
      </c>
      <c r="E750" s="65">
        <v>786.57799999999997</v>
      </c>
      <c r="F750" s="60">
        <v>2019</v>
      </c>
      <c r="G750" s="65">
        <v>65.662000000000006</v>
      </c>
      <c r="H750" s="65">
        <v>4.6086163520812988</v>
      </c>
      <c r="I750" s="66">
        <v>0.85273128747940063</v>
      </c>
      <c r="J750" s="5">
        <v>8.5947110092227774</v>
      </c>
      <c r="K750" s="6">
        <v>48.406209683263207</v>
      </c>
      <c r="L750" s="5">
        <v>41.780517799342384</v>
      </c>
      <c r="M750" s="5">
        <v>7.8841259276078048</v>
      </c>
      <c r="N750" s="7">
        <v>5.2993214698714732</v>
      </c>
      <c r="O750" s="7" t="s">
        <v>703</v>
      </c>
      <c r="P750" s="67">
        <v>47.696312012689511</v>
      </c>
      <c r="Q750" s="18">
        <f t="shared" si="35"/>
        <v>1</v>
      </c>
      <c r="R750" s="68">
        <v>1.55</v>
      </c>
      <c r="S750" s="69">
        <v>3451.42</v>
      </c>
      <c r="T750" s="59">
        <f t="shared" si="36"/>
        <v>3451.42</v>
      </c>
    </row>
    <row r="751" spans="1:20">
      <c r="A751" t="str">
        <f t="shared" si="37"/>
        <v/>
      </c>
      <c r="B751" s="60" t="s">
        <v>137</v>
      </c>
      <c r="C751" s="60" t="s">
        <v>305</v>
      </c>
      <c r="D751" s="60">
        <v>5</v>
      </c>
      <c r="E751" s="65">
        <v>49383.345999999998</v>
      </c>
      <c r="F751" s="60">
        <v>2022</v>
      </c>
      <c r="G751" s="65">
        <v>65.694999999999993</v>
      </c>
      <c r="H751" s="65" t="s">
        <v>367</v>
      </c>
      <c r="I751" s="66">
        <v>1.440000057220459</v>
      </c>
      <c r="J751" s="5" t="s">
        <v>367</v>
      </c>
      <c r="K751" s="6" t="s">
        <v>367</v>
      </c>
      <c r="L751" s="5" t="s">
        <v>367</v>
      </c>
      <c r="M751" s="5">
        <v>8.4713946973488632</v>
      </c>
      <c r="N751" s="7" t="s">
        <v>367</v>
      </c>
      <c r="O751" s="7" t="s">
        <v>2980</v>
      </c>
      <c r="P751" s="67" t="s">
        <v>367</v>
      </c>
      <c r="Q751" s="18">
        <f t="shared" si="35"/>
        <v>1</v>
      </c>
      <c r="R751" s="68">
        <v>1.51</v>
      </c>
      <c r="S751" s="69">
        <v>3132.08</v>
      </c>
      <c r="T751" s="59">
        <f t="shared" si="36"/>
        <v>3132.08</v>
      </c>
    </row>
    <row r="752" spans="1:20">
      <c r="A752">
        <f t="shared" si="37"/>
        <v>117</v>
      </c>
      <c r="B752" s="60" t="s">
        <v>60</v>
      </c>
      <c r="C752" s="60" t="s">
        <v>228</v>
      </c>
      <c r="D752" s="60">
        <v>5</v>
      </c>
      <c r="E752" s="65">
        <v>34427.413999999997</v>
      </c>
      <c r="F752" s="60">
        <v>2024</v>
      </c>
      <c r="G752" s="65">
        <v>65.694999999999993</v>
      </c>
      <c r="H752" s="65">
        <v>4.5309506683349614</v>
      </c>
      <c r="I752" s="66">
        <v>1.940000057220459</v>
      </c>
      <c r="J752" s="5">
        <v>8.5170453254764418</v>
      </c>
      <c r="K752" s="6">
        <v>47.992897203947322</v>
      </c>
      <c r="L752" s="5">
        <v>41.3672053200265</v>
      </c>
      <c r="M752" s="5">
        <v>8.9713946973488632</v>
      </c>
      <c r="N752" s="7">
        <v>4.6110116337040576</v>
      </c>
      <c r="O752" s="7" t="s">
        <v>2981</v>
      </c>
      <c r="P752" s="67">
        <v>41.211038239036043</v>
      </c>
      <c r="Q752" s="18">
        <f t="shared" si="35"/>
        <v>2</v>
      </c>
      <c r="R752" s="68">
        <v>1.49</v>
      </c>
      <c r="S752" s="69">
        <v>7055.62</v>
      </c>
      <c r="T752" s="59">
        <f t="shared" si="36"/>
        <v>7055.62</v>
      </c>
    </row>
    <row r="753" spans="1:20">
      <c r="A753">
        <f t="shared" si="37"/>
        <v>59</v>
      </c>
      <c r="B753" s="60" t="s">
        <v>114</v>
      </c>
      <c r="C753" s="60" t="s">
        <v>282</v>
      </c>
      <c r="D753" s="60">
        <v>6</v>
      </c>
      <c r="E753" s="65">
        <v>235001.74600000001</v>
      </c>
      <c r="F753" s="60">
        <v>2020</v>
      </c>
      <c r="G753" s="65">
        <v>65.700999999999993</v>
      </c>
      <c r="H753" s="65">
        <v>4.6239690780639648</v>
      </c>
      <c r="I753" s="66">
        <v>0.81999999284744263</v>
      </c>
      <c r="J753" s="5">
        <v>8.6100637352054434</v>
      </c>
      <c r="K753" s="6">
        <v>48.521479926765736</v>
      </c>
      <c r="L753" s="5">
        <v>41.895788042844913</v>
      </c>
      <c r="M753" s="5">
        <v>7.8513946329758468</v>
      </c>
      <c r="N753" s="7">
        <v>5.336095050792971</v>
      </c>
      <c r="O753" s="7" t="s">
        <v>649</v>
      </c>
      <c r="P753" s="67">
        <v>47.915357492605644</v>
      </c>
      <c r="Q753" s="18">
        <f t="shared" si="35"/>
        <v>1</v>
      </c>
      <c r="R753" s="68">
        <v>1.53</v>
      </c>
      <c r="S753" s="69">
        <v>5135.01</v>
      </c>
      <c r="T753" s="59">
        <f t="shared" si="36"/>
        <v>5135.01</v>
      </c>
    </row>
    <row r="754" spans="1:20">
      <c r="A754">
        <f t="shared" si="37"/>
        <v>72</v>
      </c>
      <c r="B754" s="60" t="s">
        <v>79</v>
      </c>
      <c r="C754" s="60" t="s">
        <v>247</v>
      </c>
      <c r="D754" s="60">
        <v>7</v>
      </c>
      <c r="E754" s="65">
        <v>16103.716</v>
      </c>
      <c r="F754" s="60">
        <v>2006</v>
      </c>
      <c r="G754" s="65">
        <v>65.721999999999994</v>
      </c>
      <c r="H754" s="65">
        <v>5.4759483337402344</v>
      </c>
      <c r="I754" s="66">
        <v>5.7782363891601563</v>
      </c>
      <c r="J754" s="5">
        <v>9.462042990881713</v>
      </c>
      <c r="K754" s="6">
        <v>53.339799700885187</v>
      </c>
      <c r="L754" s="5">
        <v>46.714107816964365</v>
      </c>
      <c r="M754" s="5">
        <v>12.80963102928856</v>
      </c>
      <c r="N754" s="7">
        <v>3.6467957359704561</v>
      </c>
      <c r="O754" s="7" t="s">
        <v>2804</v>
      </c>
      <c r="P754" s="67">
        <v>33.43480733990463</v>
      </c>
      <c r="Q754" s="18">
        <f t="shared" si="35"/>
        <v>3</v>
      </c>
      <c r="R754" s="68">
        <v>1.71</v>
      </c>
      <c r="S754" s="69">
        <v>22574.34</v>
      </c>
      <c r="T754" s="59">
        <f t="shared" si="36"/>
        <v>22574.34</v>
      </c>
    </row>
    <row r="755" spans="1:20">
      <c r="A755" t="str">
        <f t="shared" si="37"/>
        <v/>
      </c>
      <c r="B755" s="60" t="s">
        <v>83</v>
      </c>
      <c r="C755" s="60" t="s">
        <v>251</v>
      </c>
      <c r="D755" s="60">
        <v>8</v>
      </c>
      <c r="E755" s="65">
        <v>6611.3850000000002</v>
      </c>
      <c r="F755" s="60">
        <v>2013</v>
      </c>
      <c r="G755" s="65">
        <v>65.722999999999999</v>
      </c>
      <c r="H755" s="65" t="s">
        <v>367</v>
      </c>
      <c r="I755" s="66">
        <v>1.7100000381469727</v>
      </c>
      <c r="J755" s="5" t="s">
        <v>367</v>
      </c>
      <c r="K755" s="6" t="s">
        <v>367</v>
      </c>
      <c r="L755" s="5" t="s">
        <v>367</v>
      </c>
      <c r="M755" s="5">
        <v>8.7413946782753769</v>
      </c>
      <c r="N755" s="7" t="s">
        <v>367</v>
      </c>
      <c r="O755" s="7" t="s">
        <v>1613</v>
      </c>
      <c r="P755" s="67" t="s">
        <v>367</v>
      </c>
      <c r="Q755" s="18">
        <f t="shared" si="35"/>
        <v>2</v>
      </c>
      <c r="R755" s="68">
        <v>1.62</v>
      </c>
      <c r="S755" s="69">
        <v>5974.47</v>
      </c>
      <c r="T755" s="59">
        <f t="shared" si="36"/>
        <v>5974.47</v>
      </c>
    </row>
    <row r="756" spans="1:20">
      <c r="A756">
        <f t="shared" si="37"/>
        <v>134</v>
      </c>
      <c r="B756" s="60" t="s">
        <v>133</v>
      </c>
      <c r="C756" s="60" t="s">
        <v>301</v>
      </c>
      <c r="D756" s="60">
        <v>5</v>
      </c>
      <c r="E756" s="65">
        <v>58613.000999999997</v>
      </c>
      <c r="F756" s="60">
        <v>2018</v>
      </c>
      <c r="G756" s="65">
        <v>65.725999999999999</v>
      </c>
      <c r="H756" s="65">
        <v>4.8839221000671387</v>
      </c>
      <c r="I756" s="66">
        <v>3.119999885559082</v>
      </c>
      <c r="J756" s="5">
        <v>8.8700167572086173</v>
      </c>
      <c r="K756" s="6">
        <v>50.005449473926951</v>
      </c>
      <c r="L756" s="5">
        <v>43.379757590006129</v>
      </c>
      <c r="M756" s="5">
        <v>10.151394525687486</v>
      </c>
      <c r="N756" s="7">
        <v>4.2732806295958934</v>
      </c>
      <c r="O756" s="7" t="s">
        <v>977</v>
      </c>
      <c r="P756" s="67">
        <v>38.506295741605555</v>
      </c>
      <c r="Q756" s="18">
        <f t="shared" si="35"/>
        <v>2</v>
      </c>
      <c r="R756" s="68">
        <v>1.56</v>
      </c>
      <c r="S756" s="69">
        <v>14553.56</v>
      </c>
      <c r="T756" s="59">
        <f t="shared" si="36"/>
        <v>14553.56</v>
      </c>
    </row>
    <row r="757" spans="1:20">
      <c r="A757">
        <f t="shared" si="37"/>
        <v>113</v>
      </c>
      <c r="B757" s="60" t="s">
        <v>125</v>
      </c>
      <c r="C757" s="60" t="s">
        <v>293</v>
      </c>
      <c r="D757" s="60">
        <v>5</v>
      </c>
      <c r="E757" s="65">
        <v>11919.183000000001</v>
      </c>
      <c r="F757" s="60">
        <v>2016</v>
      </c>
      <c r="G757" s="65">
        <v>65.733000000000004</v>
      </c>
      <c r="H757" s="65">
        <v>3.3329899311065674</v>
      </c>
      <c r="I757" s="66">
        <v>0.77999997138977051</v>
      </c>
      <c r="J757" s="5">
        <v>7.3190845882480469</v>
      </c>
      <c r="K757" s="6">
        <v>41.266336239631045</v>
      </c>
      <c r="L757" s="5">
        <v>34.640644355710222</v>
      </c>
      <c r="M757" s="5">
        <v>7.8113946115181747</v>
      </c>
      <c r="N757" s="7">
        <v>4.4346299321034657</v>
      </c>
      <c r="O757" s="7" t="s">
        <v>1280</v>
      </c>
      <c r="P757" s="67">
        <v>40.053229187229668</v>
      </c>
      <c r="Q757" s="18">
        <f t="shared" si="35"/>
        <v>1</v>
      </c>
      <c r="R757" s="68">
        <v>1.58</v>
      </c>
      <c r="S757" s="69">
        <v>2316.64</v>
      </c>
      <c r="T757" s="59">
        <f t="shared" si="36"/>
        <v>2316.64</v>
      </c>
    </row>
    <row r="758" spans="1:20">
      <c r="A758">
        <f t="shared" si="37"/>
        <v>69</v>
      </c>
      <c r="B758" s="60" t="s">
        <v>54</v>
      </c>
      <c r="C758" s="60" t="s">
        <v>222</v>
      </c>
      <c r="D758" s="60">
        <v>5</v>
      </c>
      <c r="E758" s="65">
        <v>118917.671</v>
      </c>
      <c r="F758" s="60">
        <v>2020</v>
      </c>
      <c r="G758" s="65">
        <v>65.968999999999994</v>
      </c>
      <c r="H758" s="65">
        <v>4.5492196083068848</v>
      </c>
      <c r="I758" s="66">
        <v>0.95999997854232788</v>
      </c>
      <c r="J758" s="5">
        <v>8.5353142654483634</v>
      </c>
      <c r="K758" s="6">
        <v>48.296438897514037</v>
      </c>
      <c r="L758" s="5">
        <v>41.670747013593214</v>
      </c>
      <c r="M758" s="5">
        <v>7.9913946186707321</v>
      </c>
      <c r="N758" s="7">
        <v>5.2144524206370146</v>
      </c>
      <c r="O758" s="7" t="s">
        <v>589</v>
      </c>
      <c r="P758" s="67">
        <v>46.82306995747313</v>
      </c>
      <c r="Q758" s="18">
        <f t="shared" si="35"/>
        <v>1</v>
      </c>
      <c r="R758" s="68">
        <v>1.53</v>
      </c>
      <c r="S758" s="69">
        <v>2516.5500000000002</v>
      </c>
      <c r="T758" s="59">
        <f t="shared" si="36"/>
        <v>2516.5500000000002</v>
      </c>
    </row>
    <row r="759" spans="1:20">
      <c r="A759">
        <f t="shared" si="37"/>
        <v>129</v>
      </c>
      <c r="B759" s="60" t="s">
        <v>57</v>
      </c>
      <c r="C759" s="60" t="s">
        <v>225</v>
      </c>
      <c r="D759" s="60">
        <v>5</v>
      </c>
      <c r="E759" s="65">
        <v>1913.059</v>
      </c>
      <c r="F759" s="60">
        <v>2013</v>
      </c>
      <c r="G759" s="65">
        <v>65.751000000000005</v>
      </c>
      <c r="H759" s="65">
        <v>3.8002870082855225</v>
      </c>
      <c r="I759" s="66">
        <v>2.5674469470977783</v>
      </c>
      <c r="J759" s="5">
        <v>7.7863816654270019</v>
      </c>
      <c r="K759" s="6">
        <v>43.913064189138673</v>
      </c>
      <c r="L759" s="5">
        <v>37.287372305217851</v>
      </c>
      <c r="M759" s="5">
        <v>9.5988415872261825</v>
      </c>
      <c r="N759" s="7">
        <v>3.8845700250787178</v>
      </c>
      <c r="O759" s="7" t="s">
        <v>1750</v>
      </c>
      <c r="P759" s="67">
        <v>35.248102044479275</v>
      </c>
      <c r="Q759" s="18">
        <f t="shared" si="35"/>
        <v>2</v>
      </c>
      <c r="R759" s="68">
        <v>1.62</v>
      </c>
      <c r="S759" s="69">
        <v>19836.46</v>
      </c>
      <c r="T759" s="59">
        <f t="shared" si="36"/>
        <v>19836.46</v>
      </c>
    </row>
    <row r="760" spans="1:20">
      <c r="A760">
        <f t="shared" si="37"/>
        <v>85</v>
      </c>
      <c r="B760" s="60" t="s">
        <v>96</v>
      </c>
      <c r="C760" s="60" t="s">
        <v>264</v>
      </c>
      <c r="D760" s="60">
        <v>5</v>
      </c>
      <c r="E760" s="65">
        <v>3502.8110000000001</v>
      </c>
      <c r="F760" s="60">
        <v>2011</v>
      </c>
      <c r="G760" s="65">
        <v>65.754000000000005</v>
      </c>
      <c r="H760" s="65">
        <v>4.7848043441772461</v>
      </c>
      <c r="I760" s="66">
        <v>1.9194166660308838</v>
      </c>
      <c r="J760" s="5">
        <v>8.7708990013187247</v>
      </c>
      <c r="K760" s="6">
        <v>49.467729791627654</v>
      </c>
      <c r="L760" s="5">
        <v>42.842037907706832</v>
      </c>
      <c r="M760" s="5">
        <v>8.950811306159288</v>
      </c>
      <c r="N760" s="7">
        <v>4.7863859981302594</v>
      </c>
      <c r="O760" s="7" t="s">
        <v>2001</v>
      </c>
      <c r="P760" s="67">
        <v>43.581670970262806</v>
      </c>
      <c r="Q760" s="18">
        <f t="shared" si="35"/>
        <v>2</v>
      </c>
      <c r="R760" s="68">
        <v>1.65</v>
      </c>
      <c r="S760" s="69">
        <v>5653.22</v>
      </c>
      <c r="T760" s="59">
        <f t="shared" si="36"/>
        <v>5653.22</v>
      </c>
    </row>
    <row r="761" spans="1:20">
      <c r="A761" t="str">
        <f t="shared" si="37"/>
        <v/>
      </c>
      <c r="B761" s="60" t="s">
        <v>39</v>
      </c>
      <c r="C761" s="60" t="s">
        <v>207</v>
      </c>
      <c r="D761" s="60">
        <v>5</v>
      </c>
      <c r="E761" s="65">
        <v>802.16300000000001</v>
      </c>
      <c r="F761" s="60">
        <v>2020</v>
      </c>
      <c r="G761" s="65">
        <v>65.756</v>
      </c>
      <c r="H761" s="65" t="s">
        <v>367</v>
      </c>
      <c r="I761" s="66">
        <v>0.85997378826141357</v>
      </c>
      <c r="J761" s="5" t="s">
        <v>367</v>
      </c>
      <c r="K761" s="6" t="s">
        <v>367</v>
      </c>
      <c r="L761" s="5" t="s">
        <v>367</v>
      </c>
      <c r="M761" s="5">
        <v>7.8913684283898178</v>
      </c>
      <c r="N761" s="7" t="s">
        <v>367</v>
      </c>
      <c r="O761" s="7" t="s">
        <v>574</v>
      </c>
      <c r="P761" s="67" t="s">
        <v>367</v>
      </c>
      <c r="Q761" s="18">
        <f t="shared" si="35"/>
        <v>1</v>
      </c>
      <c r="R761" s="68">
        <v>1.53</v>
      </c>
      <c r="S761" s="69">
        <v>3377.75</v>
      </c>
      <c r="T761" s="59">
        <f t="shared" si="36"/>
        <v>3377.75</v>
      </c>
    </row>
    <row r="762" spans="1:20">
      <c r="A762">
        <f t="shared" si="37"/>
        <v>67</v>
      </c>
      <c r="B762" s="60" t="s">
        <v>40</v>
      </c>
      <c r="C762" s="60" t="s">
        <v>208</v>
      </c>
      <c r="D762" s="60">
        <v>5</v>
      </c>
      <c r="E762" s="65">
        <v>6182.8850000000002</v>
      </c>
      <c r="F762" s="60">
        <v>2023</v>
      </c>
      <c r="G762" s="65">
        <v>65.772000000000006</v>
      </c>
      <c r="H762" s="65">
        <v>4.9375499610900881</v>
      </c>
      <c r="I762" s="66">
        <v>1.0199999809265137</v>
      </c>
      <c r="J762" s="5">
        <v>8.9236446182315667</v>
      </c>
      <c r="K762" s="6">
        <v>50.34299012428415</v>
      </c>
      <c r="L762" s="5">
        <v>43.717298240363327</v>
      </c>
      <c r="M762" s="5">
        <v>8.0513946210549179</v>
      </c>
      <c r="N762" s="7">
        <v>5.4297795969458216</v>
      </c>
      <c r="O762" s="7" t="s">
        <v>2982</v>
      </c>
      <c r="P762" s="67">
        <v>48.585747893356015</v>
      </c>
      <c r="Q762" s="18">
        <f t="shared" si="35"/>
        <v>1</v>
      </c>
      <c r="R762" s="68">
        <v>1.5</v>
      </c>
      <c r="S762" s="69">
        <v>6172.29</v>
      </c>
      <c r="T762" s="59">
        <f t="shared" si="36"/>
        <v>6172.29</v>
      </c>
    </row>
    <row r="763" spans="1:20">
      <c r="A763">
        <f t="shared" si="37"/>
        <v>67</v>
      </c>
      <c r="B763" s="60" t="s">
        <v>114</v>
      </c>
      <c r="C763" s="60" t="s">
        <v>282</v>
      </c>
      <c r="D763" s="60">
        <v>6</v>
      </c>
      <c r="E763" s="65">
        <v>239477.80100000001</v>
      </c>
      <c r="F763" s="60">
        <v>2021</v>
      </c>
      <c r="G763" s="65">
        <v>65.772999999999996</v>
      </c>
      <c r="H763" s="65">
        <v>4.4868345260620117</v>
      </c>
      <c r="I763" s="66">
        <v>0.85000002384185791</v>
      </c>
      <c r="J763" s="5">
        <v>8.4729291832034903</v>
      </c>
      <c r="K763" s="6">
        <v>47.800993177625834</v>
      </c>
      <c r="L763" s="5">
        <v>41.175301293705012</v>
      </c>
      <c r="M763" s="5">
        <v>7.8813946639702621</v>
      </c>
      <c r="N763" s="7">
        <v>5.2243673929866246</v>
      </c>
      <c r="O763" s="7" t="s">
        <v>489</v>
      </c>
      <c r="P763" s="67">
        <v>46.857306321858303</v>
      </c>
      <c r="Q763" s="18">
        <f t="shared" si="35"/>
        <v>1</v>
      </c>
      <c r="R763" s="68">
        <v>1.52</v>
      </c>
      <c r="S763" s="69">
        <v>5367.27</v>
      </c>
      <c r="T763" s="59">
        <f t="shared" si="36"/>
        <v>5367.27</v>
      </c>
    </row>
    <row r="764" spans="1:20">
      <c r="A764">
        <f t="shared" si="37"/>
        <v>91</v>
      </c>
      <c r="B764" s="60" t="s">
        <v>149</v>
      </c>
      <c r="C764" s="60" t="s">
        <v>317</v>
      </c>
      <c r="D764" s="60">
        <v>5</v>
      </c>
      <c r="E764" s="65">
        <v>41565.830999999998</v>
      </c>
      <c r="F764" s="60">
        <v>2018</v>
      </c>
      <c r="G764" s="65">
        <v>65.775000000000006</v>
      </c>
      <c r="H764" s="65">
        <v>4.3217148780822754</v>
      </c>
      <c r="I764" s="66">
        <v>1.1599999666213989</v>
      </c>
      <c r="J764" s="5">
        <v>8.307809535223754</v>
      </c>
      <c r="K764" s="6">
        <v>46.87087710118584</v>
      </c>
      <c r="L764" s="5">
        <v>40.245185217265018</v>
      </c>
      <c r="M764" s="5">
        <v>8.1913946067498031</v>
      </c>
      <c r="N764" s="7">
        <v>4.9131054172512361</v>
      </c>
      <c r="O764" s="7" t="s">
        <v>966</v>
      </c>
      <c r="P764" s="67">
        <v>44.271721565885301</v>
      </c>
      <c r="Q764" s="18">
        <f t="shared" si="35"/>
        <v>1</v>
      </c>
      <c r="R764" s="68">
        <v>1.56</v>
      </c>
      <c r="S764" s="69">
        <v>2613.88</v>
      </c>
      <c r="T764" s="59">
        <f t="shared" si="36"/>
        <v>2613.88</v>
      </c>
    </row>
    <row r="765" spans="1:20">
      <c r="A765" t="str">
        <f t="shared" si="37"/>
        <v/>
      </c>
      <c r="B765" s="60" t="s">
        <v>82</v>
      </c>
      <c r="C765" s="60" t="s">
        <v>250</v>
      </c>
      <c r="D765" s="60">
        <v>7</v>
      </c>
      <c r="E765" s="65">
        <v>5282.4530000000004</v>
      </c>
      <c r="F765" s="60">
        <v>2006</v>
      </c>
      <c r="G765" s="65">
        <v>65.781999999999996</v>
      </c>
      <c r="H765" s="65">
        <v>4.6413989067077637</v>
      </c>
      <c r="I765" s="66" t="s">
        <v>367</v>
      </c>
      <c r="J765" s="5">
        <v>8.6274935638492423</v>
      </c>
      <c r="K765" s="6">
        <v>48.679645833839693</v>
      </c>
      <c r="L765" s="5">
        <v>42.053953949918871</v>
      </c>
      <c r="M765" s="5" t="s">
        <v>367</v>
      </c>
      <c r="N765" s="7" t="s">
        <v>367</v>
      </c>
      <c r="O765" s="7" t="s">
        <v>2783</v>
      </c>
      <c r="P765" s="67" t="s">
        <v>367</v>
      </c>
      <c r="Q765" s="18">
        <f t="shared" si="35"/>
        <v>3</v>
      </c>
      <c r="R765" s="68">
        <v>1.71</v>
      </c>
      <c r="S765" s="69">
        <v>4240.17</v>
      </c>
      <c r="T765" s="59">
        <f t="shared" si="36"/>
        <v>4240.17</v>
      </c>
    </row>
    <row r="766" spans="1:20">
      <c r="A766" t="str">
        <f t="shared" si="37"/>
        <v/>
      </c>
      <c r="B766" s="60" t="s">
        <v>159</v>
      </c>
      <c r="C766" s="60" t="s">
        <v>327</v>
      </c>
      <c r="D766" s="60">
        <v>4</v>
      </c>
      <c r="E766" s="65">
        <v>23543.082999999999</v>
      </c>
      <c r="F766" s="60">
        <v>2006</v>
      </c>
      <c r="G766" s="65">
        <v>65.8</v>
      </c>
      <c r="H766" s="65" t="s">
        <v>367</v>
      </c>
      <c r="I766" s="66">
        <v>0.87000000476837158</v>
      </c>
      <c r="J766" s="5" t="s">
        <v>367</v>
      </c>
      <c r="K766" s="6" t="s">
        <v>367</v>
      </c>
      <c r="L766" s="5" t="s">
        <v>367</v>
      </c>
      <c r="M766" s="5">
        <v>7.9013946448967758</v>
      </c>
      <c r="N766" s="7" t="s">
        <v>367</v>
      </c>
      <c r="O766" s="7" t="s">
        <v>2737</v>
      </c>
      <c r="P766" s="67" t="s">
        <v>367</v>
      </c>
      <c r="Q766" s="18">
        <f t="shared" si="35"/>
        <v>1</v>
      </c>
      <c r="R766" s="68">
        <v>1.71</v>
      </c>
      <c r="S766" s="69"/>
      <c r="T766" s="59" t="str">
        <f t="shared" si="36"/>
        <v/>
      </c>
    </row>
    <row r="767" spans="1:20">
      <c r="A767">
        <f t="shared" si="37"/>
        <v>18</v>
      </c>
      <c r="B767" s="60" t="s">
        <v>69</v>
      </c>
      <c r="C767" s="60" t="s">
        <v>237</v>
      </c>
      <c r="D767" s="60">
        <v>6</v>
      </c>
      <c r="E767" s="65">
        <v>1190676.0209999999</v>
      </c>
      <c r="F767" s="60">
        <v>2007</v>
      </c>
      <c r="G767" s="65">
        <v>65.802999999999997</v>
      </c>
      <c r="H767" s="65">
        <v>5.0267934799194336</v>
      </c>
      <c r="I767" s="66">
        <v>0.8399999737739563</v>
      </c>
      <c r="J767" s="5">
        <v>9.0128881370609122</v>
      </c>
      <c r="K767" s="6">
        <v>50.870425143141375</v>
      </c>
      <c r="L767" s="5">
        <v>44.244733259220553</v>
      </c>
      <c r="M767" s="5">
        <v>7.8713946139023605</v>
      </c>
      <c r="N767" s="7">
        <v>5.6209522491828894</v>
      </c>
      <c r="O767" s="7" t="s">
        <v>2597</v>
      </c>
      <c r="P767" s="67">
        <v>51.416498059243892</v>
      </c>
      <c r="Q767" s="18">
        <f t="shared" si="35"/>
        <v>1</v>
      </c>
      <c r="R767" s="68">
        <v>1.69</v>
      </c>
      <c r="S767" s="69">
        <v>4379.7</v>
      </c>
      <c r="T767" s="59">
        <f t="shared" si="36"/>
        <v>4379.7</v>
      </c>
    </row>
    <row r="768" spans="1:20">
      <c r="A768" t="str">
        <f t="shared" si="37"/>
        <v/>
      </c>
      <c r="B768" s="60" t="s">
        <v>137</v>
      </c>
      <c r="C768" s="60" t="s">
        <v>305</v>
      </c>
      <c r="D768" s="60">
        <v>5</v>
      </c>
      <c r="E768" s="65">
        <v>45548.175000000003</v>
      </c>
      <c r="F768" s="60">
        <v>2019</v>
      </c>
      <c r="G768" s="65">
        <v>65.802999999999997</v>
      </c>
      <c r="H768" s="65" t="s">
        <v>367</v>
      </c>
      <c r="I768" s="66">
        <v>1.6100000143051147</v>
      </c>
      <c r="J768" s="5" t="s">
        <v>367</v>
      </c>
      <c r="K768" s="6" t="s">
        <v>367</v>
      </c>
      <c r="L768" s="5" t="s">
        <v>367</v>
      </c>
      <c r="M768" s="5">
        <v>8.641394654433519</v>
      </c>
      <c r="N768" s="7" t="s">
        <v>367</v>
      </c>
      <c r="O768" s="7" t="s">
        <v>701</v>
      </c>
      <c r="P768" s="67" t="s">
        <v>367</v>
      </c>
      <c r="Q768" s="18">
        <f t="shared" si="35"/>
        <v>2</v>
      </c>
      <c r="R768" s="68">
        <v>1.55</v>
      </c>
      <c r="S768" s="69">
        <v>3625.52</v>
      </c>
      <c r="T768" s="59">
        <f t="shared" si="36"/>
        <v>3625.52</v>
      </c>
    </row>
    <row r="769" spans="1:20">
      <c r="A769">
        <f t="shared" si="37"/>
        <v>87</v>
      </c>
      <c r="B769" s="60" t="s">
        <v>96</v>
      </c>
      <c r="C769" s="60" t="s">
        <v>264</v>
      </c>
      <c r="D769" s="60">
        <v>5</v>
      </c>
      <c r="E769" s="65">
        <v>3619.0340000000001</v>
      </c>
      <c r="F769" s="60">
        <v>2012</v>
      </c>
      <c r="G769" s="65">
        <v>65.808000000000007</v>
      </c>
      <c r="H769" s="65">
        <v>4.6732039451599121</v>
      </c>
      <c r="I769" s="66">
        <v>1.965450644493103</v>
      </c>
      <c r="J769" s="5">
        <v>8.6592986023013907</v>
      </c>
      <c r="K769" s="6">
        <v>48.878413437154371</v>
      </c>
      <c r="L769" s="5">
        <v>42.252721553233549</v>
      </c>
      <c r="M769" s="5">
        <v>8.9968452846215072</v>
      </c>
      <c r="N769" s="7">
        <v>4.6963930373968967</v>
      </c>
      <c r="O769" s="7" t="s">
        <v>1859</v>
      </c>
      <c r="P769" s="67">
        <v>42.614482414895647</v>
      </c>
      <c r="Q769" s="18">
        <f t="shared" si="35"/>
        <v>2</v>
      </c>
      <c r="R769" s="68">
        <v>1.62</v>
      </c>
      <c r="S769" s="69">
        <v>5716.25</v>
      </c>
      <c r="T769" s="59">
        <f t="shared" si="36"/>
        <v>5716.25</v>
      </c>
    </row>
    <row r="770" spans="1:20">
      <c r="A770">
        <f t="shared" si="37"/>
        <v>73</v>
      </c>
      <c r="B770" s="60" t="s">
        <v>2850</v>
      </c>
      <c r="C770" s="60" t="s">
        <v>333</v>
      </c>
      <c r="D770" s="60">
        <v>5</v>
      </c>
      <c r="E770" s="65">
        <v>2697.8449999999998</v>
      </c>
      <c r="F770" s="60">
        <v>2023</v>
      </c>
      <c r="G770" s="65">
        <v>65.86</v>
      </c>
      <c r="H770" s="65">
        <v>4.6905586433410651</v>
      </c>
      <c r="I770" s="66">
        <v>0.89190226793289185</v>
      </c>
      <c r="J770" s="5">
        <v>8.6766533004825455</v>
      </c>
      <c r="K770" s="6">
        <v>49.015074068283617</v>
      </c>
      <c r="L770" s="5">
        <v>42.389382184362795</v>
      </c>
      <c r="M770" s="5">
        <v>7.9232969080612961</v>
      </c>
      <c r="N770" s="7">
        <v>5.3499676556655507</v>
      </c>
      <c r="O770" s="7" t="s">
        <v>2983</v>
      </c>
      <c r="P770" s="67">
        <v>47.871589465985636</v>
      </c>
      <c r="Q770" s="18">
        <f t="shared" ref="Q770:Q776" si="38">IF(I770&lt;R770,1,IF(I770&lt;R770*2,2,3))</f>
        <v>1</v>
      </c>
      <c r="R770" s="68">
        <v>1.5</v>
      </c>
      <c r="S770" s="69">
        <v>2963.6</v>
      </c>
      <c r="T770" s="59">
        <f t="shared" ref="T770:T833" si="39">IF(S770=0,"",IF(F770=2025,_xlfn.XLOOKUP("2024"&amp;C770,O:O,S:S,"",0),S770))</f>
        <v>2963.6</v>
      </c>
    </row>
    <row r="771" spans="1:20">
      <c r="A771">
        <f t="shared" ref="A771:A834" si="40">IF(ISNUMBER(P771),COUNTIFS($F$3:$F$3127,F771,$P$3:$P$3127,"&gt;"&amp;P771)+1,"")</f>
        <v>21</v>
      </c>
      <c r="B771" s="60" t="s">
        <v>118</v>
      </c>
      <c r="C771" s="60" t="s">
        <v>286</v>
      </c>
      <c r="D771" s="60">
        <v>1</v>
      </c>
      <c r="E771" s="65">
        <v>34576.665000000001</v>
      </c>
      <c r="F771" s="60">
        <v>2025</v>
      </c>
      <c r="G771" s="65">
        <v>78.117000000000004</v>
      </c>
      <c r="H771" s="65">
        <v>5.9730688629150386</v>
      </c>
      <c r="I771" s="66">
        <v>2.3199999332427979</v>
      </c>
      <c r="J771" s="5">
        <v>9.9591635200565172</v>
      </c>
      <c r="K771" s="6">
        <v>66.730458975465169</v>
      </c>
      <c r="L771" s="5">
        <v>60.104767091544346</v>
      </c>
      <c r="M771" s="5">
        <v>9.3513945733712021</v>
      </c>
      <c r="N771" s="7">
        <v>6.4273586810995207</v>
      </c>
      <c r="O771" s="7" t="s">
        <v>2967</v>
      </c>
      <c r="P771" s="67">
        <v>57.377275631418676</v>
      </c>
      <c r="Q771" s="18">
        <f t="shared" si="38"/>
        <v>2</v>
      </c>
      <c r="R771" s="68">
        <v>1.48</v>
      </c>
      <c r="S771" s="69" t="s">
        <v>367</v>
      </c>
      <c r="T771" s="59">
        <f t="shared" si="39"/>
        <v>15661.75</v>
      </c>
    </row>
    <row r="772" spans="1:20">
      <c r="A772">
        <f t="shared" si="40"/>
        <v>104</v>
      </c>
      <c r="B772" s="60" t="s">
        <v>96</v>
      </c>
      <c r="C772" s="60" t="s">
        <v>264</v>
      </c>
      <c r="D772" s="60">
        <v>5</v>
      </c>
      <c r="E772" s="65">
        <v>3734.3180000000002</v>
      </c>
      <c r="F772" s="60">
        <v>2013</v>
      </c>
      <c r="G772" s="65">
        <v>65.89</v>
      </c>
      <c r="H772" s="65">
        <v>4.1990151405334473</v>
      </c>
      <c r="I772" s="66">
        <v>1.9268747568130493</v>
      </c>
      <c r="J772" s="5">
        <v>8.1851097976749259</v>
      </c>
      <c r="K772" s="6">
        <v>46.25936954486054</v>
      </c>
      <c r="L772" s="5">
        <v>39.633677660939718</v>
      </c>
      <c r="M772" s="5">
        <v>8.9582693969414535</v>
      </c>
      <c r="N772" s="7">
        <v>4.4242560593758782</v>
      </c>
      <c r="O772" s="7" t="s">
        <v>1722</v>
      </c>
      <c r="P772" s="67">
        <v>40.145145548927658</v>
      </c>
      <c r="Q772" s="18">
        <f t="shared" si="38"/>
        <v>2</v>
      </c>
      <c r="R772" s="68">
        <v>1.62</v>
      </c>
      <c r="S772" s="69">
        <v>5769.73</v>
      </c>
      <c r="T772" s="59">
        <f t="shared" si="39"/>
        <v>5769.73</v>
      </c>
    </row>
    <row r="773" spans="1:20">
      <c r="A773">
        <f t="shared" si="40"/>
        <v>22</v>
      </c>
      <c r="B773" s="60" t="s">
        <v>106</v>
      </c>
      <c r="C773" s="60" t="s">
        <v>274</v>
      </c>
      <c r="D773" s="60">
        <v>6</v>
      </c>
      <c r="E773" s="65">
        <v>26565.424999999999</v>
      </c>
      <c r="F773" s="60">
        <v>2006</v>
      </c>
      <c r="G773" s="65">
        <v>65.891000000000005</v>
      </c>
      <c r="H773" s="65">
        <v>4.5665946006774902</v>
      </c>
      <c r="I773" s="66">
        <v>0.57999998331069946</v>
      </c>
      <c r="J773" s="5">
        <v>8.5526892578189688</v>
      </c>
      <c r="K773" s="6">
        <v>48.337533318830815</v>
      </c>
      <c r="L773" s="5">
        <v>41.711841434909992</v>
      </c>
      <c r="M773" s="5">
        <v>7.6113946234391037</v>
      </c>
      <c r="N773" s="7">
        <v>5.480183790032302</v>
      </c>
      <c r="O773" s="7" t="s">
        <v>2770</v>
      </c>
      <c r="P773" s="67">
        <v>50.24380373150759</v>
      </c>
      <c r="Q773" s="18">
        <f t="shared" si="38"/>
        <v>1</v>
      </c>
      <c r="R773" s="68">
        <v>1.71</v>
      </c>
      <c r="S773" s="69">
        <v>2641.35</v>
      </c>
      <c r="T773" s="59">
        <f t="shared" si="39"/>
        <v>2641.35</v>
      </c>
    </row>
    <row r="774" spans="1:20">
      <c r="A774">
        <f t="shared" si="40"/>
        <v>99</v>
      </c>
      <c r="B774" s="60" t="s">
        <v>104</v>
      </c>
      <c r="C774" s="60" t="s">
        <v>272</v>
      </c>
      <c r="D774" s="60">
        <v>8</v>
      </c>
      <c r="E774" s="65">
        <v>51894.938000000002</v>
      </c>
      <c r="F774" s="60">
        <v>2017</v>
      </c>
      <c r="G774" s="65">
        <v>65.909000000000006</v>
      </c>
      <c r="H774" s="65">
        <v>4.1543416976928711</v>
      </c>
      <c r="I774" s="66">
        <v>1.2999999523162842</v>
      </c>
      <c r="J774" s="5">
        <v>8.1404363548343497</v>
      </c>
      <c r="K774" s="6">
        <v>46.020157434560787</v>
      </c>
      <c r="L774" s="5">
        <v>39.394465550639964</v>
      </c>
      <c r="M774" s="5">
        <v>8.3313945924446884</v>
      </c>
      <c r="N774" s="7">
        <v>4.72843593152637</v>
      </c>
      <c r="O774" s="7" t="s">
        <v>1115</v>
      </c>
      <c r="P774" s="67">
        <v>42.706861894274248</v>
      </c>
      <c r="Q774" s="18">
        <f t="shared" si="38"/>
        <v>1</v>
      </c>
      <c r="R774" s="68">
        <v>1.58</v>
      </c>
      <c r="S774" s="69">
        <v>5877.87</v>
      </c>
      <c r="T774" s="59">
        <f t="shared" si="39"/>
        <v>5877.87</v>
      </c>
    </row>
    <row r="775" spans="1:20">
      <c r="A775">
        <f t="shared" si="40"/>
        <v>127</v>
      </c>
      <c r="B775" s="60" t="s">
        <v>159</v>
      </c>
      <c r="C775" s="60" t="s">
        <v>327</v>
      </c>
      <c r="D775" s="60">
        <v>4</v>
      </c>
      <c r="E775" s="65">
        <v>34085.182000000001</v>
      </c>
      <c r="F775" s="60">
        <v>2018</v>
      </c>
      <c r="G775" s="65">
        <v>65.915000000000006</v>
      </c>
      <c r="H775" s="65">
        <v>3.057513952255249</v>
      </c>
      <c r="I775" s="66">
        <v>0.60000002384185791</v>
      </c>
      <c r="J775" s="5">
        <v>7.0436086093967285</v>
      </c>
      <c r="K775" s="6">
        <v>39.823109187934577</v>
      </c>
      <c r="L775" s="5">
        <v>33.197417304013754</v>
      </c>
      <c r="M775" s="5">
        <v>7.6313946639702621</v>
      </c>
      <c r="N775" s="7">
        <v>4.3501114495817035</v>
      </c>
      <c r="O775" s="7" t="s">
        <v>993</v>
      </c>
      <c r="P775" s="67">
        <v>39.198614017160374</v>
      </c>
      <c r="Q775" s="18">
        <f t="shared" si="38"/>
        <v>1</v>
      </c>
      <c r="R775" s="68">
        <v>1.56</v>
      </c>
      <c r="S775" s="69"/>
      <c r="T775" s="59" t="str">
        <f t="shared" si="39"/>
        <v/>
      </c>
    </row>
    <row r="776" spans="1:20">
      <c r="A776">
        <f t="shared" si="40"/>
        <v>17</v>
      </c>
      <c r="B776" s="60" t="s">
        <v>114</v>
      </c>
      <c r="C776" s="60" t="s">
        <v>282</v>
      </c>
      <c r="D776" s="60">
        <v>6</v>
      </c>
      <c r="E776" s="65">
        <v>220138.86900000001</v>
      </c>
      <c r="F776" s="60">
        <v>2016</v>
      </c>
      <c r="G776" s="65">
        <v>65.942999999999998</v>
      </c>
      <c r="H776" s="65">
        <v>5.5485081672668457</v>
      </c>
      <c r="I776" s="66">
        <v>0.80000001192092896</v>
      </c>
      <c r="J776" s="5">
        <v>9.5346028244083243</v>
      </c>
      <c r="K776" s="6">
        <v>53.929575297170729</v>
      </c>
      <c r="L776" s="5">
        <v>47.303883413249906</v>
      </c>
      <c r="M776" s="5">
        <v>7.8313946520493332</v>
      </c>
      <c r="N776" s="7">
        <v>6.0402885456514879</v>
      </c>
      <c r="O776" s="7" t="s">
        <v>1211</v>
      </c>
      <c r="P776" s="67">
        <v>54.555411653306045</v>
      </c>
      <c r="Q776" s="18">
        <f t="shared" si="38"/>
        <v>1</v>
      </c>
      <c r="R776" s="68">
        <v>1.58</v>
      </c>
      <c r="S776" s="69">
        <v>4886.6099999999997</v>
      </c>
      <c r="T776" s="59">
        <f t="shared" si="39"/>
        <v>4886.6099999999997</v>
      </c>
    </row>
    <row r="777" spans="1:20">
      <c r="A777">
        <f t="shared" si="40"/>
        <v>86</v>
      </c>
      <c r="B777" s="60" t="s">
        <v>127</v>
      </c>
      <c r="C777" s="60" t="s">
        <v>295</v>
      </c>
      <c r="D777" s="60">
        <v>5</v>
      </c>
      <c r="E777" s="65">
        <v>14152.102000000001</v>
      </c>
      <c r="F777" s="60">
        <v>2014</v>
      </c>
      <c r="G777" s="65">
        <v>66.001000000000005</v>
      </c>
      <c r="H777" s="65">
        <v>4.3947772979736328</v>
      </c>
      <c r="I777" s="66">
        <v>1.2899999618530273</v>
      </c>
      <c r="J777" s="5">
        <v>8.3808719551151114</v>
      </c>
      <c r="K777" s="6">
        <v>47.445542159096298</v>
      </c>
      <c r="L777" s="5">
        <v>40.819850275175476</v>
      </c>
      <c r="M777" s="5">
        <v>8.3213946019814315</v>
      </c>
      <c r="N777" s="7">
        <v>4.9054097573327127</v>
      </c>
      <c r="O777" s="7" t="s">
        <v>1554</v>
      </c>
      <c r="P777" s="67">
        <v>44.459624368145661</v>
      </c>
      <c r="Q777" s="18">
        <f t="shared" ref="Q777:Q808" si="41">IF(I777&lt;R777,1,IF(I777&lt;R777*2,2,3))</f>
        <v>1</v>
      </c>
      <c r="R777" s="68">
        <v>1.61</v>
      </c>
      <c r="S777" s="69">
        <v>3484.01</v>
      </c>
      <c r="T777" s="59">
        <f t="shared" si="39"/>
        <v>3484.01</v>
      </c>
    </row>
    <row r="778" spans="1:20">
      <c r="A778">
        <f t="shared" si="40"/>
        <v>90</v>
      </c>
      <c r="B778" s="60" t="s">
        <v>40</v>
      </c>
      <c r="C778" s="60" t="s">
        <v>208</v>
      </c>
      <c r="D778" s="60">
        <v>5</v>
      </c>
      <c r="E778" s="65">
        <v>6332.9610000000002</v>
      </c>
      <c r="F778" s="60">
        <v>2024</v>
      </c>
      <c r="G778" s="65">
        <v>66.001000000000005</v>
      </c>
      <c r="H778" s="65">
        <v>4.3475312728881832</v>
      </c>
      <c r="I778" s="66">
        <v>0.99000000953674316</v>
      </c>
      <c r="J778" s="5">
        <v>8.3336259300296618</v>
      </c>
      <c r="K778" s="6">
        <v>47.178074372087181</v>
      </c>
      <c r="L778" s="5">
        <v>40.552382488166359</v>
      </c>
      <c r="M778" s="5">
        <v>8.0213946496651474</v>
      </c>
      <c r="N778" s="7">
        <v>5.0555276556376905</v>
      </c>
      <c r="O778" s="7" t="s">
        <v>2985</v>
      </c>
      <c r="P778" s="67">
        <v>45.183911923385303</v>
      </c>
      <c r="Q778" s="18">
        <f t="shared" si="41"/>
        <v>1</v>
      </c>
      <c r="R778" s="68">
        <v>1.49</v>
      </c>
      <c r="S778" s="69">
        <v>6181.47</v>
      </c>
      <c r="T778" s="59">
        <f t="shared" si="39"/>
        <v>6181.47</v>
      </c>
    </row>
    <row r="779" spans="1:20">
      <c r="A779">
        <f t="shared" si="40"/>
        <v>61</v>
      </c>
      <c r="B779" s="60" t="s">
        <v>24</v>
      </c>
      <c r="C779" s="60" t="s">
        <v>192</v>
      </c>
      <c r="D779" s="60">
        <v>1</v>
      </c>
      <c r="E779" s="65">
        <v>10182.344999999999</v>
      </c>
      <c r="F779" s="60">
        <v>2010</v>
      </c>
      <c r="G779" s="65">
        <v>66.003</v>
      </c>
      <c r="H779" s="65">
        <v>5.7806200981140137</v>
      </c>
      <c r="I779" s="66">
        <v>2.6500000953674316</v>
      </c>
      <c r="J779" s="5">
        <v>9.7667147552554923</v>
      </c>
      <c r="K779" s="6">
        <v>55.292709514955142</v>
      </c>
      <c r="L779" s="5">
        <v>48.667017631034319</v>
      </c>
      <c r="M779" s="5">
        <v>9.6813947354958358</v>
      </c>
      <c r="N779" s="7">
        <v>5.0268601746607562</v>
      </c>
      <c r="O779" s="7" t="s">
        <v>2138</v>
      </c>
      <c r="P779" s="67">
        <v>45.771270062874848</v>
      </c>
      <c r="Q779" s="18">
        <f t="shared" si="41"/>
        <v>2</v>
      </c>
      <c r="R779" s="68">
        <v>1.65</v>
      </c>
      <c r="S779" s="69">
        <v>9230.4</v>
      </c>
      <c r="T779" s="59">
        <f t="shared" si="39"/>
        <v>9230.4</v>
      </c>
    </row>
    <row r="780" spans="1:20">
      <c r="A780">
        <f t="shared" si="40"/>
        <v>118</v>
      </c>
      <c r="B780" s="60" t="s">
        <v>142</v>
      </c>
      <c r="C780" s="60" t="s">
        <v>310</v>
      </c>
      <c r="D780" s="60">
        <v>5</v>
      </c>
      <c r="E780" s="65">
        <v>59174.891000000003</v>
      </c>
      <c r="F780" s="60">
        <v>2019</v>
      </c>
      <c r="G780" s="65">
        <v>66.007000000000005</v>
      </c>
      <c r="H780" s="65">
        <v>3.6401548385620117</v>
      </c>
      <c r="I780" s="66">
        <v>1.0800000429153442</v>
      </c>
      <c r="J780" s="5">
        <v>7.6262494957034912</v>
      </c>
      <c r="K780" s="6">
        <v>43.177420819738067</v>
      </c>
      <c r="L780" s="5">
        <v>36.551728935817245</v>
      </c>
      <c r="M780" s="5">
        <v>8.1113946830437484</v>
      </c>
      <c r="N780" s="7">
        <v>4.5062199984209679</v>
      </c>
      <c r="O780" s="7" t="s">
        <v>827</v>
      </c>
      <c r="P780" s="67">
        <v>40.558036772153116</v>
      </c>
      <c r="Q780" s="18">
        <f t="shared" si="41"/>
        <v>1</v>
      </c>
      <c r="R780" s="68">
        <v>1.55</v>
      </c>
      <c r="S780" s="69">
        <v>3484.63</v>
      </c>
      <c r="T780" s="59">
        <f t="shared" si="39"/>
        <v>3484.63</v>
      </c>
    </row>
    <row r="781" spans="1:20">
      <c r="A781" t="str">
        <f t="shared" si="40"/>
        <v/>
      </c>
      <c r="B781" s="60" t="s">
        <v>159</v>
      </c>
      <c r="C781" s="60" t="s">
        <v>327</v>
      </c>
      <c r="D781" s="60">
        <v>4</v>
      </c>
      <c r="E781" s="65">
        <v>37140.230000000003</v>
      </c>
      <c r="F781" s="60">
        <v>2021</v>
      </c>
      <c r="G781" s="65">
        <v>66.019000000000005</v>
      </c>
      <c r="H781" s="65" t="s">
        <v>367</v>
      </c>
      <c r="I781" s="66">
        <v>0.67000001668930054</v>
      </c>
      <c r="J781" s="5" t="s">
        <v>367</v>
      </c>
      <c r="K781" s="6" t="s">
        <v>367</v>
      </c>
      <c r="L781" s="5" t="s">
        <v>367</v>
      </c>
      <c r="M781" s="5">
        <v>7.7013946568177047</v>
      </c>
      <c r="N781" s="7" t="s">
        <v>367</v>
      </c>
      <c r="O781" s="7" t="s">
        <v>522</v>
      </c>
      <c r="P781" s="67" t="s">
        <v>367</v>
      </c>
      <c r="Q781" s="18">
        <f t="shared" si="41"/>
        <v>1</v>
      </c>
      <c r="R781" s="68">
        <v>1.52</v>
      </c>
      <c r="S781" s="69"/>
      <c r="T781" s="59" t="str">
        <f t="shared" si="39"/>
        <v/>
      </c>
    </row>
    <row r="782" spans="1:20">
      <c r="A782">
        <f t="shared" si="40"/>
        <v>137</v>
      </c>
      <c r="B782" s="60" t="s">
        <v>10</v>
      </c>
      <c r="C782" s="60" t="s">
        <v>178</v>
      </c>
      <c r="D782" s="60">
        <v>6</v>
      </c>
      <c r="E782" s="65">
        <v>41454.760999999999</v>
      </c>
      <c r="F782" s="60">
        <v>2023</v>
      </c>
      <c r="G782" s="65">
        <v>66.034999999999997</v>
      </c>
      <c r="H782" s="65">
        <v>1.4456944589614871</v>
      </c>
      <c r="I782" s="66">
        <v>0.81999999284744263</v>
      </c>
      <c r="J782" s="5">
        <v>5.4317891161029666</v>
      </c>
      <c r="K782" s="6">
        <v>30.766123229999724</v>
      </c>
      <c r="L782" s="5">
        <v>24.140431346078902</v>
      </c>
      <c r="M782" s="5">
        <v>7.8513946329758468</v>
      </c>
      <c r="N782" s="7">
        <v>3.0746679379341249</v>
      </c>
      <c r="O782" s="7" t="s">
        <v>2986</v>
      </c>
      <c r="P782" s="67">
        <v>27.512174043358826</v>
      </c>
      <c r="Q782" s="18">
        <f t="shared" si="41"/>
        <v>1</v>
      </c>
      <c r="R782" s="68">
        <v>1.5</v>
      </c>
      <c r="S782" s="69">
        <v>1983.81</v>
      </c>
      <c r="T782" s="59">
        <f t="shared" si="39"/>
        <v>1983.81</v>
      </c>
    </row>
    <row r="783" spans="1:20">
      <c r="A783">
        <f t="shared" si="40"/>
        <v>112</v>
      </c>
      <c r="B783" s="60" t="s">
        <v>92</v>
      </c>
      <c r="C783" s="60" t="s">
        <v>260</v>
      </c>
      <c r="D783" s="60">
        <v>5</v>
      </c>
      <c r="E783" s="65">
        <v>20568.727999999999</v>
      </c>
      <c r="F783" s="60">
        <v>2022</v>
      </c>
      <c r="G783" s="65">
        <v>66.037000000000006</v>
      </c>
      <c r="H783" s="65">
        <v>3.3555634021759033</v>
      </c>
      <c r="I783" s="66">
        <v>0.79000002145767212</v>
      </c>
      <c r="J783" s="5">
        <v>7.3416580593173828</v>
      </c>
      <c r="K783" s="6">
        <v>41.585045513913457</v>
      </c>
      <c r="L783" s="5">
        <v>34.959353629992634</v>
      </c>
      <c r="M783" s="5">
        <v>7.8213946615860763</v>
      </c>
      <c r="N783" s="7">
        <v>4.4697084270266618</v>
      </c>
      <c r="O783" s="7" t="s">
        <v>2987</v>
      </c>
      <c r="P783" s="67">
        <v>40.041896720154874</v>
      </c>
      <c r="Q783" s="18">
        <f t="shared" si="41"/>
        <v>1</v>
      </c>
      <c r="R783" s="68">
        <v>1.51</v>
      </c>
      <c r="S783" s="69">
        <v>1659.96</v>
      </c>
      <c r="T783" s="59">
        <f t="shared" si="39"/>
        <v>1659.96</v>
      </c>
    </row>
    <row r="784" spans="1:20">
      <c r="A784" t="str">
        <f t="shared" si="40"/>
        <v/>
      </c>
      <c r="B784" s="60" t="s">
        <v>82</v>
      </c>
      <c r="C784" s="60" t="s">
        <v>250</v>
      </c>
      <c r="D784" s="60">
        <v>7</v>
      </c>
      <c r="E784" s="65">
        <v>5313.3680000000004</v>
      </c>
      <c r="F784" s="60">
        <v>2007</v>
      </c>
      <c r="G784" s="65">
        <v>66.046999999999997</v>
      </c>
      <c r="H784" s="65">
        <v>4.6977615356445313</v>
      </c>
      <c r="I784" s="66" t="s">
        <v>367</v>
      </c>
      <c r="J784" s="5">
        <v>8.6838561927860098</v>
      </c>
      <c r="K784" s="6">
        <v>49.195050541908223</v>
      </c>
      <c r="L784" s="5">
        <v>42.569358657987401</v>
      </c>
      <c r="M784" s="5" t="s">
        <v>367</v>
      </c>
      <c r="N784" s="7" t="s">
        <v>367</v>
      </c>
      <c r="O784" s="7" t="s">
        <v>2617</v>
      </c>
      <c r="P784" s="67" t="s">
        <v>367</v>
      </c>
      <c r="Q784" s="18">
        <f t="shared" si="41"/>
        <v>3</v>
      </c>
      <c r="R784" s="68">
        <v>1.69</v>
      </c>
      <c r="S784" s="69">
        <v>4558.71</v>
      </c>
      <c r="T784" s="59">
        <f t="shared" si="39"/>
        <v>4558.71</v>
      </c>
    </row>
    <row r="785" spans="1:20">
      <c r="A785">
        <f t="shared" si="40"/>
        <v>27</v>
      </c>
      <c r="B785" s="60" t="s">
        <v>19</v>
      </c>
      <c r="C785" s="60" t="s">
        <v>187</v>
      </c>
      <c r="D785" s="60">
        <v>6</v>
      </c>
      <c r="E785" s="65">
        <v>146405.973</v>
      </c>
      <c r="F785" s="60">
        <v>2006</v>
      </c>
      <c r="G785" s="65">
        <v>66.048000000000002</v>
      </c>
      <c r="H785" s="65">
        <v>4.3189091682434082</v>
      </c>
      <c r="I785" s="66">
        <v>0.52999997138977051</v>
      </c>
      <c r="J785" s="5">
        <v>8.3050038253848868</v>
      </c>
      <c r="K785" s="6">
        <v>47.049520379534393</v>
      </c>
      <c r="L785" s="5">
        <v>40.42382849561357</v>
      </c>
      <c r="M785" s="5">
        <v>7.5613946115181747</v>
      </c>
      <c r="N785" s="7">
        <v>5.3460810567982362</v>
      </c>
      <c r="O785" s="7" t="s">
        <v>2769</v>
      </c>
      <c r="P785" s="67">
        <v>49.014313687628714</v>
      </c>
      <c r="Q785" s="18">
        <f t="shared" si="41"/>
        <v>1</v>
      </c>
      <c r="R785" s="68">
        <v>1.71</v>
      </c>
      <c r="S785" s="69">
        <v>3407.43</v>
      </c>
      <c r="T785" s="59">
        <f t="shared" si="39"/>
        <v>3407.43</v>
      </c>
    </row>
    <row r="786" spans="1:20">
      <c r="A786">
        <f t="shared" si="40"/>
        <v>88</v>
      </c>
      <c r="B786" s="60" t="s">
        <v>2850</v>
      </c>
      <c r="C786" s="60" t="s">
        <v>333</v>
      </c>
      <c r="D786" s="60">
        <v>5</v>
      </c>
      <c r="E786" s="65">
        <v>2759.9879999999998</v>
      </c>
      <c r="F786" s="60">
        <v>2024</v>
      </c>
      <c r="G786" s="65">
        <v>66.057000000000002</v>
      </c>
      <c r="H786" s="65">
        <v>4.2989999999999995</v>
      </c>
      <c r="I786" s="66">
        <v>0.89543503522872925</v>
      </c>
      <c r="J786" s="5">
        <v>8.2850946571414781</v>
      </c>
      <c r="K786" s="6">
        <v>46.943126740946688</v>
      </c>
      <c r="L786" s="5">
        <v>40.317434857025866</v>
      </c>
      <c r="M786" s="5">
        <v>7.9268296753571335</v>
      </c>
      <c r="N786" s="7">
        <v>5.0861992130806586</v>
      </c>
      <c r="O786" s="7" t="s">
        <v>2988</v>
      </c>
      <c r="P786" s="67">
        <v>45.458039777974463</v>
      </c>
      <c r="Q786" s="18">
        <f t="shared" si="41"/>
        <v>1</v>
      </c>
      <c r="R786" s="68">
        <v>1.49</v>
      </c>
      <c r="S786" s="69">
        <v>3057.68</v>
      </c>
      <c r="T786" s="59">
        <f t="shared" si="39"/>
        <v>3057.68</v>
      </c>
    </row>
    <row r="787" spans="1:20">
      <c r="A787">
        <f t="shared" si="40"/>
        <v>132</v>
      </c>
      <c r="B787" s="60" t="s">
        <v>57</v>
      </c>
      <c r="C787" s="60" t="s">
        <v>225</v>
      </c>
      <c r="D787" s="60">
        <v>5</v>
      </c>
      <c r="E787" s="65">
        <v>1978.3989999999999</v>
      </c>
      <c r="F787" s="60">
        <v>2014</v>
      </c>
      <c r="G787" s="65">
        <v>66.069999999999993</v>
      </c>
      <c r="H787" s="65">
        <v>3.9180731773376465</v>
      </c>
      <c r="I787" s="66">
        <v>2.5883686542510986</v>
      </c>
      <c r="J787" s="5">
        <v>7.904167834479126</v>
      </c>
      <c r="K787" s="6">
        <v>44.793619097528847</v>
      </c>
      <c r="L787" s="5">
        <v>38.167927213608024</v>
      </c>
      <c r="M787" s="5">
        <v>9.6197632943795028</v>
      </c>
      <c r="N787" s="7">
        <v>3.9676576279073554</v>
      </c>
      <c r="O787" s="7" t="s">
        <v>1592</v>
      </c>
      <c r="P787" s="67">
        <v>35.96041441685508</v>
      </c>
      <c r="Q787" s="18">
        <f t="shared" si="41"/>
        <v>2</v>
      </c>
      <c r="R787" s="68">
        <v>1.61</v>
      </c>
      <c r="S787" s="69">
        <v>20008.990000000002</v>
      </c>
      <c r="T787" s="59">
        <f t="shared" si="39"/>
        <v>20008.990000000002</v>
      </c>
    </row>
    <row r="788" spans="1:20">
      <c r="A788">
        <f t="shared" si="40"/>
        <v>124</v>
      </c>
      <c r="B788" s="60" t="s">
        <v>133</v>
      </c>
      <c r="C788" s="60" t="s">
        <v>301</v>
      </c>
      <c r="D788" s="60">
        <v>5</v>
      </c>
      <c r="E788" s="65">
        <v>59587.885000000002</v>
      </c>
      <c r="F788" s="60">
        <v>2019</v>
      </c>
      <c r="G788" s="65">
        <v>66.070999999999998</v>
      </c>
      <c r="H788" s="65">
        <v>5.0348634719848633</v>
      </c>
      <c r="I788" s="66">
        <v>3.0999999046325684</v>
      </c>
      <c r="J788" s="5">
        <v>9.0209581291263419</v>
      </c>
      <c r="K788" s="6">
        <v>51.123342362040319</v>
      </c>
      <c r="L788" s="5">
        <v>44.497650478119496</v>
      </c>
      <c r="M788" s="5">
        <v>10.131394544760973</v>
      </c>
      <c r="N788" s="7">
        <v>4.3920558301748889</v>
      </c>
      <c r="O788" s="7" t="s">
        <v>826</v>
      </c>
      <c r="P788" s="67">
        <v>39.530507149673689</v>
      </c>
      <c r="Q788" s="18">
        <f t="shared" si="41"/>
        <v>2</v>
      </c>
      <c r="R788" s="68">
        <v>1.55</v>
      </c>
      <c r="S788" s="69">
        <v>14352.67</v>
      </c>
      <c r="T788" s="59">
        <f t="shared" si="39"/>
        <v>14352.67</v>
      </c>
    </row>
    <row r="789" spans="1:20">
      <c r="A789">
        <f t="shared" si="40"/>
        <v>95</v>
      </c>
      <c r="B789" s="60" t="s">
        <v>142</v>
      </c>
      <c r="C789" s="60" t="s">
        <v>310</v>
      </c>
      <c r="D789" s="60">
        <v>5</v>
      </c>
      <c r="E789" s="65">
        <v>62830.411999999997</v>
      </c>
      <c r="F789" s="60">
        <v>2021</v>
      </c>
      <c r="G789" s="65">
        <v>66.131</v>
      </c>
      <c r="H789" s="65">
        <v>3.6805679798126221</v>
      </c>
      <c r="I789" s="66">
        <v>1.0299999713897705</v>
      </c>
      <c r="J789" s="5">
        <v>7.6666626369541016</v>
      </c>
      <c r="K789" s="6">
        <v>43.487769732361897</v>
      </c>
      <c r="L789" s="5">
        <v>36.862077848441075</v>
      </c>
      <c r="M789" s="5">
        <v>8.0613946115181747</v>
      </c>
      <c r="N789" s="7">
        <v>4.5726675872897093</v>
      </c>
      <c r="O789" s="7" t="s">
        <v>515</v>
      </c>
      <c r="P789" s="67">
        <v>41.012216356242618</v>
      </c>
      <c r="Q789" s="18">
        <f t="shared" si="41"/>
        <v>1</v>
      </c>
      <c r="R789" s="68">
        <v>1.52</v>
      </c>
      <c r="S789" s="69">
        <v>3493.08</v>
      </c>
      <c r="T789" s="59">
        <f t="shared" si="39"/>
        <v>3493.08</v>
      </c>
    </row>
    <row r="790" spans="1:20">
      <c r="A790">
        <f t="shared" si="40"/>
        <v>105</v>
      </c>
      <c r="B790" s="60" t="s">
        <v>133</v>
      </c>
      <c r="C790" s="60" t="s">
        <v>301</v>
      </c>
      <c r="D790" s="60">
        <v>5</v>
      </c>
      <c r="E790" s="65">
        <v>63212.383999999998</v>
      </c>
      <c r="F790" s="60">
        <v>2023</v>
      </c>
      <c r="G790" s="65">
        <v>66.138999999999996</v>
      </c>
      <c r="H790" s="65">
        <v>5.2453462066650385</v>
      </c>
      <c r="I790" s="66">
        <v>2.7000000476837158</v>
      </c>
      <c r="J790" s="5">
        <v>9.2314408638065188</v>
      </c>
      <c r="K790" s="6">
        <v>52.370028314392314</v>
      </c>
      <c r="L790" s="5">
        <v>45.744336430471492</v>
      </c>
      <c r="M790" s="5">
        <v>9.73139468781212</v>
      </c>
      <c r="N790" s="7">
        <v>4.7006968577446582</v>
      </c>
      <c r="O790" s="7" t="s">
        <v>2989</v>
      </c>
      <c r="P790" s="67">
        <v>42.061904792956483</v>
      </c>
      <c r="Q790" s="18">
        <f t="shared" si="41"/>
        <v>2</v>
      </c>
      <c r="R790" s="68">
        <v>1.5</v>
      </c>
      <c r="S790" s="69">
        <v>13695.38</v>
      </c>
      <c r="T790" s="59">
        <f t="shared" si="39"/>
        <v>13695.38</v>
      </c>
    </row>
    <row r="791" spans="1:20">
      <c r="A791">
        <f t="shared" si="40"/>
        <v>127</v>
      </c>
      <c r="B791" s="60" t="s">
        <v>125</v>
      </c>
      <c r="C791" s="60" t="s">
        <v>293</v>
      </c>
      <c r="D791" s="60">
        <v>5</v>
      </c>
      <c r="E791" s="65">
        <v>12202.06</v>
      </c>
      <c r="F791" s="60">
        <v>2017</v>
      </c>
      <c r="G791" s="65">
        <v>66.14</v>
      </c>
      <c r="H791" s="65">
        <v>3.1083738803863525</v>
      </c>
      <c r="I791" s="66">
        <v>0.81000000238418579</v>
      </c>
      <c r="J791" s="5">
        <v>7.094468537527832</v>
      </c>
      <c r="K791" s="6">
        <v>40.247577945073012</v>
      </c>
      <c r="L791" s="5">
        <v>33.621886061152189</v>
      </c>
      <c r="M791" s="5">
        <v>7.84139464251259</v>
      </c>
      <c r="N791" s="7">
        <v>4.2877431367717582</v>
      </c>
      <c r="O791" s="7" t="s">
        <v>1137</v>
      </c>
      <c r="P791" s="67">
        <v>38.726559190392308</v>
      </c>
      <c r="Q791" s="18">
        <f t="shared" si="41"/>
        <v>1</v>
      </c>
      <c r="R791" s="68">
        <v>1.58</v>
      </c>
      <c r="S791" s="69">
        <v>2351.6</v>
      </c>
      <c r="T791" s="59">
        <f t="shared" si="39"/>
        <v>2351.6</v>
      </c>
    </row>
    <row r="792" spans="1:20">
      <c r="A792">
        <f t="shared" si="40"/>
        <v>52</v>
      </c>
      <c r="B792" s="60" t="s">
        <v>31</v>
      </c>
      <c r="C792" s="60" t="s">
        <v>199</v>
      </c>
      <c r="D792" s="60">
        <v>8</v>
      </c>
      <c r="E792" s="65">
        <v>14053.478999999999</v>
      </c>
      <c r="F792" s="60">
        <v>2008</v>
      </c>
      <c r="G792" s="65">
        <v>66.147000000000006</v>
      </c>
      <c r="H792" s="65">
        <v>4.4621639251708984</v>
      </c>
      <c r="I792" s="66">
        <v>1.1499999761581421</v>
      </c>
      <c r="J792" s="5">
        <v>8.448258582312377</v>
      </c>
      <c r="K792" s="6">
        <v>47.932826904703312</v>
      </c>
      <c r="L792" s="5">
        <v>41.307135020782489</v>
      </c>
      <c r="M792" s="5">
        <v>8.1813946162865463</v>
      </c>
      <c r="N792" s="7">
        <v>5.0489112135665923</v>
      </c>
      <c r="O792" s="7" t="s">
        <v>2464</v>
      </c>
      <c r="P792" s="67">
        <v>46.18387100715519</v>
      </c>
      <c r="Q792" s="18">
        <f t="shared" si="41"/>
        <v>1</v>
      </c>
      <c r="R792" s="68">
        <v>1.69</v>
      </c>
      <c r="S792" s="69">
        <v>3501.93</v>
      </c>
      <c r="T792" s="59">
        <f t="shared" si="39"/>
        <v>3501.93</v>
      </c>
    </row>
    <row r="793" spans="1:20">
      <c r="A793">
        <f t="shared" si="40"/>
        <v>17</v>
      </c>
      <c r="B793" s="60" t="s">
        <v>106</v>
      </c>
      <c r="C793" s="60" t="s">
        <v>274</v>
      </c>
      <c r="D793" s="60">
        <v>6</v>
      </c>
      <c r="E793" s="65">
        <v>26788.491999999998</v>
      </c>
      <c r="F793" s="60">
        <v>2007</v>
      </c>
      <c r="G793" s="65">
        <v>66.168999999999997</v>
      </c>
      <c r="H793" s="65">
        <v>4.7482843399047852</v>
      </c>
      <c r="I793" s="66">
        <v>0.5899999737739563</v>
      </c>
      <c r="J793" s="5">
        <v>8.7343789970462637</v>
      </c>
      <c r="K793" s="6">
        <v>49.572668362608319</v>
      </c>
      <c r="L793" s="5">
        <v>42.946976478687496</v>
      </c>
      <c r="M793" s="5">
        <v>7.6213946139023605</v>
      </c>
      <c r="N793" s="7">
        <v>5.6350548232139737</v>
      </c>
      <c r="O793" s="7" t="s">
        <v>2598</v>
      </c>
      <c r="P793" s="67">
        <v>51.545498438210814</v>
      </c>
      <c r="Q793" s="18">
        <f t="shared" si="41"/>
        <v>1</v>
      </c>
      <c r="R793" s="68">
        <v>1.69</v>
      </c>
      <c r="S793" s="69">
        <v>2708.71</v>
      </c>
      <c r="T793" s="59">
        <f t="shared" si="39"/>
        <v>2708.71</v>
      </c>
    </row>
    <row r="794" spans="1:20">
      <c r="A794">
        <f t="shared" si="40"/>
        <v>108</v>
      </c>
      <c r="B794" s="60" t="s">
        <v>79</v>
      </c>
      <c r="C794" s="60" t="s">
        <v>247</v>
      </c>
      <c r="D794" s="60">
        <v>7</v>
      </c>
      <c r="E794" s="65">
        <v>16257.214</v>
      </c>
      <c r="F794" s="60">
        <v>2007</v>
      </c>
      <c r="G794" s="65">
        <v>66.180000000000007</v>
      </c>
      <c r="H794" s="65">
        <v>5.7185535430908203</v>
      </c>
      <c r="I794" s="66">
        <v>5.9869728088378906</v>
      </c>
      <c r="J794" s="5">
        <v>9.7046482002322989</v>
      </c>
      <c r="K794" s="6">
        <v>55.088665498234654</v>
      </c>
      <c r="L794" s="5">
        <v>48.462973614313832</v>
      </c>
      <c r="M794" s="5">
        <v>13.018367448966295</v>
      </c>
      <c r="N794" s="7">
        <v>3.7226613708896323</v>
      </c>
      <c r="O794" s="7" t="s">
        <v>2657</v>
      </c>
      <c r="P794" s="67">
        <v>34.052274893349868</v>
      </c>
      <c r="Q794" s="18">
        <f t="shared" si="41"/>
        <v>3</v>
      </c>
      <c r="R794" s="68">
        <v>1.69</v>
      </c>
      <c r="S794" s="69">
        <v>24351.35</v>
      </c>
      <c r="T794" s="59">
        <f t="shared" si="39"/>
        <v>24351.35</v>
      </c>
    </row>
    <row r="795" spans="1:20">
      <c r="A795">
        <f t="shared" si="40"/>
        <v>22</v>
      </c>
      <c r="B795" s="60" t="s">
        <v>13</v>
      </c>
      <c r="C795" s="60" t="s">
        <v>181</v>
      </c>
      <c r="D795" s="60">
        <v>1</v>
      </c>
      <c r="E795" s="65">
        <v>45851.377999999997</v>
      </c>
      <c r="F795" s="60">
        <v>2025</v>
      </c>
      <c r="G795" s="65">
        <v>77.688999999999993</v>
      </c>
      <c r="H795" s="65">
        <v>6.3599934806823697</v>
      </c>
      <c r="I795" s="66">
        <v>2.6700000762939453</v>
      </c>
      <c r="J795" s="5">
        <v>10.346088137823848</v>
      </c>
      <c r="K795" s="6">
        <v>68.943193700668132</v>
      </c>
      <c r="L795" s="5">
        <v>62.31750181674731</v>
      </c>
      <c r="M795" s="5">
        <v>9.7013947164223495</v>
      </c>
      <c r="N795" s="7">
        <v>6.4235611103687331</v>
      </c>
      <c r="O795" s="7" t="s">
        <v>2976</v>
      </c>
      <c r="P795" s="67">
        <v>57.343374572933961</v>
      </c>
      <c r="Q795" s="18">
        <f t="shared" si="41"/>
        <v>2</v>
      </c>
      <c r="R795" s="68">
        <v>1.48</v>
      </c>
      <c r="S795" s="69" t="s">
        <v>367</v>
      </c>
      <c r="T795" s="59">
        <f t="shared" si="39"/>
        <v>26771.97</v>
      </c>
    </row>
    <row r="796" spans="1:20">
      <c r="A796">
        <f t="shared" si="40"/>
        <v>99</v>
      </c>
      <c r="B796" s="60" t="s">
        <v>96</v>
      </c>
      <c r="C796" s="60" t="s">
        <v>264</v>
      </c>
      <c r="D796" s="60">
        <v>5</v>
      </c>
      <c r="E796" s="65">
        <v>3848.5140000000001</v>
      </c>
      <c r="F796" s="60">
        <v>2014</v>
      </c>
      <c r="G796" s="65">
        <v>66.206999999999994</v>
      </c>
      <c r="H796" s="65">
        <v>4.4828052520751953</v>
      </c>
      <c r="I796" s="66">
        <v>1.9124782085418701</v>
      </c>
      <c r="J796" s="5">
        <v>8.4688999092166739</v>
      </c>
      <c r="K796" s="6">
        <v>48.093524148064027</v>
      </c>
      <c r="L796" s="5">
        <v>41.467832264143205</v>
      </c>
      <c r="M796" s="5">
        <v>8.9438728486702743</v>
      </c>
      <c r="N796" s="7">
        <v>4.63645145294171</v>
      </c>
      <c r="O796" s="7" t="s">
        <v>1562</v>
      </c>
      <c r="P796" s="67">
        <v>42.021951314219308</v>
      </c>
      <c r="Q796" s="18">
        <f t="shared" si="41"/>
        <v>2</v>
      </c>
      <c r="R796" s="68">
        <v>1.61</v>
      </c>
      <c r="S796" s="69">
        <v>5837.85</v>
      </c>
      <c r="T796" s="59">
        <f t="shared" si="39"/>
        <v>5837.85</v>
      </c>
    </row>
    <row r="797" spans="1:20">
      <c r="A797">
        <f t="shared" si="40"/>
        <v>13</v>
      </c>
      <c r="B797" s="60" t="s">
        <v>114</v>
      </c>
      <c r="C797" s="60" t="s">
        <v>282</v>
      </c>
      <c r="D797" s="60">
        <v>6</v>
      </c>
      <c r="E797" s="65">
        <v>223273.967</v>
      </c>
      <c r="F797" s="60">
        <v>2017</v>
      </c>
      <c r="G797" s="65">
        <v>66.222999999999999</v>
      </c>
      <c r="H797" s="65">
        <v>5.8308706283569336</v>
      </c>
      <c r="I797" s="66">
        <v>0.86000001430511475</v>
      </c>
      <c r="J797" s="5">
        <v>9.8169652854984122</v>
      </c>
      <c r="K797" s="6">
        <v>55.762443833314634</v>
      </c>
      <c r="L797" s="5">
        <v>49.136751949393812</v>
      </c>
      <c r="M797" s="5">
        <v>7.891394654433519</v>
      </c>
      <c r="N797" s="7">
        <v>6.2266245829928115</v>
      </c>
      <c r="O797" s="7" t="s">
        <v>1049</v>
      </c>
      <c r="P797" s="67">
        <v>56.238384105064192</v>
      </c>
      <c r="Q797" s="18">
        <f t="shared" si="41"/>
        <v>1</v>
      </c>
      <c r="R797" s="68">
        <v>1.58</v>
      </c>
      <c r="S797" s="69">
        <v>5031.5600000000004</v>
      </c>
      <c r="T797" s="59">
        <f t="shared" si="39"/>
        <v>5031.5600000000004</v>
      </c>
    </row>
    <row r="798" spans="1:20">
      <c r="A798">
        <f t="shared" si="40"/>
        <v>45</v>
      </c>
      <c r="B798" s="60" t="s">
        <v>159</v>
      </c>
      <c r="C798" s="60" t="s">
        <v>327</v>
      </c>
      <c r="D798" s="60">
        <v>4</v>
      </c>
      <c r="E798" s="65">
        <v>24318.081999999999</v>
      </c>
      <c r="F798" s="60">
        <v>2007</v>
      </c>
      <c r="G798" s="65">
        <v>66.23</v>
      </c>
      <c r="H798" s="65">
        <v>4.4771327972412109</v>
      </c>
      <c r="I798" s="66">
        <v>0.88999998569488525</v>
      </c>
      <c r="J798" s="5">
        <v>8.4632274543826895</v>
      </c>
      <c r="K798" s="6">
        <v>48.07800746010318</v>
      </c>
      <c r="L798" s="5">
        <v>41.452315576182357</v>
      </c>
      <c r="M798" s="5">
        <v>7.9213946258232895</v>
      </c>
      <c r="N798" s="7">
        <v>5.2329567625693336</v>
      </c>
      <c r="O798" s="7" t="s">
        <v>2615</v>
      </c>
      <c r="P798" s="67">
        <v>47.867389598598045</v>
      </c>
      <c r="Q798" s="18">
        <f t="shared" si="41"/>
        <v>1</v>
      </c>
      <c r="R798" s="68">
        <v>1.69</v>
      </c>
      <c r="S798" s="69"/>
      <c r="T798" s="59" t="str">
        <f t="shared" si="39"/>
        <v/>
      </c>
    </row>
    <row r="799" spans="1:20">
      <c r="A799">
        <f t="shared" si="40"/>
        <v>89</v>
      </c>
      <c r="B799" s="60" t="s">
        <v>104</v>
      </c>
      <c r="C799" s="60" t="s">
        <v>272</v>
      </c>
      <c r="D799" s="60">
        <v>8</v>
      </c>
      <c r="E799" s="65">
        <v>52272.247000000003</v>
      </c>
      <c r="F799" s="60">
        <v>2018</v>
      </c>
      <c r="G799" s="65">
        <v>66.231999999999999</v>
      </c>
      <c r="H799" s="65">
        <v>4.4106330871582031</v>
      </c>
      <c r="I799" s="66">
        <v>1.2999999523162842</v>
      </c>
      <c r="J799" s="5">
        <v>8.3967277442996817</v>
      </c>
      <c r="K799" s="6">
        <v>47.701675524467682</v>
      </c>
      <c r="L799" s="5">
        <v>41.075983640546859</v>
      </c>
      <c r="M799" s="5">
        <v>8.3313945924446884</v>
      </c>
      <c r="N799" s="7">
        <v>4.9302650576407157</v>
      </c>
      <c r="O799" s="7" t="s">
        <v>957</v>
      </c>
      <c r="P799" s="67">
        <v>44.426346137714418</v>
      </c>
      <c r="Q799" s="18">
        <f t="shared" si="41"/>
        <v>1</v>
      </c>
      <c r="R799" s="68">
        <v>1.56</v>
      </c>
      <c r="S799" s="69">
        <v>6201.26</v>
      </c>
      <c r="T799" s="59">
        <f t="shared" si="39"/>
        <v>6201.26</v>
      </c>
    </row>
    <row r="800" spans="1:20">
      <c r="A800">
        <f t="shared" si="40"/>
        <v>17</v>
      </c>
      <c r="B800" s="60" t="s">
        <v>69</v>
      </c>
      <c r="C800" s="60" t="s">
        <v>237</v>
      </c>
      <c r="D800" s="60">
        <v>6</v>
      </c>
      <c r="E800" s="65">
        <v>1207930.9639999999</v>
      </c>
      <c r="F800" s="60">
        <v>2008</v>
      </c>
      <c r="G800" s="65">
        <v>66.247</v>
      </c>
      <c r="H800" s="65">
        <v>5.1458330154418945</v>
      </c>
      <c r="I800" s="66">
        <v>0.86000001430511475</v>
      </c>
      <c r="J800" s="5">
        <v>9.1319276725833731</v>
      </c>
      <c r="K800" s="6">
        <v>51.890083745285104</v>
      </c>
      <c r="L800" s="5">
        <v>45.264391861364281</v>
      </c>
      <c r="M800" s="5">
        <v>7.891394654433519</v>
      </c>
      <c r="N800" s="7">
        <v>5.7359179008914447</v>
      </c>
      <c r="O800" s="7" t="s">
        <v>2435</v>
      </c>
      <c r="P800" s="67">
        <v>52.46812257870355</v>
      </c>
      <c r="Q800" s="18">
        <f t="shared" si="41"/>
        <v>1</v>
      </c>
      <c r="R800" s="68">
        <v>1.69</v>
      </c>
      <c r="S800" s="69">
        <v>4450.3900000000003</v>
      </c>
      <c r="T800" s="59">
        <f t="shared" si="39"/>
        <v>4450.3900000000003</v>
      </c>
    </row>
    <row r="801" spans="1:20">
      <c r="A801">
        <f t="shared" si="40"/>
        <v>23</v>
      </c>
      <c r="B801" s="60" t="s">
        <v>75</v>
      </c>
      <c r="C801" s="60" t="s">
        <v>243</v>
      </c>
      <c r="D801" s="60">
        <v>3</v>
      </c>
      <c r="E801" s="65">
        <v>59146.26</v>
      </c>
      <c r="F801" s="60">
        <v>2025</v>
      </c>
      <c r="G801" s="65">
        <v>84.028000000000006</v>
      </c>
      <c r="H801" s="65">
        <v>6.7354767341613773</v>
      </c>
      <c r="I801" s="66">
        <v>3.9700000286102295</v>
      </c>
      <c r="J801" s="5">
        <v>10.721571391302856</v>
      </c>
      <c r="K801" s="6">
        <v>77.274848275454289</v>
      </c>
      <c r="L801" s="5">
        <v>70.649156391533467</v>
      </c>
      <c r="M801" s="5">
        <v>11.001394668738634</v>
      </c>
      <c r="N801" s="7">
        <v>6.4218363688277496</v>
      </c>
      <c r="O801" s="7" t="s">
        <v>2984</v>
      </c>
      <c r="P801" s="67">
        <v>57.327977739537843</v>
      </c>
      <c r="Q801" s="18">
        <f t="shared" si="41"/>
        <v>3</v>
      </c>
      <c r="R801" s="68">
        <v>1.48</v>
      </c>
      <c r="S801" s="69" t="s">
        <v>367</v>
      </c>
      <c r="T801" s="59">
        <f t="shared" si="39"/>
        <v>53265</v>
      </c>
    </row>
    <row r="802" spans="1:20">
      <c r="A802">
        <f t="shared" si="40"/>
        <v>69</v>
      </c>
      <c r="B802" s="60" t="s">
        <v>24</v>
      </c>
      <c r="C802" s="60" t="s">
        <v>192</v>
      </c>
      <c r="D802" s="60">
        <v>1</v>
      </c>
      <c r="E802" s="65">
        <v>10348.929</v>
      </c>
      <c r="F802" s="60">
        <v>2011</v>
      </c>
      <c r="G802" s="65">
        <v>66.281999999999996</v>
      </c>
      <c r="H802" s="65">
        <v>5.778874397277832</v>
      </c>
      <c r="I802" s="66">
        <v>2.8199999332427979</v>
      </c>
      <c r="J802" s="5">
        <v>9.7649690544193106</v>
      </c>
      <c r="K802" s="6">
        <v>55.516511468747389</v>
      </c>
      <c r="L802" s="5">
        <v>48.890819584826566</v>
      </c>
      <c r="M802" s="5">
        <v>9.8513945733712021</v>
      </c>
      <c r="N802" s="7">
        <v>4.9628323402029624</v>
      </c>
      <c r="O802" s="7" t="s">
        <v>1981</v>
      </c>
      <c r="P802" s="67">
        <v>45.18827487289893</v>
      </c>
      <c r="Q802" s="18">
        <f t="shared" si="41"/>
        <v>2</v>
      </c>
      <c r="R802" s="68">
        <v>1.65</v>
      </c>
      <c r="S802" s="69">
        <v>9554.4500000000007</v>
      </c>
      <c r="T802" s="59">
        <f t="shared" si="39"/>
        <v>9554.4500000000007</v>
      </c>
    </row>
    <row r="803" spans="1:20">
      <c r="A803" t="str">
        <f t="shared" si="40"/>
        <v/>
      </c>
      <c r="B803" s="60" t="s">
        <v>10</v>
      </c>
      <c r="C803" s="60" t="s">
        <v>178</v>
      </c>
      <c r="D803" s="60">
        <v>6</v>
      </c>
      <c r="E803" s="65">
        <v>42647.491999999998</v>
      </c>
      <c r="F803" s="60">
        <v>2024</v>
      </c>
      <c r="G803" s="65">
        <v>66.289000000000001</v>
      </c>
      <c r="H803" s="65" t="s">
        <v>367</v>
      </c>
      <c r="I803" s="66">
        <v>0.79000002145767212</v>
      </c>
      <c r="J803" s="5" t="s">
        <v>367</v>
      </c>
      <c r="K803" s="6" t="s">
        <v>367</v>
      </c>
      <c r="L803" s="5" t="s">
        <v>367</v>
      </c>
      <c r="M803" s="5">
        <v>7.8213946615860763</v>
      </c>
      <c r="N803" s="7" t="s">
        <v>367</v>
      </c>
      <c r="O803" s="7" t="s">
        <v>2992</v>
      </c>
      <c r="P803" s="67" t="s">
        <v>367</v>
      </c>
      <c r="Q803" s="18">
        <f t="shared" si="41"/>
        <v>1</v>
      </c>
      <c r="R803" s="68">
        <v>1.49</v>
      </c>
      <c r="S803" s="69"/>
      <c r="T803" s="59" t="str">
        <f t="shared" si="39"/>
        <v/>
      </c>
    </row>
    <row r="804" spans="1:20">
      <c r="A804">
        <f t="shared" si="40"/>
        <v>107</v>
      </c>
      <c r="B804" s="60" t="s">
        <v>133</v>
      </c>
      <c r="C804" s="60" t="s">
        <v>301</v>
      </c>
      <c r="D804" s="60">
        <v>5</v>
      </c>
      <c r="E804" s="65">
        <v>64007.186999999998</v>
      </c>
      <c r="F804" s="60">
        <v>2024</v>
      </c>
      <c r="G804" s="65">
        <v>66.311999999999998</v>
      </c>
      <c r="H804" s="65">
        <v>5.1806537933349617</v>
      </c>
      <c r="I804" s="66">
        <v>2.5899999141693115</v>
      </c>
      <c r="J804" s="5">
        <v>9.1667484504764403</v>
      </c>
      <c r="K804" s="6">
        <v>52.139052294003953</v>
      </c>
      <c r="L804" s="5">
        <v>45.513360410083131</v>
      </c>
      <c r="M804" s="5">
        <v>9.6213945542977157</v>
      </c>
      <c r="N804" s="7">
        <v>4.7304328029820866</v>
      </c>
      <c r="O804" s="7" t="s">
        <v>2993</v>
      </c>
      <c r="P804" s="67">
        <v>42.278368093008631</v>
      </c>
      <c r="Q804" s="18">
        <f t="shared" si="41"/>
        <v>2</v>
      </c>
      <c r="R804" s="68">
        <v>1.49</v>
      </c>
      <c r="S804" s="69">
        <v>13597.65</v>
      </c>
      <c r="T804" s="59">
        <f t="shared" si="39"/>
        <v>13597.65</v>
      </c>
    </row>
    <row r="805" spans="1:20">
      <c r="A805" t="str">
        <f t="shared" si="40"/>
        <v/>
      </c>
      <c r="B805" s="60" t="s">
        <v>137</v>
      </c>
      <c r="C805" s="60" t="s">
        <v>305</v>
      </c>
      <c r="D805" s="60">
        <v>5</v>
      </c>
      <c r="E805" s="65">
        <v>50042.790999999997</v>
      </c>
      <c r="F805" s="60">
        <v>2023</v>
      </c>
      <c r="G805" s="65">
        <v>66.331000000000003</v>
      </c>
      <c r="H805" s="65" t="s">
        <v>367</v>
      </c>
      <c r="I805" s="66">
        <v>1.3553591966629028</v>
      </c>
      <c r="J805" s="5" t="s">
        <v>367</v>
      </c>
      <c r="K805" s="6" t="s">
        <v>367</v>
      </c>
      <c r="L805" s="5" t="s">
        <v>367</v>
      </c>
      <c r="M805" s="5">
        <v>8.386753836791307</v>
      </c>
      <c r="N805" s="7" t="s">
        <v>367</v>
      </c>
      <c r="O805" s="7" t="s">
        <v>2994</v>
      </c>
      <c r="P805" s="67" t="s">
        <v>367</v>
      </c>
      <c r="Q805" s="18">
        <f t="shared" si="41"/>
        <v>1</v>
      </c>
      <c r="R805" s="68">
        <v>1.5</v>
      </c>
      <c r="S805" s="69">
        <v>2181.08</v>
      </c>
      <c r="T805" s="59">
        <f t="shared" si="39"/>
        <v>2181.08</v>
      </c>
    </row>
    <row r="806" spans="1:20">
      <c r="A806">
        <f t="shared" si="40"/>
        <v>106</v>
      </c>
      <c r="B806" s="60" t="s">
        <v>57</v>
      </c>
      <c r="C806" s="60" t="s">
        <v>225</v>
      </c>
      <c r="D806" s="60">
        <v>5</v>
      </c>
      <c r="E806" s="65">
        <v>2040.989</v>
      </c>
      <c r="F806" s="60">
        <v>2015</v>
      </c>
      <c r="G806" s="65">
        <v>66.335999999999999</v>
      </c>
      <c r="H806" s="65">
        <v>4.6610126495361328</v>
      </c>
      <c r="I806" s="66">
        <v>2.5091822147369385</v>
      </c>
      <c r="J806" s="5">
        <v>8.6471073066776114</v>
      </c>
      <c r="K806" s="6">
        <v>49.201214290336132</v>
      </c>
      <c r="L806" s="5">
        <v>42.57552240641531</v>
      </c>
      <c r="M806" s="5">
        <v>9.5405768548653427</v>
      </c>
      <c r="N806" s="7">
        <v>4.4625731812750251</v>
      </c>
      <c r="O806" s="7" t="s">
        <v>1421</v>
      </c>
      <c r="P806" s="67">
        <v>40.35241539290972</v>
      </c>
      <c r="Q806" s="18">
        <f t="shared" si="41"/>
        <v>2</v>
      </c>
      <c r="R806" s="68">
        <v>1.59</v>
      </c>
      <c r="S806" s="69">
        <v>20147.71</v>
      </c>
      <c r="T806" s="59">
        <f t="shared" si="39"/>
        <v>20147.71</v>
      </c>
    </row>
    <row r="807" spans="1:20">
      <c r="A807">
        <f t="shared" si="40"/>
        <v>108</v>
      </c>
      <c r="B807" s="60" t="s">
        <v>160</v>
      </c>
      <c r="C807" s="60" t="s">
        <v>328</v>
      </c>
      <c r="D807" s="60">
        <v>5</v>
      </c>
      <c r="E807" s="65">
        <v>20723.965</v>
      </c>
      <c r="F807" s="60">
        <v>2023</v>
      </c>
      <c r="G807" s="65">
        <v>66.349000000000004</v>
      </c>
      <c r="H807" s="65">
        <v>3.9218450107574458</v>
      </c>
      <c r="I807" s="66">
        <v>1.1699999570846558</v>
      </c>
      <c r="J807" s="5">
        <v>7.9079396678989253</v>
      </c>
      <c r="K807" s="6">
        <v>45.004238901341942</v>
      </c>
      <c r="L807" s="5">
        <v>38.37854701742112</v>
      </c>
      <c r="M807" s="5">
        <v>8.20139459721306</v>
      </c>
      <c r="N807" s="7">
        <v>4.679514753559431</v>
      </c>
      <c r="O807" s="7" t="s">
        <v>2995</v>
      </c>
      <c r="P807" s="67">
        <v>41.872367012385588</v>
      </c>
      <c r="Q807" s="18">
        <f t="shared" si="41"/>
        <v>1</v>
      </c>
      <c r="R807" s="68">
        <v>1.5</v>
      </c>
      <c r="S807" s="69">
        <v>3673.48</v>
      </c>
      <c r="T807" s="59">
        <f t="shared" si="39"/>
        <v>3673.48</v>
      </c>
    </row>
    <row r="808" spans="1:20">
      <c r="A808" t="str">
        <f t="shared" si="40"/>
        <v/>
      </c>
      <c r="B808" s="60" t="s">
        <v>83</v>
      </c>
      <c r="C808" s="60" t="s">
        <v>251</v>
      </c>
      <c r="D808" s="60">
        <v>8</v>
      </c>
      <c r="E808" s="65">
        <v>6703.1719999999996</v>
      </c>
      <c r="F808" s="60">
        <v>2014</v>
      </c>
      <c r="G808" s="65">
        <v>66.349999999999994</v>
      </c>
      <c r="H808" s="65" t="s">
        <v>367</v>
      </c>
      <c r="I808" s="66">
        <v>1.7999999523162842</v>
      </c>
      <c r="J808" s="5" t="s">
        <v>367</v>
      </c>
      <c r="K808" s="6" t="s">
        <v>367</v>
      </c>
      <c r="L808" s="5" t="s">
        <v>367</v>
      </c>
      <c r="M808" s="5">
        <v>8.8313945924446884</v>
      </c>
      <c r="N808" s="7" t="s">
        <v>367</v>
      </c>
      <c r="O808" s="7" t="s">
        <v>1460</v>
      </c>
      <c r="P808" s="67" t="s">
        <v>367</v>
      </c>
      <c r="Q808" s="18">
        <f t="shared" si="41"/>
        <v>2</v>
      </c>
      <c r="R808" s="68">
        <v>1.61</v>
      </c>
      <c r="S808" s="69">
        <v>6341.21</v>
      </c>
      <c r="T808" s="59">
        <f t="shared" si="39"/>
        <v>6341.21</v>
      </c>
    </row>
    <row r="809" spans="1:20">
      <c r="A809">
        <f t="shared" si="40"/>
        <v>111</v>
      </c>
      <c r="B809" s="60" t="s">
        <v>125</v>
      </c>
      <c r="C809" s="60" t="s">
        <v>293</v>
      </c>
      <c r="D809" s="60">
        <v>5</v>
      </c>
      <c r="E809" s="65">
        <v>12487.995999999999</v>
      </c>
      <c r="F809" s="60">
        <v>2018</v>
      </c>
      <c r="G809" s="65">
        <v>66.353999999999999</v>
      </c>
      <c r="H809" s="65">
        <v>3.5610466003417969</v>
      </c>
      <c r="I809" s="66">
        <v>0.8399999737739563</v>
      </c>
      <c r="J809" s="5">
        <v>7.5471412574832764</v>
      </c>
      <c r="K809" s="6">
        <v>42.954164852662821</v>
      </c>
      <c r="L809" s="5">
        <v>36.328472968741998</v>
      </c>
      <c r="M809" s="5">
        <v>7.8713946139023605</v>
      </c>
      <c r="N809" s="7">
        <v>4.6152524108725403</v>
      </c>
      <c r="O809" s="7" t="s">
        <v>970</v>
      </c>
      <c r="P809" s="67">
        <v>41.587784575716469</v>
      </c>
      <c r="Q809" s="18">
        <f t="shared" ref="Q809:Q840" si="42">IF(I809&lt;R809,1,IF(I809&lt;R809*2,2,3))</f>
        <v>1</v>
      </c>
      <c r="R809" s="68">
        <v>1.56</v>
      </c>
      <c r="S809" s="69">
        <v>2493.44</v>
      </c>
      <c r="T809" s="59">
        <f t="shared" si="39"/>
        <v>2493.44</v>
      </c>
    </row>
    <row r="810" spans="1:20">
      <c r="A810">
        <f t="shared" si="40"/>
        <v>64</v>
      </c>
      <c r="B810" s="60" t="s">
        <v>149</v>
      </c>
      <c r="C810" s="60" t="s">
        <v>317</v>
      </c>
      <c r="D810" s="60">
        <v>5</v>
      </c>
      <c r="E810" s="65">
        <v>42999.637000000002</v>
      </c>
      <c r="F810" s="60">
        <v>2019</v>
      </c>
      <c r="G810" s="65">
        <v>66.353999999999999</v>
      </c>
      <c r="H810" s="65">
        <v>4.9480514526367188</v>
      </c>
      <c r="I810" s="66">
        <v>1.1699999570846558</v>
      </c>
      <c r="J810" s="5">
        <v>8.9341461097781973</v>
      </c>
      <c r="K810" s="6">
        <v>50.848231366635346</v>
      </c>
      <c r="L810" s="5">
        <v>44.222539482714524</v>
      </c>
      <c r="M810" s="5">
        <v>8.20139459721306</v>
      </c>
      <c r="N810" s="7">
        <v>5.3920755742860997</v>
      </c>
      <c r="O810" s="7" t="s">
        <v>791</v>
      </c>
      <c r="P810" s="67">
        <v>48.531141288431662</v>
      </c>
      <c r="Q810" s="18">
        <f t="shared" si="42"/>
        <v>1</v>
      </c>
      <c r="R810" s="68">
        <v>1.55</v>
      </c>
      <c r="S810" s="69">
        <v>2689.41</v>
      </c>
      <c r="T810" s="59">
        <f t="shared" si="39"/>
        <v>2689.41</v>
      </c>
    </row>
    <row r="811" spans="1:20">
      <c r="A811">
        <f t="shared" si="40"/>
        <v>139</v>
      </c>
      <c r="B811" s="60" t="s">
        <v>26</v>
      </c>
      <c r="C811" s="60" t="s">
        <v>194</v>
      </c>
      <c r="D811" s="60">
        <v>5</v>
      </c>
      <c r="E811" s="65">
        <v>2299.1410000000001</v>
      </c>
      <c r="F811" s="60">
        <v>2018</v>
      </c>
      <c r="G811" s="65">
        <v>66.370999999999995</v>
      </c>
      <c r="H811" s="65">
        <v>3.4613656997680664</v>
      </c>
      <c r="I811" s="66">
        <v>2.2100000381469727</v>
      </c>
      <c r="J811" s="5">
        <v>7.4474603569095459</v>
      </c>
      <c r="K811" s="6">
        <v>42.397695727607257</v>
      </c>
      <c r="L811" s="5">
        <v>35.772003843686434</v>
      </c>
      <c r="M811" s="5">
        <v>9.2413946782753769</v>
      </c>
      <c r="N811" s="7">
        <v>3.8708447251775837</v>
      </c>
      <c r="O811" s="7" t="s">
        <v>999</v>
      </c>
      <c r="P811" s="67">
        <v>34.879968033275908</v>
      </c>
      <c r="Q811" s="18">
        <f t="shared" si="42"/>
        <v>2</v>
      </c>
      <c r="R811" s="68">
        <v>1.56</v>
      </c>
      <c r="S811" s="69">
        <v>17825.02</v>
      </c>
      <c r="T811" s="59">
        <f t="shared" si="39"/>
        <v>17825.02</v>
      </c>
    </row>
    <row r="812" spans="1:20">
      <c r="A812">
        <f t="shared" si="40"/>
        <v>71</v>
      </c>
      <c r="B812" s="60" t="s">
        <v>149</v>
      </c>
      <c r="C812" s="60" t="s">
        <v>317</v>
      </c>
      <c r="D812" s="60">
        <v>5</v>
      </c>
      <c r="E812" s="65">
        <v>44457.152000000002</v>
      </c>
      <c r="F812" s="60">
        <v>2020</v>
      </c>
      <c r="G812" s="65">
        <v>66.41</v>
      </c>
      <c r="H812" s="65">
        <v>4.6409096717834473</v>
      </c>
      <c r="I812" s="66">
        <v>1.1599999666213989</v>
      </c>
      <c r="J812" s="5">
        <v>8.6270043289249259</v>
      </c>
      <c r="K812" s="6">
        <v>49.141588249071411</v>
      </c>
      <c r="L812" s="5">
        <v>42.515896365150589</v>
      </c>
      <c r="M812" s="5">
        <v>8.1913946067498031</v>
      </c>
      <c r="N812" s="7">
        <v>5.1903123224117422</v>
      </c>
      <c r="O812" s="7" t="s">
        <v>684</v>
      </c>
      <c r="P812" s="67">
        <v>46.606304434115621</v>
      </c>
      <c r="Q812" s="18">
        <f t="shared" si="42"/>
        <v>1</v>
      </c>
      <c r="R812" s="68">
        <v>1.53</v>
      </c>
      <c r="S812" s="69">
        <v>2678.01</v>
      </c>
      <c r="T812" s="59">
        <f t="shared" si="39"/>
        <v>2678.01</v>
      </c>
    </row>
    <row r="813" spans="1:20">
      <c r="A813" t="str">
        <f t="shared" si="40"/>
        <v/>
      </c>
      <c r="B813" s="60" t="s">
        <v>159</v>
      </c>
      <c r="C813" s="60" t="s">
        <v>327</v>
      </c>
      <c r="D813" s="60">
        <v>4</v>
      </c>
      <c r="E813" s="65">
        <v>36134.862999999998</v>
      </c>
      <c r="F813" s="60">
        <v>2020</v>
      </c>
      <c r="G813" s="65">
        <v>66.435000000000002</v>
      </c>
      <c r="H813" s="65" t="s">
        <v>367</v>
      </c>
      <c r="I813" s="66">
        <v>0.68999999761581421</v>
      </c>
      <c r="J813" s="5" t="s">
        <v>367</v>
      </c>
      <c r="K813" s="6" t="s">
        <v>367</v>
      </c>
      <c r="L813" s="5" t="s">
        <v>367</v>
      </c>
      <c r="M813" s="5">
        <v>7.7213946377442184</v>
      </c>
      <c r="N813" s="7" t="s">
        <v>367</v>
      </c>
      <c r="O813" s="7" t="s">
        <v>694</v>
      </c>
      <c r="P813" s="67" t="s">
        <v>367</v>
      </c>
      <c r="Q813" s="18">
        <f t="shared" si="42"/>
        <v>1</v>
      </c>
      <c r="R813" s="68">
        <v>1.53</v>
      </c>
      <c r="S813" s="69"/>
      <c r="T813" s="59" t="str">
        <f t="shared" si="39"/>
        <v/>
      </c>
    </row>
    <row r="814" spans="1:20">
      <c r="A814">
        <f t="shared" si="40"/>
        <v>32</v>
      </c>
      <c r="B814" s="60" t="s">
        <v>106</v>
      </c>
      <c r="C814" s="60" t="s">
        <v>274</v>
      </c>
      <c r="D814" s="60">
        <v>6</v>
      </c>
      <c r="E814" s="65">
        <v>26990.037</v>
      </c>
      <c r="F814" s="60">
        <v>2008</v>
      </c>
      <c r="G814" s="65">
        <v>66.441999999999993</v>
      </c>
      <c r="H814" s="65">
        <v>4.4405264854431152</v>
      </c>
      <c r="I814" s="66">
        <v>0.5899999737739563</v>
      </c>
      <c r="J814" s="5">
        <v>8.4266211425845938</v>
      </c>
      <c r="K814" s="6">
        <v>48.023284300779281</v>
      </c>
      <c r="L814" s="5">
        <v>41.397592416858458</v>
      </c>
      <c r="M814" s="5">
        <v>7.6213946139023605</v>
      </c>
      <c r="N814" s="7">
        <v>5.4317607884184556</v>
      </c>
      <c r="O814" s="7" t="s">
        <v>2457</v>
      </c>
      <c r="P814" s="67">
        <v>49.685908304343535</v>
      </c>
      <c r="Q814" s="18">
        <f t="shared" si="42"/>
        <v>1</v>
      </c>
      <c r="R814" s="68">
        <v>1.69</v>
      </c>
      <c r="S814" s="69">
        <v>2852.61</v>
      </c>
      <c r="T814" s="59">
        <f t="shared" si="39"/>
        <v>2852.61</v>
      </c>
    </row>
    <row r="815" spans="1:20">
      <c r="A815">
        <f t="shared" si="40"/>
        <v>82</v>
      </c>
      <c r="B815" s="60" t="s">
        <v>149</v>
      </c>
      <c r="C815" s="60" t="s">
        <v>317</v>
      </c>
      <c r="D815" s="60">
        <v>5</v>
      </c>
      <c r="E815" s="65">
        <v>45910.93</v>
      </c>
      <c r="F815" s="60">
        <v>2021</v>
      </c>
      <c r="G815" s="65">
        <v>66.45</v>
      </c>
      <c r="H815" s="65">
        <v>4.2245335578918457</v>
      </c>
      <c r="I815" s="66">
        <v>1.1499999761581421</v>
      </c>
      <c r="J815" s="5">
        <v>8.2106282150333243</v>
      </c>
      <c r="K815" s="6">
        <v>46.79797543291469</v>
      </c>
      <c r="L815" s="5">
        <v>40.172283548993867</v>
      </c>
      <c r="M815" s="5">
        <v>8.1813946162865463</v>
      </c>
      <c r="N815" s="7">
        <v>4.91019996383302</v>
      </c>
      <c r="O815" s="7" t="s">
        <v>503</v>
      </c>
      <c r="P815" s="67">
        <v>44.039541345382261</v>
      </c>
      <c r="Q815" s="18">
        <f t="shared" si="42"/>
        <v>1</v>
      </c>
      <c r="R815" s="68">
        <v>1.52</v>
      </c>
      <c r="S815" s="69">
        <v>2684.92</v>
      </c>
      <c r="T815" s="59">
        <f t="shared" si="39"/>
        <v>2684.92</v>
      </c>
    </row>
    <row r="816" spans="1:20">
      <c r="A816">
        <f t="shared" si="40"/>
        <v>73</v>
      </c>
      <c r="B816" s="60" t="s">
        <v>127</v>
      </c>
      <c r="C816" s="60" t="s">
        <v>295</v>
      </c>
      <c r="D816" s="60">
        <v>5</v>
      </c>
      <c r="E816" s="65">
        <v>14593.331</v>
      </c>
      <c r="F816" s="60">
        <v>2015</v>
      </c>
      <c r="G816" s="65">
        <v>66.450999999999993</v>
      </c>
      <c r="H816" s="65">
        <v>4.6170005798339844</v>
      </c>
      <c r="I816" s="66">
        <v>1.3200000524520874</v>
      </c>
      <c r="J816" s="5">
        <v>8.603095236975463</v>
      </c>
      <c r="K816" s="6">
        <v>49.035650842469792</v>
      </c>
      <c r="L816" s="5">
        <v>42.40995895854897</v>
      </c>
      <c r="M816" s="5">
        <v>8.3513946925804916</v>
      </c>
      <c r="N816" s="7">
        <v>5.0781887959656169</v>
      </c>
      <c r="O816" s="7" t="s">
        <v>1392</v>
      </c>
      <c r="P816" s="67">
        <v>45.919064049920337</v>
      </c>
      <c r="Q816" s="18">
        <f t="shared" si="42"/>
        <v>1</v>
      </c>
      <c r="R816" s="68">
        <v>1.59</v>
      </c>
      <c r="S816" s="69">
        <v>3593.79</v>
      </c>
      <c r="T816" s="59">
        <f t="shared" si="39"/>
        <v>3593.79</v>
      </c>
    </row>
    <row r="817" spans="1:20">
      <c r="A817">
        <f t="shared" si="40"/>
        <v>86</v>
      </c>
      <c r="B817" s="60" t="s">
        <v>104</v>
      </c>
      <c r="C817" s="60" t="s">
        <v>272</v>
      </c>
      <c r="D817" s="60">
        <v>8</v>
      </c>
      <c r="E817" s="65">
        <v>52640.713000000003</v>
      </c>
      <c r="F817" s="60">
        <v>2019</v>
      </c>
      <c r="G817" s="65">
        <v>66.456999999999994</v>
      </c>
      <c r="H817" s="65">
        <v>4.4342374801635742</v>
      </c>
      <c r="I817" s="66">
        <v>1.2400000095367432</v>
      </c>
      <c r="J817" s="5">
        <v>8.4203321373050528</v>
      </c>
      <c r="K817" s="6">
        <v>47.998276966029906</v>
      </c>
      <c r="L817" s="5">
        <v>41.372585082109083</v>
      </c>
      <c r="M817" s="5">
        <v>8.2713946496651474</v>
      </c>
      <c r="N817" s="7">
        <v>5.0018874487851912</v>
      </c>
      <c r="O817" s="7" t="s">
        <v>813</v>
      </c>
      <c r="P817" s="67">
        <v>45.019270064286211</v>
      </c>
      <c r="Q817" s="18">
        <f t="shared" si="42"/>
        <v>1</v>
      </c>
      <c r="R817" s="68">
        <v>1.55</v>
      </c>
      <c r="S817" s="69">
        <v>6562.99</v>
      </c>
      <c r="T817" s="59">
        <f t="shared" si="39"/>
        <v>6562.99</v>
      </c>
    </row>
    <row r="818" spans="1:20">
      <c r="A818">
        <f t="shared" si="40"/>
        <v>19</v>
      </c>
      <c r="B818" s="60" t="s">
        <v>19</v>
      </c>
      <c r="C818" s="60" t="s">
        <v>187</v>
      </c>
      <c r="D818" s="60">
        <v>6</v>
      </c>
      <c r="E818" s="65">
        <v>147989.27799999999</v>
      </c>
      <c r="F818" s="60">
        <v>2007</v>
      </c>
      <c r="G818" s="65">
        <v>66.457999999999998</v>
      </c>
      <c r="H818" s="65">
        <v>4.6073222160339355</v>
      </c>
      <c r="I818" s="66">
        <v>0.55000001192092896</v>
      </c>
      <c r="J818" s="5">
        <v>8.5934168731754141</v>
      </c>
      <c r="K818" s="6">
        <v>48.985646052308006</v>
      </c>
      <c r="L818" s="5">
        <v>42.359954168387183</v>
      </c>
      <c r="M818" s="5">
        <v>7.5813946520493332</v>
      </c>
      <c r="N818" s="7">
        <v>5.5873564314366391</v>
      </c>
      <c r="O818" s="7" t="s">
        <v>2599</v>
      </c>
      <c r="P818" s="67">
        <v>51.109187265383312</v>
      </c>
      <c r="Q818" s="18">
        <f t="shared" si="42"/>
        <v>1</v>
      </c>
      <c r="R818" s="68">
        <v>1.69</v>
      </c>
      <c r="S818" s="69">
        <v>3608.92</v>
      </c>
      <c r="T818" s="59">
        <f t="shared" si="39"/>
        <v>3608.92</v>
      </c>
    </row>
    <row r="819" spans="1:20">
      <c r="A819">
        <f t="shared" si="40"/>
        <v>56</v>
      </c>
      <c r="B819" s="60" t="s">
        <v>72</v>
      </c>
      <c r="C819" s="60" t="s">
        <v>240</v>
      </c>
      <c r="D819" s="60">
        <v>4</v>
      </c>
      <c r="E819" s="65">
        <v>28971.036</v>
      </c>
      <c r="F819" s="60">
        <v>2008</v>
      </c>
      <c r="G819" s="65">
        <v>66.465000000000003</v>
      </c>
      <c r="H819" s="65">
        <v>4.5898447036743164</v>
      </c>
      <c r="I819" s="66">
        <v>1.4500000476837158</v>
      </c>
      <c r="J819" s="5">
        <v>8.575939360815795</v>
      </c>
      <c r="K819" s="6">
        <v>48.891166933587272</v>
      </c>
      <c r="L819" s="5">
        <v>42.265475049666449</v>
      </c>
      <c r="M819" s="5">
        <v>8.48139468781212</v>
      </c>
      <c r="N819" s="7">
        <v>4.9833166130568731</v>
      </c>
      <c r="O819" s="7" t="s">
        <v>2487</v>
      </c>
      <c r="P819" s="67">
        <v>45.583857966607631</v>
      </c>
      <c r="Q819" s="18">
        <f t="shared" si="42"/>
        <v>1</v>
      </c>
      <c r="R819" s="68">
        <v>1.69</v>
      </c>
      <c r="S819" s="69">
        <v>11511.94</v>
      </c>
      <c r="T819" s="59">
        <f t="shared" si="39"/>
        <v>11511.94</v>
      </c>
    </row>
    <row r="820" spans="1:20">
      <c r="A820">
        <f t="shared" si="40"/>
        <v>115</v>
      </c>
      <c r="B820" s="60" t="s">
        <v>100</v>
      </c>
      <c r="C820" s="60" t="s">
        <v>268</v>
      </c>
      <c r="D820" s="60">
        <v>8</v>
      </c>
      <c r="E820" s="65">
        <v>2607.9650000000001</v>
      </c>
      <c r="F820" s="60">
        <v>2007</v>
      </c>
      <c r="G820" s="65">
        <v>66.471000000000004</v>
      </c>
      <c r="H820" s="65">
        <v>4.6090593338012695</v>
      </c>
      <c r="I820" s="66">
        <v>5.880000114440918</v>
      </c>
      <c r="J820" s="5">
        <v>8.5951539909427481</v>
      </c>
      <c r="K820" s="6">
        <v>49.005132394596004</v>
      </c>
      <c r="L820" s="5">
        <v>42.379440510675181</v>
      </c>
      <c r="M820" s="5">
        <v>12.911394754569322</v>
      </c>
      <c r="N820" s="7">
        <v>3.2823286187324698</v>
      </c>
      <c r="O820" s="7" t="s">
        <v>2645</v>
      </c>
      <c r="P820" s="67">
        <v>30.024422121606172</v>
      </c>
      <c r="Q820" s="18">
        <f t="shared" si="42"/>
        <v>3</v>
      </c>
      <c r="R820" s="68">
        <v>1.69</v>
      </c>
      <c r="S820" s="69">
        <v>8750.1299999999992</v>
      </c>
      <c r="T820" s="59">
        <f t="shared" si="39"/>
        <v>8750.1299999999992</v>
      </c>
    </row>
    <row r="821" spans="1:20">
      <c r="A821">
        <f t="shared" si="40"/>
        <v>22</v>
      </c>
      <c r="B821" s="60" t="s">
        <v>114</v>
      </c>
      <c r="C821" s="60" t="s">
        <v>282</v>
      </c>
      <c r="D821" s="60">
        <v>6</v>
      </c>
      <c r="E821" s="65">
        <v>226928.89199999999</v>
      </c>
      <c r="F821" s="60">
        <v>2018</v>
      </c>
      <c r="G821" s="65">
        <v>66.480999999999995</v>
      </c>
      <c r="H821" s="65">
        <v>5.4715538024902344</v>
      </c>
      <c r="I821" s="66">
        <v>0.81000000238418579</v>
      </c>
      <c r="J821" s="5">
        <v>9.457648459631713</v>
      </c>
      <c r="K821" s="6">
        <v>53.930742955420968</v>
      </c>
      <c r="L821" s="5">
        <v>47.305051071500145</v>
      </c>
      <c r="M821" s="5">
        <v>7.84139464251259</v>
      </c>
      <c r="N821" s="7">
        <v>6.0327343831201894</v>
      </c>
      <c r="O821" s="7" t="s">
        <v>913</v>
      </c>
      <c r="P821" s="67">
        <v>54.360636340643474</v>
      </c>
      <c r="Q821" s="18">
        <f t="shared" si="42"/>
        <v>1</v>
      </c>
      <c r="R821" s="68">
        <v>1.56</v>
      </c>
      <c r="S821" s="69">
        <v>5255.06</v>
      </c>
      <c r="T821" s="59">
        <f t="shared" si="39"/>
        <v>5255.06</v>
      </c>
    </row>
    <row r="822" spans="1:20">
      <c r="A822">
        <f t="shared" si="40"/>
        <v>108</v>
      </c>
      <c r="B822" s="60" t="s">
        <v>39</v>
      </c>
      <c r="C822" s="60" t="s">
        <v>207</v>
      </c>
      <c r="D822" s="60">
        <v>5</v>
      </c>
      <c r="E822" s="65">
        <v>834.18799999999999</v>
      </c>
      <c r="F822" s="60">
        <v>2022</v>
      </c>
      <c r="G822" s="65">
        <v>66.480999999999995</v>
      </c>
      <c r="H822" s="65">
        <v>3.545203685760498</v>
      </c>
      <c r="I822" s="66">
        <v>0.90987414121627808</v>
      </c>
      <c r="J822" s="5">
        <v>7.5312983429019775</v>
      </c>
      <c r="K822" s="6">
        <v>42.946036404851839</v>
      </c>
      <c r="L822" s="5">
        <v>36.320344520931016</v>
      </c>
      <c r="M822" s="5">
        <v>7.9412687813446823</v>
      </c>
      <c r="N822" s="7">
        <v>4.5736198485377235</v>
      </c>
      <c r="O822" s="7" t="s">
        <v>2996</v>
      </c>
      <c r="P822" s="67">
        <v>40.972787510039858</v>
      </c>
      <c r="Q822" s="18">
        <f t="shared" si="42"/>
        <v>1</v>
      </c>
      <c r="R822" s="68">
        <v>1.51</v>
      </c>
      <c r="S822" s="69">
        <v>3399.28</v>
      </c>
      <c r="T822" s="59">
        <f t="shared" si="39"/>
        <v>3399.28</v>
      </c>
    </row>
    <row r="823" spans="1:20">
      <c r="A823">
        <f t="shared" si="40"/>
        <v>24</v>
      </c>
      <c r="B823" s="60" t="s">
        <v>143</v>
      </c>
      <c r="C823" s="60" t="s">
        <v>311</v>
      </c>
      <c r="D823" s="60">
        <v>8</v>
      </c>
      <c r="E823" s="65">
        <v>71619.862999999998</v>
      </c>
      <c r="F823" s="60">
        <v>2025</v>
      </c>
      <c r="G823" s="65">
        <v>76.825000000000003</v>
      </c>
      <c r="H823" s="65">
        <v>6.2291172714233412</v>
      </c>
      <c r="I823" s="66">
        <v>2.4600000381469727</v>
      </c>
      <c r="J823" s="5">
        <v>10.21521192856482</v>
      </c>
      <c r="K823" s="6">
        <v>67.314037838357251</v>
      </c>
      <c r="L823" s="5">
        <v>60.688345954436429</v>
      </c>
      <c r="M823" s="5">
        <v>9.4913946782753769</v>
      </c>
      <c r="N823" s="7">
        <v>6.3940388121615586</v>
      </c>
      <c r="O823" s="7" t="s">
        <v>2990</v>
      </c>
      <c r="P823" s="67">
        <v>57.07982789294438</v>
      </c>
      <c r="Q823" s="18">
        <f t="shared" si="42"/>
        <v>2</v>
      </c>
      <c r="R823" s="68">
        <v>1.48</v>
      </c>
      <c r="S823" s="69" t="s">
        <v>367</v>
      </c>
      <c r="T823" s="59">
        <f t="shared" si="39"/>
        <v>21740.54</v>
      </c>
    </row>
    <row r="824" spans="1:20">
      <c r="A824">
        <f t="shared" si="40"/>
        <v>120</v>
      </c>
      <c r="B824" s="60" t="s">
        <v>96</v>
      </c>
      <c r="C824" s="60" t="s">
        <v>264</v>
      </c>
      <c r="D824" s="60">
        <v>5</v>
      </c>
      <c r="E824" s="65">
        <v>3965.9589999999998</v>
      </c>
      <c r="F824" s="60">
        <v>2015</v>
      </c>
      <c r="G824" s="65">
        <v>66.498000000000005</v>
      </c>
      <c r="H824" s="65">
        <v>3.9226641654968262</v>
      </c>
      <c r="I824" s="66">
        <v>1.8946332931518555</v>
      </c>
      <c r="J824" s="5">
        <v>7.9087588226383057</v>
      </c>
      <c r="K824" s="6">
        <v>45.109977249697735</v>
      </c>
      <c r="L824" s="5">
        <v>38.484285365776913</v>
      </c>
      <c r="M824" s="5">
        <v>8.9260279332802597</v>
      </c>
      <c r="N824" s="7">
        <v>4.3114681752552144</v>
      </c>
      <c r="O824" s="7" t="s">
        <v>1425</v>
      </c>
      <c r="P824" s="67">
        <v>38.986062008175445</v>
      </c>
      <c r="Q824" s="18">
        <f t="shared" si="42"/>
        <v>2</v>
      </c>
      <c r="R824" s="68">
        <v>1.59</v>
      </c>
      <c r="S824" s="69">
        <v>5969.54</v>
      </c>
      <c r="T824" s="59">
        <f t="shared" si="39"/>
        <v>5969.54</v>
      </c>
    </row>
    <row r="825" spans="1:20">
      <c r="A825" t="str">
        <f t="shared" si="40"/>
        <v/>
      </c>
      <c r="B825" s="60" t="s">
        <v>23</v>
      </c>
      <c r="C825" s="60" t="s">
        <v>191</v>
      </c>
      <c r="D825" s="60">
        <v>6</v>
      </c>
      <c r="E825" s="65">
        <v>670.79899999999998</v>
      </c>
      <c r="F825" s="60">
        <v>2006</v>
      </c>
      <c r="G825" s="65">
        <v>66.498999999999995</v>
      </c>
      <c r="H825" s="65" t="s">
        <v>367</v>
      </c>
      <c r="I825" s="66">
        <v>3.9700000286102295</v>
      </c>
      <c r="J825" s="5" t="s">
        <v>367</v>
      </c>
      <c r="K825" s="6" t="s">
        <v>367</v>
      </c>
      <c r="L825" s="5" t="s">
        <v>367</v>
      </c>
      <c r="M825" s="5">
        <v>11.001394668738634</v>
      </c>
      <c r="N825" s="7" t="s">
        <v>367</v>
      </c>
      <c r="O825" s="7" t="s">
        <v>2680</v>
      </c>
      <c r="P825" s="67" t="s">
        <v>367</v>
      </c>
      <c r="Q825" s="18">
        <f t="shared" si="42"/>
        <v>3</v>
      </c>
      <c r="R825" s="68">
        <v>1.71</v>
      </c>
      <c r="S825" s="69">
        <v>7140.86</v>
      </c>
      <c r="T825" s="59">
        <f t="shared" si="39"/>
        <v>7140.86</v>
      </c>
    </row>
    <row r="826" spans="1:20">
      <c r="A826">
        <f t="shared" si="40"/>
        <v>83</v>
      </c>
      <c r="B826" s="60" t="s">
        <v>104</v>
      </c>
      <c r="C826" s="60" t="s">
        <v>272</v>
      </c>
      <c r="D826" s="60">
        <v>8</v>
      </c>
      <c r="E826" s="65">
        <v>53756.786999999997</v>
      </c>
      <c r="F826" s="60">
        <v>2022</v>
      </c>
      <c r="G826" s="65">
        <v>66.506</v>
      </c>
      <c r="H826" s="65">
        <v>4.3540000000000001</v>
      </c>
      <c r="I826" s="66">
        <v>1.1200000047683716</v>
      </c>
      <c r="J826" s="5">
        <v>8.3400946571414796</v>
      </c>
      <c r="K826" s="6">
        <v>47.575953417004087</v>
      </c>
      <c r="L826" s="5">
        <v>40.950261533083264</v>
      </c>
      <c r="M826" s="5">
        <v>8.1513946448967758</v>
      </c>
      <c r="N826" s="7">
        <v>5.0237122991855623</v>
      </c>
      <c r="O826" s="7" t="s">
        <v>2998</v>
      </c>
      <c r="P826" s="67">
        <v>45.004942116453662</v>
      </c>
      <c r="Q826" s="18">
        <f t="shared" si="42"/>
        <v>1</v>
      </c>
      <c r="R826" s="68">
        <v>1.51</v>
      </c>
      <c r="S826" s="69">
        <v>5350.48</v>
      </c>
      <c r="T826" s="59">
        <f t="shared" si="39"/>
        <v>5350.48</v>
      </c>
    </row>
    <row r="827" spans="1:20">
      <c r="A827" t="str">
        <f t="shared" si="40"/>
        <v/>
      </c>
      <c r="B827" s="60" t="s">
        <v>137</v>
      </c>
      <c r="C827" s="60" t="s">
        <v>305</v>
      </c>
      <c r="D827" s="60">
        <v>5</v>
      </c>
      <c r="E827" s="65">
        <v>50448.963000000003</v>
      </c>
      <c r="F827" s="60">
        <v>2024</v>
      </c>
      <c r="G827" s="65">
        <v>66.521000000000001</v>
      </c>
      <c r="H827" s="65" t="s">
        <v>367</v>
      </c>
      <c r="I827" s="66">
        <v>1.3430238962173462</v>
      </c>
      <c r="J827" s="5" t="s">
        <v>367</v>
      </c>
      <c r="K827" s="6" t="s">
        <v>367</v>
      </c>
      <c r="L827" s="5" t="s">
        <v>367</v>
      </c>
      <c r="M827" s="5">
        <v>8.3744185363457504</v>
      </c>
      <c r="N827" s="7" t="s">
        <v>367</v>
      </c>
      <c r="O827" s="7" t="s">
        <v>2999</v>
      </c>
      <c r="P827" s="67" t="s">
        <v>367</v>
      </c>
      <c r="Q827" s="18">
        <f t="shared" si="42"/>
        <v>1</v>
      </c>
      <c r="R827" s="68">
        <v>1.49</v>
      </c>
      <c r="S827" s="69">
        <v>1861.4</v>
      </c>
      <c r="T827" s="59">
        <f t="shared" si="39"/>
        <v>1861.4</v>
      </c>
    </row>
    <row r="828" spans="1:20">
      <c r="A828">
        <f t="shared" si="40"/>
        <v>111</v>
      </c>
      <c r="B828" s="60" t="s">
        <v>160</v>
      </c>
      <c r="C828" s="60" t="s">
        <v>328</v>
      </c>
      <c r="D828" s="60">
        <v>5</v>
      </c>
      <c r="E828" s="65">
        <v>21314.955999999998</v>
      </c>
      <c r="F828" s="60">
        <v>2024</v>
      </c>
      <c r="G828" s="65">
        <v>66.528000000000006</v>
      </c>
      <c r="H828" s="65">
        <v>3.902154989242554</v>
      </c>
      <c r="I828" s="66">
        <v>1.1399999856948853</v>
      </c>
      <c r="J828" s="5">
        <v>7.8882496463840335</v>
      </c>
      <c r="K828" s="6">
        <v>45.013295216719101</v>
      </c>
      <c r="L828" s="5">
        <v>38.387603332798278</v>
      </c>
      <c r="M828" s="5">
        <v>8.1713946258232895</v>
      </c>
      <c r="N828" s="7">
        <v>4.6978031401745728</v>
      </c>
      <c r="O828" s="7" t="s">
        <v>3000</v>
      </c>
      <c r="P828" s="67">
        <v>41.98673962001623</v>
      </c>
      <c r="Q828" s="18">
        <f t="shared" si="42"/>
        <v>1</v>
      </c>
      <c r="R828" s="68">
        <v>1.49</v>
      </c>
      <c r="S828" s="69">
        <v>3708.07</v>
      </c>
      <c r="T828" s="59">
        <f t="shared" si="39"/>
        <v>3708.07</v>
      </c>
    </row>
    <row r="829" spans="1:20">
      <c r="A829">
        <f t="shared" si="40"/>
        <v>25</v>
      </c>
      <c r="B829" s="60" t="s">
        <v>157</v>
      </c>
      <c r="C829" s="60" t="s">
        <v>325</v>
      </c>
      <c r="D829" s="60">
        <v>1</v>
      </c>
      <c r="E829" s="65">
        <v>28516.896000000001</v>
      </c>
      <c r="F829" s="60">
        <v>2025</v>
      </c>
      <c r="G829" s="65">
        <v>72.841999999999999</v>
      </c>
      <c r="H829" s="65">
        <v>6.1679922523498547</v>
      </c>
      <c r="I829" s="66">
        <v>1.9299999475479126</v>
      </c>
      <c r="J829" s="5">
        <v>10.154086909491333</v>
      </c>
      <c r="K829" s="6">
        <v>63.44222857599113</v>
      </c>
      <c r="L829" s="5">
        <v>56.816536692070308</v>
      </c>
      <c r="M829" s="5">
        <v>8.9613945876763168</v>
      </c>
      <c r="N829" s="7">
        <v>6.3401445094499289</v>
      </c>
      <c r="O829" s="7" t="s">
        <v>2991</v>
      </c>
      <c r="P829" s="67">
        <v>56.59871140091763</v>
      </c>
      <c r="Q829" s="18">
        <f t="shared" si="42"/>
        <v>2</v>
      </c>
      <c r="R829" s="68">
        <v>1.48</v>
      </c>
      <c r="S829" s="69" t="s">
        <v>367</v>
      </c>
      <c r="T829" s="59">
        <f t="shared" si="39"/>
        <v>0</v>
      </c>
    </row>
    <row r="830" spans="1:20">
      <c r="A830">
        <f t="shared" si="40"/>
        <v>73</v>
      </c>
      <c r="B830" s="60" t="s">
        <v>124</v>
      </c>
      <c r="C830" s="60" t="s">
        <v>292</v>
      </c>
      <c r="D830" s="60">
        <v>7</v>
      </c>
      <c r="E830" s="65">
        <v>144102.948</v>
      </c>
      <c r="F830" s="60">
        <v>2006</v>
      </c>
      <c r="G830" s="65">
        <v>66.546000000000006</v>
      </c>
      <c r="H830" s="65">
        <v>4.963742733001709</v>
      </c>
      <c r="I830" s="66">
        <v>5.1599998474121094</v>
      </c>
      <c r="J830" s="5">
        <v>8.9498373901431876</v>
      </c>
      <c r="K830" s="6">
        <v>51.084928852265143</v>
      </c>
      <c r="L830" s="5">
        <v>44.459236968344321</v>
      </c>
      <c r="M830" s="5">
        <v>12.191394487540514</v>
      </c>
      <c r="N830" s="7">
        <v>3.6467720746614529</v>
      </c>
      <c r="O830" s="7" t="s">
        <v>2801</v>
      </c>
      <c r="P830" s="67">
        <v>33.434590406639046</v>
      </c>
      <c r="Q830" s="18">
        <f t="shared" si="42"/>
        <v>3</v>
      </c>
      <c r="R830" s="68">
        <v>1.71</v>
      </c>
      <c r="S830" s="69">
        <v>30022.67</v>
      </c>
      <c r="T830" s="59">
        <f t="shared" si="39"/>
        <v>30022.67</v>
      </c>
    </row>
    <row r="831" spans="1:20">
      <c r="A831">
        <f t="shared" si="40"/>
        <v>75</v>
      </c>
      <c r="B831" s="60" t="s">
        <v>159</v>
      </c>
      <c r="C831" s="60" t="s">
        <v>327</v>
      </c>
      <c r="D831" s="60">
        <v>4</v>
      </c>
      <c r="E831" s="65">
        <v>35111.408000000003</v>
      </c>
      <c r="F831" s="60">
        <v>2019</v>
      </c>
      <c r="G831" s="65">
        <v>66.566999999999993</v>
      </c>
      <c r="H831" s="65">
        <v>4.1969127655029297</v>
      </c>
      <c r="I831" s="66">
        <v>0.62000000476837158</v>
      </c>
      <c r="J831" s="5">
        <v>8.1830074226444083</v>
      </c>
      <c r="K831" s="6">
        <v>46.722666732001059</v>
      </c>
      <c r="L831" s="5">
        <v>40.096974848080237</v>
      </c>
      <c r="M831" s="5">
        <v>7.6513946448967758</v>
      </c>
      <c r="N831" s="7">
        <v>5.2404792471165473</v>
      </c>
      <c r="O831" s="7" t="s">
        <v>815</v>
      </c>
      <c r="P831" s="67">
        <v>47.166705150377915</v>
      </c>
      <c r="Q831" s="18">
        <f t="shared" si="42"/>
        <v>1</v>
      </c>
      <c r="R831" s="68">
        <v>1.55</v>
      </c>
      <c r="S831" s="69"/>
      <c r="T831" s="59" t="str">
        <f t="shared" si="39"/>
        <v/>
      </c>
    </row>
    <row r="832" spans="1:20">
      <c r="A832" t="str">
        <f t="shared" si="40"/>
        <v/>
      </c>
      <c r="B832" s="60" t="s">
        <v>148</v>
      </c>
      <c r="C832" s="60" t="s">
        <v>316</v>
      </c>
      <c r="D832" s="60">
        <v>7</v>
      </c>
      <c r="E832" s="65">
        <v>5147.1049999999996</v>
      </c>
      <c r="F832" s="60">
        <v>2006</v>
      </c>
      <c r="G832" s="65">
        <v>66.573999999999998</v>
      </c>
      <c r="H832" s="65" t="s">
        <v>367</v>
      </c>
      <c r="I832" s="66">
        <v>4.380000114440918</v>
      </c>
      <c r="J832" s="5" t="s">
        <v>367</v>
      </c>
      <c r="K832" s="6" t="s">
        <v>367</v>
      </c>
      <c r="L832" s="5" t="s">
        <v>367</v>
      </c>
      <c r="M832" s="5">
        <v>11.411394754569322</v>
      </c>
      <c r="N832" s="7" t="s">
        <v>367</v>
      </c>
      <c r="O832" s="7" t="s">
        <v>2735</v>
      </c>
      <c r="P832" s="67" t="s">
        <v>367</v>
      </c>
      <c r="Q832" s="18">
        <f t="shared" si="42"/>
        <v>3</v>
      </c>
      <c r="R832" s="68">
        <v>1.71</v>
      </c>
      <c r="S832" s="69">
        <v>6476.83</v>
      </c>
      <c r="T832" s="59">
        <f t="shared" si="39"/>
        <v>6476.83</v>
      </c>
    </row>
    <row r="833" spans="1:20">
      <c r="A833">
        <f t="shared" si="40"/>
        <v>103</v>
      </c>
      <c r="B833" s="60" t="s">
        <v>57</v>
      </c>
      <c r="C833" s="60" t="s">
        <v>225</v>
      </c>
      <c r="D833" s="60">
        <v>5</v>
      </c>
      <c r="E833" s="65">
        <v>2100.306</v>
      </c>
      <c r="F833" s="60">
        <v>2016</v>
      </c>
      <c r="G833" s="65">
        <v>66.582999999999998</v>
      </c>
      <c r="H833" s="65">
        <v>4.8317642211914063</v>
      </c>
      <c r="I833" s="66">
        <v>2.4836726188659668</v>
      </c>
      <c r="J833" s="5">
        <v>8.8178588783328848</v>
      </c>
      <c r="K833" s="6">
        <v>50.359591156929845</v>
      </c>
      <c r="L833" s="5">
        <v>43.733899273009023</v>
      </c>
      <c r="M833" s="5">
        <v>9.515067258994371</v>
      </c>
      <c r="N833" s="7">
        <v>4.5962785214858455</v>
      </c>
      <c r="O833" s="7" t="s">
        <v>1262</v>
      </c>
      <c r="P833" s="67">
        <v>41.513226548329378</v>
      </c>
      <c r="Q833" s="18">
        <f t="shared" si="42"/>
        <v>2</v>
      </c>
      <c r="R833" s="68">
        <v>1.58</v>
      </c>
      <c r="S833" s="69">
        <v>19988.18</v>
      </c>
      <c r="T833" s="59">
        <f t="shared" si="39"/>
        <v>19988.18</v>
      </c>
    </row>
    <row r="834" spans="1:20">
      <c r="A834">
        <f t="shared" si="40"/>
        <v>64</v>
      </c>
      <c r="B834" s="60" t="s">
        <v>24</v>
      </c>
      <c r="C834" s="60" t="s">
        <v>192</v>
      </c>
      <c r="D834" s="60">
        <v>1</v>
      </c>
      <c r="E834" s="65">
        <v>10515.807000000001</v>
      </c>
      <c r="F834" s="60">
        <v>2012</v>
      </c>
      <c r="G834" s="65">
        <v>66.585999999999999</v>
      </c>
      <c r="H834" s="65">
        <v>6.0188946723937988</v>
      </c>
      <c r="I834" s="66">
        <v>2.9500000476837158</v>
      </c>
      <c r="J834" s="5">
        <v>10.004989329535277</v>
      </c>
      <c r="K834" s="6">
        <v>57.141975249367633</v>
      </c>
      <c r="L834" s="5">
        <v>50.51628336544681</v>
      </c>
      <c r="M834" s="5">
        <v>9.98139468781212</v>
      </c>
      <c r="N834" s="7">
        <v>5.0610445679630534</v>
      </c>
      <c r="O834" s="7" t="s">
        <v>1823</v>
      </c>
      <c r="P834" s="67">
        <v>45.923284747480963</v>
      </c>
      <c r="Q834" s="18">
        <f t="shared" si="42"/>
        <v>2</v>
      </c>
      <c r="R834" s="68">
        <v>1.62</v>
      </c>
      <c r="S834" s="69">
        <v>9884.4599999999991</v>
      </c>
      <c r="T834" s="59">
        <f t="shared" ref="T834:T897" si="43">IF(S834=0,"",IF(F834=2025,_xlfn.XLOOKUP("2024"&amp;C834,O:O,S:S,"",0),S834))</f>
        <v>9884.4599999999991</v>
      </c>
    </row>
    <row r="835" spans="1:20">
      <c r="A835">
        <f t="shared" ref="A835:A898" si="44">IF(ISNUMBER(P835),COUNTIFS($F$3:$F$3127,F835,$P$3:$P$3127,"&gt;"&amp;P835)+1,"")</f>
        <v>28</v>
      </c>
      <c r="B835" s="60" t="s">
        <v>106</v>
      </c>
      <c r="C835" s="60" t="s">
        <v>274</v>
      </c>
      <c r="D835" s="60">
        <v>6</v>
      </c>
      <c r="E835" s="65">
        <v>27173.035</v>
      </c>
      <c r="F835" s="60">
        <v>2009</v>
      </c>
      <c r="G835" s="65">
        <v>66.599999999999994</v>
      </c>
      <c r="H835" s="65">
        <v>4.9168682098388672</v>
      </c>
      <c r="I835" s="66">
        <v>0.67000001668930054</v>
      </c>
      <c r="J835" s="5">
        <v>8.9029628669803458</v>
      </c>
      <c r="K835" s="6">
        <v>50.858609675887784</v>
      </c>
      <c r="L835" s="5">
        <v>44.232917791966962</v>
      </c>
      <c r="M835" s="5">
        <v>7.7013946568177047</v>
      </c>
      <c r="N835" s="7">
        <v>5.7434944919761399</v>
      </c>
      <c r="O835" s="7" t="s">
        <v>2281</v>
      </c>
      <c r="P835" s="67">
        <v>52.416948459682317</v>
      </c>
      <c r="Q835" s="18">
        <f t="shared" si="42"/>
        <v>1</v>
      </c>
      <c r="R835" s="68">
        <v>1.67</v>
      </c>
      <c r="S835" s="69">
        <v>2961.84</v>
      </c>
      <c r="T835" s="59">
        <f t="shared" si="43"/>
        <v>2961.84</v>
      </c>
    </row>
    <row r="836" spans="1:20">
      <c r="A836">
        <f t="shared" si="44"/>
        <v>26</v>
      </c>
      <c r="B836" s="60" t="s">
        <v>159</v>
      </c>
      <c r="C836" s="60" t="s">
        <v>327</v>
      </c>
      <c r="D836" s="60">
        <v>4</v>
      </c>
      <c r="E836" s="65">
        <v>25111.940999999999</v>
      </c>
      <c r="F836" s="60">
        <v>2008</v>
      </c>
      <c r="G836" s="65">
        <v>66.608999999999995</v>
      </c>
      <c r="H836" s="65">
        <v>4.6431958675384521</v>
      </c>
      <c r="I836" s="66">
        <v>0.79000002145767212</v>
      </c>
      <c r="J836" s="5">
        <v>8.6292905246799307</v>
      </c>
      <c r="K836" s="6">
        <v>49.301904589732942</v>
      </c>
      <c r="L836" s="5">
        <v>42.676212705812119</v>
      </c>
      <c r="M836" s="5">
        <v>7.8213946615860763</v>
      </c>
      <c r="N836" s="7">
        <v>5.4563430887091871</v>
      </c>
      <c r="O836" s="7" t="s">
        <v>2448</v>
      </c>
      <c r="P836" s="67">
        <v>49.91076981163954</v>
      </c>
      <c r="Q836" s="18">
        <f t="shared" si="42"/>
        <v>1</v>
      </c>
      <c r="R836" s="68">
        <v>1.69</v>
      </c>
      <c r="S836" s="69"/>
      <c r="T836" s="59" t="str">
        <f t="shared" si="43"/>
        <v/>
      </c>
    </row>
    <row r="837" spans="1:20">
      <c r="A837">
        <f t="shared" si="44"/>
        <v>82</v>
      </c>
      <c r="B837" s="60" t="s">
        <v>104</v>
      </c>
      <c r="C837" s="60" t="s">
        <v>272</v>
      </c>
      <c r="D837" s="60">
        <v>8</v>
      </c>
      <c r="E837" s="65">
        <v>53016.521999999997</v>
      </c>
      <c r="F837" s="60">
        <v>2020</v>
      </c>
      <c r="G837" s="65">
        <v>66.611999999999995</v>
      </c>
      <c r="H837" s="65">
        <v>4.4313640594482422</v>
      </c>
      <c r="I837" s="66">
        <v>1.2000000476837158</v>
      </c>
      <c r="J837" s="5">
        <v>8.4174587165897208</v>
      </c>
      <c r="K837" s="6">
        <v>48.093807523074808</v>
      </c>
      <c r="L837" s="5">
        <v>41.468115639153986</v>
      </c>
      <c r="M837" s="5">
        <v>8.23139468781212</v>
      </c>
      <c r="N837" s="7">
        <v>5.0377994509914679</v>
      </c>
      <c r="O837" s="7" t="s">
        <v>639</v>
      </c>
      <c r="P837" s="67">
        <v>45.236818192441518</v>
      </c>
      <c r="Q837" s="18">
        <f t="shared" si="42"/>
        <v>1</v>
      </c>
      <c r="R837" s="68">
        <v>1.53</v>
      </c>
      <c r="S837" s="69">
        <v>5926.83</v>
      </c>
      <c r="T837" s="59">
        <f t="shared" si="43"/>
        <v>5926.83</v>
      </c>
    </row>
    <row r="838" spans="1:20">
      <c r="A838" t="str">
        <f t="shared" si="44"/>
        <v/>
      </c>
      <c r="B838" s="60" t="s">
        <v>82</v>
      </c>
      <c r="C838" s="60" t="s">
        <v>250</v>
      </c>
      <c r="D838" s="60">
        <v>7</v>
      </c>
      <c r="E838" s="65">
        <v>5342.52</v>
      </c>
      <c r="F838" s="60">
        <v>2008</v>
      </c>
      <c r="G838" s="65">
        <v>66.616</v>
      </c>
      <c r="H838" s="65">
        <v>4.7365880012512207</v>
      </c>
      <c r="I838" s="66" t="s">
        <v>367</v>
      </c>
      <c r="J838" s="5">
        <v>8.7226826583926993</v>
      </c>
      <c r="K838" s="6">
        <v>49.840721060941192</v>
      </c>
      <c r="L838" s="5">
        <v>43.215029177020369</v>
      </c>
      <c r="M838" s="5" t="s">
        <v>367</v>
      </c>
      <c r="N838" s="7" t="s">
        <v>367</v>
      </c>
      <c r="O838" s="7" t="s">
        <v>2460</v>
      </c>
      <c r="P838" s="67" t="s">
        <v>367</v>
      </c>
      <c r="Q838" s="18">
        <f t="shared" si="42"/>
        <v>3</v>
      </c>
      <c r="R838" s="68">
        <v>1.69</v>
      </c>
      <c r="S838" s="69">
        <v>4894.9399999999996</v>
      </c>
      <c r="T838" s="59">
        <f t="shared" si="43"/>
        <v>4894.9399999999996</v>
      </c>
    </row>
    <row r="839" spans="1:20">
      <c r="A839">
        <f t="shared" si="44"/>
        <v>13</v>
      </c>
      <c r="B839" s="60" t="s">
        <v>119</v>
      </c>
      <c r="C839" s="60" t="s">
        <v>287</v>
      </c>
      <c r="D839" s="60">
        <v>8</v>
      </c>
      <c r="E839" s="65">
        <v>113100.95</v>
      </c>
      <c r="F839" s="60">
        <v>2021</v>
      </c>
      <c r="G839" s="65">
        <v>66.674999999999997</v>
      </c>
      <c r="H839" s="65">
        <v>5.9650578498840332</v>
      </c>
      <c r="I839" s="66">
        <v>1.2799999713897705</v>
      </c>
      <c r="J839" s="5">
        <v>9.9511525070255118</v>
      </c>
      <c r="K839" s="6">
        <v>56.910460392626391</v>
      </c>
      <c r="L839" s="5">
        <v>50.284768508705568</v>
      </c>
      <c r="M839" s="5">
        <v>8.3113946115181747</v>
      </c>
      <c r="N839" s="7">
        <v>6.0500999963374928</v>
      </c>
      <c r="O839" s="7" t="s">
        <v>419</v>
      </c>
      <c r="P839" s="67">
        <v>54.263294956405353</v>
      </c>
      <c r="Q839" s="18">
        <f t="shared" si="42"/>
        <v>1</v>
      </c>
      <c r="R839" s="68">
        <v>1.52</v>
      </c>
      <c r="S839" s="69">
        <v>8857.7900000000009</v>
      </c>
      <c r="T839" s="59">
        <f t="shared" si="43"/>
        <v>8857.7900000000009</v>
      </c>
    </row>
    <row r="840" spans="1:20">
      <c r="A840" t="str">
        <f t="shared" si="44"/>
        <v/>
      </c>
      <c r="B840" s="60" t="s">
        <v>83</v>
      </c>
      <c r="C840" s="60" t="s">
        <v>251</v>
      </c>
      <c r="D840" s="60">
        <v>8</v>
      </c>
      <c r="E840" s="65">
        <v>6801.6450000000004</v>
      </c>
      <c r="F840" s="60">
        <v>2015</v>
      </c>
      <c r="G840" s="65">
        <v>66.688000000000002</v>
      </c>
      <c r="H840" s="65" t="s">
        <v>367</v>
      </c>
      <c r="I840" s="66">
        <v>1.7200000286102295</v>
      </c>
      <c r="J840" s="5" t="s">
        <v>367</v>
      </c>
      <c r="K840" s="6" t="s">
        <v>367</v>
      </c>
      <c r="L840" s="5" t="s">
        <v>367</v>
      </c>
      <c r="M840" s="5">
        <v>8.7513946687386337</v>
      </c>
      <c r="N840" s="7" t="s">
        <v>367</v>
      </c>
      <c r="O840" s="7" t="s">
        <v>1310</v>
      </c>
      <c r="P840" s="67" t="s">
        <v>367</v>
      </c>
      <c r="Q840" s="18">
        <f t="shared" si="42"/>
        <v>2</v>
      </c>
      <c r="R840" s="68">
        <v>1.59</v>
      </c>
      <c r="S840" s="69">
        <v>6703.74</v>
      </c>
      <c r="T840" s="59">
        <f t="shared" si="43"/>
        <v>6703.74</v>
      </c>
    </row>
    <row r="841" spans="1:20">
      <c r="A841">
        <f t="shared" si="44"/>
        <v>121</v>
      </c>
      <c r="B841" s="60" t="s">
        <v>125</v>
      </c>
      <c r="C841" s="60" t="s">
        <v>293</v>
      </c>
      <c r="D841" s="60">
        <v>5</v>
      </c>
      <c r="E841" s="65">
        <v>12776.102999999999</v>
      </c>
      <c r="F841" s="60">
        <v>2019</v>
      </c>
      <c r="G841" s="65">
        <v>66.691000000000003</v>
      </c>
      <c r="H841" s="65">
        <v>3.2681522369384766</v>
      </c>
      <c r="I841" s="66">
        <v>0.81999999284744263</v>
      </c>
      <c r="J841" s="5">
        <v>7.254246894079956</v>
      </c>
      <c r="K841" s="6">
        <v>41.496861803287231</v>
      </c>
      <c r="L841" s="5">
        <v>34.871169919366409</v>
      </c>
      <c r="M841" s="5">
        <v>7.8513946329758468</v>
      </c>
      <c r="N841" s="7">
        <v>4.441398190954196</v>
      </c>
      <c r="O841" s="7" t="s">
        <v>831</v>
      </c>
      <c r="P841" s="67">
        <v>39.974610918156642</v>
      </c>
      <c r="Q841" s="18">
        <f t="shared" ref="Q841:Q861" si="45">IF(I841&lt;R841,1,IF(I841&lt;R841*2,2,3))</f>
        <v>1</v>
      </c>
      <c r="R841" s="68">
        <v>1.55</v>
      </c>
      <c r="S841" s="69">
        <v>2667.46</v>
      </c>
      <c r="T841" s="59">
        <f t="shared" si="43"/>
        <v>2667.46</v>
      </c>
    </row>
    <row r="842" spans="1:20">
      <c r="A842">
        <f t="shared" si="44"/>
        <v>26</v>
      </c>
      <c r="B842" s="60" t="s">
        <v>76</v>
      </c>
      <c r="C842" s="60" t="s">
        <v>244</v>
      </c>
      <c r="D842" s="60">
        <v>1</v>
      </c>
      <c r="E842" s="65">
        <v>2837.0770000000002</v>
      </c>
      <c r="F842" s="60">
        <v>2025</v>
      </c>
      <c r="G842" s="65">
        <v>71.73</v>
      </c>
      <c r="H842" s="65">
        <v>6.3049999999999997</v>
      </c>
      <c r="I842" s="66">
        <v>1.9500000476837158</v>
      </c>
      <c r="J842" s="5">
        <v>10.291094657141478</v>
      </c>
      <c r="K842" s="6">
        <v>63.316674395863465</v>
      </c>
      <c r="L842" s="5">
        <v>56.690982511942643</v>
      </c>
      <c r="M842" s="5">
        <v>8.98139468781212</v>
      </c>
      <c r="N842" s="7">
        <v>6.312046678994423</v>
      </c>
      <c r="O842" s="7" t="s">
        <v>2997</v>
      </c>
      <c r="P842" s="67">
        <v>56.347880998775722</v>
      </c>
      <c r="Q842" s="18">
        <f t="shared" si="45"/>
        <v>2</v>
      </c>
      <c r="R842" s="68">
        <v>1.48</v>
      </c>
      <c r="S842" s="69" t="s">
        <v>367</v>
      </c>
      <c r="T842" s="59">
        <f t="shared" si="43"/>
        <v>11340.26</v>
      </c>
    </row>
    <row r="843" spans="1:20">
      <c r="A843">
        <f t="shared" si="44"/>
        <v>45</v>
      </c>
      <c r="B843" s="60" t="s">
        <v>69</v>
      </c>
      <c r="C843" s="60" t="s">
        <v>237</v>
      </c>
      <c r="D843" s="60">
        <v>6</v>
      </c>
      <c r="E843" s="65">
        <v>1225524.753</v>
      </c>
      <c r="F843" s="60">
        <v>2009</v>
      </c>
      <c r="G843" s="65">
        <v>66.7</v>
      </c>
      <c r="H843" s="65">
        <v>4.5215177536010742</v>
      </c>
      <c r="I843" s="66">
        <v>0.87000000476837158</v>
      </c>
      <c r="J843" s="5">
        <v>8.5076124107425528</v>
      </c>
      <c r="K843" s="6">
        <v>48.67312410847601</v>
      </c>
      <c r="L843" s="5">
        <v>42.047432224555187</v>
      </c>
      <c r="M843" s="5">
        <v>7.9013946448967758</v>
      </c>
      <c r="N843" s="7">
        <v>5.3215203282767432</v>
      </c>
      <c r="O843" s="7" t="s">
        <v>2311</v>
      </c>
      <c r="P843" s="67">
        <v>48.565878693558354</v>
      </c>
      <c r="Q843" s="18">
        <f t="shared" si="45"/>
        <v>1</v>
      </c>
      <c r="R843" s="68">
        <v>1.67</v>
      </c>
      <c r="S843" s="69">
        <v>4731.3599999999997</v>
      </c>
      <c r="T843" s="59">
        <f t="shared" si="43"/>
        <v>4731.3599999999997</v>
      </c>
    </row>
    <row r="844" spans="1:20">
      <c r="A844">
        <f t="shared" si="44"/>
        <v>27</v>
      </c>
      <c r="B844" s="60" t="s">
        <v>19</v>
      </c>
      <c r="C844" s="60" t="s">
        <v>187</v>
      </c>
      <c r="D844" s="60">
        <v>6</v>
      </c>
      <c r="E844" s="65">
        <v>175686.899</v>
      </c>
      <c r="F844" s="60">
        <v>2025</v>
      </c>
      <c r="G844" s="65">
        <v>75.194999999999993</v>
      </c>
      <c r="H844" s="65">
        <v>4.8115322151184081</v>
      </c>
      <c r="I844" s="66">
        <v>0.9100000262260437</v>
      </c>
      <c r="J844" s="5">
        <v>8.7976268722598867</v>
      </c>
      <c r="K844" s="6">
        <v>56.742725829453057</v>
      </c>
      <c r="L844" s="5">
        <v>50.117033945532235</v>
      </c>
      <c r="M844" s="5">
        <v>7.9413946663544479</v>
      </c>
      <c r="N844" s="7">
        <v>6.3108605038690015</v>
      </c>
      <c r="O844" s="7" t="s">
        <v>3001</v>
      </c>
      <c r="P844" s="67">
        <v>56.337291968274194</v>
      </c>
      <c r="Q844" s="18">
        <f t="shared" si="45"/>
        <v>1</v>
      </c>
      <c r="R844" s="68">
        <v>1.48</v>
      </c>
      <c r="S844" s="69" t="s">
        <v>367</v>
      </c>
      <c r="T844" s="59">
        <f t="shared" si="43"/>
        <v>8486.7800000000007</v>
      </c>
    </row>
    <row r="845" spans="1:20">
      <c r="A845">
        <f t="shared" si="44"/>
        <v>73</v>
      </c>
      <c r="B845" s="60" t="s">
        <v>127</v>
      </c>
      <c r="C845" s="60" t="s">
        <v>295</v>
      </c>
      <c r="D845" s="60">
        <v>5</v>
      </c>
      <c r="E845" s="65">
        <v>15034.521000000001</v>
      </c>
      <c r="F845" s="60">
        <v>2016</v>
      </c>
      <c r="G845" s="65">
        <v>66.724000000000004</v>
      </c>
      <c r="H845" s="65">
        <v>4.5945339202880859</v>
      </c>
      <c r="I845" s="66">
        <v>1.2899999618530273</v>
      </c>
      <c r="J845" s="5">
        <v>8.5806285774295645</v>
      </c>
      <c r="K845" s="6">
        <v>49.108522688643845</v>
      </c>
      <c r="L845" s="5">
        <v>42.482830804723022</v>
      </c>
      <c r="M845" s="5">
        <v>8.3213946019814315</v>
      </c>
      <c r="N845" s="7">
        <v>5.1052537268942046</v>
      </c>
      <c r="O845" s="7" t="s">
        <v>1238</v>
      </c>
      <c r="P845" s="67">
        <v>46.110250621354702</v>
      </c>
      <c r="Q845" s="18">
        <f t="shared" si="45"/>
        <v>1</v>
      </c>
      <c r="R845" s="68">
        <v>1.58</v>
      </c>
      <c r="S845" s="69">
        <v>3710.06</v>
      </c>
      <c r="T845" s="59">
        <f t="shared" si="43"/>
        <v>3710.06</v>
      </c>
    </row>
    <row r="846" spans="1:20">
      <c r="A846">
        <f t="shared" si="44"/>
        <v>67</v>
      </c>
      <c r="B846" s="60" t="s">
        <v>114</v>
      </c>
      <c r="C846" s="60" t="s">
        <v>282</v>
      </c>
      <c r="D846" s="60">
        <v>6</v>
      </c>
      <c r="E846" s="65">
        <v>230800.899</v>
      </c>
      <c r="F846" s="60">
        <v>2019</v>
      </c>
      <c r="G846" s="65">
        <v>66.728999999999999</v>
      </c>
      <c r="H846" s="65">
        <v>4.4427175521850586</v>
      </c>
      <c r="I846" s="66">
        <v>0.75999999046325684</v>
      </c>
      <c r="J846" s="5">
        <v>8.4288122093265372</v>
      </c>
      <c r="K846" s="6">
        <v>48.243264429630941</v>
      </c>
      <c r="L846" s="5">
        <v>41.617572545710118</v>
      </c>
      <c r="M846" s="5">
        <v>7.791394630591661</v>
      </c>
      <c r="N846" s="7">
        <v>5.3414792240538551</v>
      </c>
      <c r="O846" s="7" t="s">
        <v>808</v>
      </c>
      <c r="P846" s="67">
        <v>48.075751042510426</v>
      </c>
      <c r="Q846" s="18">
        <f t="shared" si="45"/>
        <v>1</v>
      </c>
      <c r="R846" s="68">
        <v>1.55</v>
      </c>
      <c r="S846" s="69">
        <v>5295.95</v>
      </c>
      <c r="T846" s="59">
        <f t="shared" si="43"/>
        <v>5295.95</v>
      </c>
    </row>
    <row r="847" spans="1:20">
      <c r="A847">
        <f t="shared" si="44"/>
        <v>72</v>
      </c>
      <c r="B847" s="60" t="s">
        <v>31</v>
      </c>
      <c r="C847" s="60" t="s">
        <v>199</v>
      </c>
      <c r="D847" s="60">
        <v>8</v>
      </c>
      <c r="E847" s="65">
        <v>14276.81</v>
      </c>
      <c r="F847" s="60">
        <v>2009</v>
      </c>
      <c r="G847" s="65">
        <v>66.747</v>
      </c>
      <c r="H847" s="65">
        <v>4.1106257438659668</v>
      </c>
      <c r="I847" s="66">
        <v>1.1200000047683716</v>
      </c>
      <c r="J847" s="5">
        <v>8.0967204010074454</v>
      </c>
      <c r="K847" s="6">
        <v>46.35500001632645</v>
      </c>
      <c r="L847" s="5">
        <v>39.729308132405627</v>
      </c>
      <c r="M847" s="5">
        <v>8.1513946448967758</v>
      </c>
      <c r="N847" s="7">
        <v>4.8739276974251728</v>
      </c>
      <c r="O847" s="7" t="s">
        <v>2324</v>
      </c>
      <c r="P847" s="67">
        <v>44.481006688360672</v>
      </c>
      <c r="Q847" s="18">
        <f t="shared" si="45"/>
        <v>1</v>
      </c>
      <c r="R847" s="68">
        <v>1.67</v>
      </c>
      <c r="S847" s="69">
        <v>3587.61</v>
      </c>
      <c r="T847" s="59">
        <f t="shared" si="43"/>
        <v>3587.61</v>
      </c>
    </row>
    <row r="848" spans="1:20">
      <c r="A848">
        <f t="shared" si="44"/>
        <v>112</v>
      </c>
      <c r="B848" s="60" t="s">
        <v>79</v>
      </c>
      <c r="C848" s="60" t="s">
        <v>247</v>
      </c>
      <c r="D848" s="60">
        <v>7</v>
      </c>
      <c r="E848" s="65">
        <v>16426.525000000001</v>
      </c>
      <c r="F848" s="60">
        <v>2008</v>
      </c>
      <c r="G848" s="65">
        <v>66.759</v>
      </c>
      <c r="H848" s="65">
        <v>5.8864197731018066</v>
      </c>
      <c r="I848" s="66">
        <v>6.3560876846313477</v>
      </c>
      <c r="J848" s="5">
        <v>9.8725144302432852</v>
      </c>
      <c r="K848" s="6">
        <v>56.53186228940352</v>
      </c>
      <c r="L848" s="5">
        <v>49.906170405482698</v>
      </c>
      <c r="M848" s="5">
        <v>13.387482324759752</v>
      </c>
      <c r="N848" s="7">
        <v>3.7278234394515475</v>
      </c>
      <c r="O848" s="7" t="s">
        <v>2499</v>
      </c>
      <c r="P848" s="67">
        <v>34.099493847795529</v>
      </c>
      <c r="Q848" s="18">
        <f t="shared" si="45"/>
        <v>3</v>
      </c>
      <c r="R848" s="68">
        <v>1.69</v>
      </c>
      <c r="S848" s="69">
        <v>24895.66</v>
      </c>
      <c r="T848" s="59">
        <f t="shared" si="43"/>
        <v>24895.66</v>
      </c>
    </row>
    <row r="849" spans="1:20">
      <c r="A849">
        <f t="shared" si="44"/>
        <v>117</v>
      </c>
      <c r="B849" s="60" t="s">
        <v>159</v>
      </c>
      <c r="C849" s="60" t="s">
        <v>327</v>
      </c>
      <c r="D849" s="60">
        <v>4</v>
      </c>
      <c r="E849" s="65">
        <v>31159.379000000001</v>
      </c>
      <c r="F849" s="60">
        <v>2015</v>
      </c>
      <c r="G849" s="65">
        <v>66.760999999999996</v>
      </c>
      <c r="H849" s="65">
        <v>2.9826738834381104</v>
      </c>
      <c r="I849" s="66">
        <v>0.64999997615814209</v>
      </c>
      <c r="J849" s="5">
        <v>6.9687685405795898</v>
      </c>
      <c r="K849" s="6">
        <v>39.905666243799587</v>
      </c>
      <c r="L849" s="5">
        <v>33.279974359878764</v>
      </c>
      <c r="M849" s="5">
        <v>7.6813946162865463</v>
      </c>
      <c r="N849" s="7">
        <v>4.3325432453784627</v>
      </c>
      <c r="O849" s="7" t="s">
        <v>1448</v>
      </c>
      <c r="P849" s="67">
        <v>39.176631428440956</v>
      </c>
      <c r="Q849" s="18">
        <f t="shared" si="45"/>
        <v>1</v>
      </c>
      <c r="R849" s="68">
        <v>1.59</v>
      </c>
      <c r="S849" s="69"/>
      <c r="T849" s="59" t="str">
        <f t="shared" si="43"/>
        <v/>
      </c>
    </row>
    <row r="850" spans="1:20">
      <c r="A850" t="str">
        <f t="shared" si="44"/>
        <v/>
      </c>
      <c r="B850" s="60" t="s">
        <v>96</v>
      </c>
      <c r="C850" s="60" t="s">
        <v>264</v>
      </c>
      <c r="D850" s="60">
        <v>5</v>
      </c>
      <c r="E850" s="65">
        <v>4734.8739999999998</v>
      </c>
      <c r="F850" s="60">
        <v>2021</v>
      </c>
      <c r="G850" s="65">
        <v>66.762</v>
      </c>
      <c r="H850" s="65" t="s">
        <v>367</v>
      </c>
      <c r="I850" s="66">
        <v>1.9727483987808228</v>
      </c>
      <c r="J850" s="5" t="s">
        <v>367</v>
      </c>
      <c r="K850" s="6" t="s">
        <v>367</v>
      </c>
      <c r="L850" s="5" t="s">
        <v>367</v>
      </c>
      <c r="M850" s="5">
        <v>9.004143038909227</v>
      </c>
      <c r="N850" s="7" t="s">
        <v>367</v>
      </c>
      <c r="O850" s="7" t="s">
        <v>496</v>
      </c>
      <c r="P850" s="67" t="s">
        <v>367</v>
      </c>
      <c r="Q850" s="18">
        <f t="shared" si="45"/>
        <v>2</v>
      </c>
      <c r="R850" s="68">
        <v>1.52</v>
      </c>
      <c r="S850" s="69">
        <v>5836.57</v>
      </c>
      <c r="T850" s="59">
        <f t="shared" si="43"/>
        <v>5836.57</v>
      </c>
    </row>
    <row r="851" spans="1:20">
      <c r="A851">
        <f t="shared" si="44"/>
        <v>94</v>
      </c>
      <c r="B851" s="60" t="s">
        <v>142</v>
      </c>
      <c r="C851" s="60" t="s">
        <v>310</v>
      </c>
      <c r="D851" s="60">
        <v>5</v>
      </c>
      <c r="E851" s="65">
        <v>60972.798000000003</v>
      </c>
      <c r="F851" s="60">
        <v>2020</v>
      </c>
      <c r="G851" s="65">
        <v>66.771000000000001</v>
      </c>
      <c r="H851" s="65">
        <v>3.7856841087341309</v>
      </c>
      <c r="I851" s="66">
        <v>1.0099999904632568</v>
      </c>
      <c r="J851" s="5">
        <v>7.7717787658756103</v>
      </c>
      <c r="K851" s="6">
        <v>44.510656755653471</v>
      </c>
      <c r="L851" s="5">
        <v>37.884964871732649</v>
      </c>
      <c r="M851" s="5">
        <v>8.041394630591661</v>
      </c>
      <c r="N851" s="7">
        <v>4.7112430880593648</v>
      </c>
      <c r="O851" s="7" t="s">
        <v>677</v>
      </c>
      <c r="P851" s="67">
        <v>42.304511941815129</v>
      </c>
      <c r="Q851" s="18">
        <f t="shared" si="45"/>
        <v>1</v>
      </c>
      <c r="R851" s="68">
        <v>1.53</v>
      </c>
      <c r="S851" s="69">
        <v>3449.82</v>
      </c>
      <c r="T851" s="59">
        <f t="shared" si="43"/>
        <v>3449.82</v>
      </c>
    </row>
    <row r="852" spans="1:20">
      <c r="A852">
        <f t="shared" si="44"/>
        <v>47</v>
      </c>
      <c r="B852" s="60" t="s">
        <v>106</v>
      </c>
      <c r="C852" s="60" t="s">
        <v>274</v>
      </c>
      <c r="D852" s="60">
        <v>6</v>
      </c>
      <c r="E852" s="65">
        <v>27341.952000000001</v>
      </c>
      <c r="F852" s="60">
        <v>2010</v>
      </c>
      <c r="G852" s="65">
        <v>66.772000000000006</v>
      </c>
      <c r="H852" s="65">
        <v>4.349675178527832</v>
      </c>
      <c r="I852" s="66">
        <v>0.75999999046325684</v>
      </c>
      <c r="J852" s="5">
        <v>8.3357698356693106</v>
      </c>
      <c r="K852" s="6">
        <v>47.741470503673</v>
      </c>
      <c r="L852" s="5">
        <v>41.115778619752177</v>
      </c>
      <c r="M852" s="5">
        <v>7.791394630591661</v>
      </c>
      <c r="N852" s="7">
        <v>5.2770756160030281</v>
      </c>
      <c r="O852" s="7" t="s">
        <v>2158</v>
      </c>
      <c r="P852" s="67">
        <v>48.049566681768063</v>
      </c>
      <c r="Q852" s="18">
        <f t="shared" si="45"/>
        <v>1</v>
      </c>
      <c r="R852" s="68">
        <v>1.65</v>
      </c>
      <c r="S852" s="69">
        <v>3085.31</v>
      </c>
      <c r="T852" s="59">
        <f t="shared" si="43"/>
        <v>3085.31</v>
      </c>
    </row>
    <row r="853" spans="1:20">
      <c r="A853">
        <f t="shared" si="44"/>
        <v>75</v>
      </c>
      <c r="B853" s="60" t="s">
        <v>24</v>
      </c>
      <c r="C853" s="60" t="s">
        <v>192</v>
      </c>
      <c r="D853" s="60">
        <v>1</v>
      </c>
      <c r="E853" s="65">
        <v>10682.608</v>
      </c>
      <c r="F853" s="60">
        <v>2013</v>
      </c>
      <c r="G853" s="65">
        <v>66.777000000000001</v>
      </c>
      <c r="H853" s="65">
        <v>5.7674288749694824</v>
      </c>
      <c r="I853" s="66">
        <v>2.8299999237060547</v>
      </c>
      <c r="J853" s="5">
        <v>9.753523532110961</v>
      </c>
      <c r="K853" s="6">
        <v>55.865556951558496</v>
      </c>
      <c r="L853" s="5">
        <v>49.239865067637673</v>
      </c>
      <c r="M853" s="5">
        <v>9.8613945638344589</v>
      </c>
      <c r="N853" s="7">
        <v>4.9931949024957651</v>
      </c>
      <c r="O853" s="7" t="s">
        <v>1689</v>
      </c>
      <c r="P853" s="67">
        <v>45.307625378069467</v>
      </c>
      <c r="Q853" s="18">
        <f t="shared" si="45"/>
        <v>2</v>
      </c>
      <c r="R853" s="68">
        <v>1.62</v>
      </c>
      <c r="S853" s="69">
        <v>10391.379999999999</v>
      </c>
      <c r="T853" s="59">
        <f t="shared" si="43"/>
        <v>10391.379999999999</v>
      </c>
    </row>
    <row r="854" spans="1:20">
      <c r="A854">
        <f t="shared" si="44"/>
        <v>112</v>
      </c>
      <c r="B854" s="60" t="s">
        <v>39</v>
      </c>
      <c r="C854" s="60" t="s">
        <v>207</v>
      </c>
      <c r="D854" s="60">
        <v>5</v>
      </c>
      <c r="E854" s="65">
        <v>850.38699999999994</v>
      </c>
      <c r="F854" s="60">
        <v>2023</v>
      </c>
      <c r="G854" s="65">
        <v>66.777000000000001</v>
      </c>
      <c r="H854" s="65">
        <v>3.5867963142395016</v>
      </c>
      <c r="I854" s="66">
        <v>0.90866833925247192</v>
      </c>
      <c r="J854" s="5">
        <v>7.5728909713809811</v>
      </c>
      <c r="K854" s="6">
        <v>43.37548071287253</v>
      </c>
      <c r="L854" s="5">
        <v>36.749788828951708</v>
      </c>
      <c r="M854" s="5">
        <v>7.9400629793808761</v>
      </c>
      <c r="N854" s="7">
        <v>4.6284001681580191</v>
      </c>
      <c r="O854" s="7" t="s">
        <v>3004</v>
      </c>
      <c r="P854" s="67">
        <v>41.414992948550044</v>
      </c>
      <c r="Q854" s="18">
        <f t="shared" si="45"/>
        <v>1</v>
      </c>
      <c r="R854" s="68">
        <v>1.5</v>
      </c>
      <c r="S854" s="69">
        <v>3434.4</v>
      </c>
      <c r="T854" s="59">
        <f t="shared" si="43"/>
        <v>3434.4</v>
      </c>
    </row>
    <row r="855" spans="1:20">
      <c r="A855" t="str">
        <f t="shared" si="44"/>
        <v/>
      </c>
      <c r="B855" s="60" t="s">
        <v>96</v>
      </c>
      <c r="C855" s="60" t="s">
        <v>264</v>
      </c>
      <c r="D855" s="60">
        <v>5</v>
      </c>
      <c r="E855" s="65">
        <v>4600.1310000000003</v>
      </c>
      <c r="F855" s="60">
        <v>2020</v>
      </c>
      <c r="G855" s="65">
        <v>66.793999999999997</v>
      </c>
      <c r="H855" s="65" t="s">
        <v>367</v>
      </c>
      <c r="I855" s="66">
        <v>2.0027201175689697</v>
      </c>
      <c r="J855" s="5" t="s">
        <v>367</v>
      </c>
      <c r="K855" s="6" t="s">
        <v>367</v>
      </c>
      <c r="L855" s="5" t="s">
        <v>367</v>
      </c>
      <c r="M855" s="5">
        <v>9.0341147576973739</v>
      </c>
      <c r="N855" s="7" t="s">
        <v>367</v>
      </c>
      <c r="O855" s="7" t="s">
        <v>631</v>
      </c>
      <c r="P855" s="67" t="s">
        <v>367</v>
      </c>
      <c r="Q855" s="18">
        <f t="shared" si="45"/>
        <v>2</v>
      </c>
      <c r="R855" s="68">
        <v>1.53</v>
      </c>
      <c r="S855" s="69">
        <v>5963.24</v>
      </c>
      <c r="T855" s="59">
        <f t="shared" si="43"/>
        <v>5963.24</v>
      </c>
    </row>
    <row r="856" spans="1:20">
      <c r="A856">
        <f t="shared" si="44"/>
        <v>102</v>
      </c>
      <c r="B856" s="60" t="s">
        <v>57</v>
      </c>
      <c r="C856" s="60" t="s">
        <v>225</v>
      </c>
      <c r="D856" s="60">
        <v>5</v>
      </c>
      <c r="E856" s="65">
        <v>2156.9</v>
      </c>
      <c r="F856" s="60">
        <v>2017</v>
      </c>
      <c r="G856" s="65">
        <v>66.816000000000003</v>
      </c>
      <c r="H856" s="65">
        <v>4.7823829650878906</v>
      </c>
      <c r="I856" s="66">
        <v>2.3185544013977051</v>
      </c>
      <c r="J856" s="5">
        <v>8.7684776222293692</v>
      </c>
      <c r="K856" s="6">
        <v>50.252811364031302</v>
      </c>
      <c r="L856" s="5">
        <v>43.62711948011048</v>
      </c>
      <c r="M856" s="5">
        <v>9.3499490415261093</v>
      </c>
      <c r="N856" s="7">
        <v>4.6660275137702367</v>
      </c>
      <c r="O856" s="7" t="s">
        <v>1112</v>
      </c>
      <c r="P856" s="67">
        <v>42.143193967554346</v>
      </c>
      <c r="Q856" s="18">
        <f t="shared" si="45"/>
        <v>2</v>
      </c>
      <c r="R856" s="68">
        <v>1.58</v>
      </c>
      <c r="S856" s="69">
        <v>19555.71</v>
      </c>
      <c r="T856" s="59">
        <f t="shared" si="43"/>
        <v>19555.71</v>
      </c>
    </row>
    <row r="857" spans="1:20">
      <c r="A857">
        <f t="shared" si="44"/>
        <v>93</v>
      </c>
      <c r="B857" s="60" t="s">
        <v>96</v>
      </c>
      <c r="C857" s="60" t="s">
        <v>264</v>
      </c>
      <c r="D857" s="60">
        <v>5</v>
      </c>
      <c r="E857" s="65">
        <v>4086.6570000000002</v>
      </c>
      <c r="F857" s="60">
        <v>2016</v>
      </c>
      <c r="G857" s="65">
        <v>66.822999999999993</v>
      </c>
      <c r="H857" s="65">
        <v>4.4721493721008301</v>
      </c>
      <c r="I857" s="66">
        <v>1.8681272268295288</v>
      </c>
      <c r="J857" s="5">
        <v>8.4582440292423087</v>
      </c>
      <c r="K857" s="6">
        <v>48.479917557547793</v>
      </c>
      <c r="L857" s="5">
        <v>41.854225673626971</v>
      </c>
      <c r="M857" s="5">
        <v>8.899521866957933</v>
      </c>
      <c r="N857" s="7">
        <v>4.7029746428314283</v>
      </c>
      <c r="O857" s="7" t="s">
        <v>1257</v>
      </c>
      <c r="P857" s="67">
        <v>42.476897534876848</v>
      </c>
      <c r="Q857" s="18">
        <f t="shared" si="45"/>
        <v>2</v>
      </c>
      <c r="R857" s="68">
        <v>1.58</v>
      </c>
      <c r="S857" s="69">
        <v>5866.28</v>
      </c>
      <c r="T857" s="59">
        <f t="shared" si="43"/>
        <v>5866.28</v>
      </c>
    </row>
    <row r="858" spans="1:20">
      <c r="A858" t="str">
        <f t="shared" si="44"/>
        <v/>
      </c>
      <c r="B858" s="60" t="s">
        <v>125</v>
      </c>
      <c r="C858" s="60" t="s">
        <v>293</v>
      </c>
      <c r="D858" s="60">
        <v>5</v>
      </c>
      <c r="E858" s="65">
        <v>13355.26</v>
      </c>
      <c r="F858" s="60">
        <v>2021</v>
      </c>
      <c r="G858" s="65">
        <v>66.849999999999994</v>
      </c>
      <c r="H858" s="65" t="s">
        <v>367</v>
      </c>
      <c r="I858" s="66">
        <v>0.81999999284744263</v>
      </c>
      <c r="J858" s="5" t="s">
        <v>367</v>
      </c>
      <c r="K858" s="6" t="s">
        <v>367</v>
      </c>
      <c r="L858" s="5" t="s">
        <v>367</v>
      </c>
      <c r="M858" s="5">
        <v>7.8513946329758468</v>
      </c>
      <c r="N858" s="7" t="s">
        <v>367</v>
      </c>
      <c r="O858" s="7" t="s">
        <v>517</v>
      </c>
      <c r="P858" s="67" t="s">
        <v>367</v>
      </c>
      <c r="Q858" s="18">
        <f t="shared" si="45"/>
        <v>1</v>
      </c>
      <c r="R858" s="68">
        <v>1.52</v>
      </c>
      <c r="S858" s="69">
        <v>2733.44</v>
      </c>
      <c r="T858" s="59">
        <f t="shared" si="43"/>
        <v>2733.44</v>
      </c>
    </row>
    <row r="859" spans="1:20">
      <c r="A859">
        <f t="shared" si="44"/>
        <v>66</v>
      </c>
      <c r="B859" s="60" t="s">
        <v>127</v>
      </c>
      <c r="C859" s="60" t="s">
        <v>295</v>
      </c>
      <c r="D859" s="60">
        <v>5</v>
      </c>
      <c r="E859" s="65">
        <v>17220.866999999998</v>
      </c>
      <c r="F859" s="60">
        <v>2021</v>
      </c>
      <c r="G859" s="65">
        <v>66.867999999999995</v>
      </c>
      <c r="H859" s="65">
        <v>4.9028306007385254</v>
      </c>
      <c r="I859" s="66">
        <v>1.4299999475479126</v>
      </c>
      <c r="J859" s="5">
        <v>8.888925257880004</v>
      </c>
      <c r="K859" s="6">
        <v>50.982752727687064</v>
      </c>
      <c r="L859" s="5">
        <v>44.357060843766241</v>
      </c>
      <c r="M859" s="5">
        <v>8.4613945876763168</v>
      </c>
      <c r="N859" s="7">
        <v>5.2422872357673205</v>
      </c>
      <c r="O859" s="7" t="s">
        <v>463</v>
      </c>
      <c r="P859" s="67">
        <v>47.018029238003486</v>
      </c>
      <c r="Q859" s="18">
        <f t="shared" si="45"/>
        <v>1</v>
      </c>
      <c r="R859" s="68">
        <v>1.52</v>
      </c>
      <c r="S859" s="69">
        <v>4173.68</v>
      </c>
      <c r="T859" s="59">
        <f t="shared" si="43"/>
        <v>4173.68</v>
      </c>
    </row>
    <row r="860" spans="1:20">
      <c r="A860">
        <f t="shared" si="44"/>
        <v>107</v>
      </c>
      <c r="B860" s="60" t="s">
        <v>142</v>
      </c>
      <c r="C860" s="60" t="s">
        <v>310</v>
      </c>
      <c r="D860" s="60">
        <v>5</v>
      </c>
      <c r="E860" s="65">
        <v>64711.821000000004</v>
      </c>
      <c r="F860" s="60">
        <v>2022</v>
      </c>
      <c r="G860" s="65">
        <v>66.879000000000005</v>
      </c>
      <c r="H860" s="65">
        <v>3.6158452033996582</v>
      </c>
      <c r="I860" s="66">
        <v>1.0099999904632568</v>
      </c>
      <c r="J860" s="5">
        <v>7.6019398605411377</v>
      </c>
      <c r="K860" s="6">
        <v>43.608373910428135</v>
      </c>
      <c r="L860" s="5">
        <v>36.982682026507312</v>
      </c>
      <c r="M860" s="5">
        <v>8.041394630591661</v>
      </c>
      <c r="N860" s="7">
        <v>4.5990383167883708</v>
      </c>
      <c r="O860" s="7" t="s">
        <v>3005</v>
      </c>
      <c r="P860" s="67">
        <v>41.20049893620866</v>
      </c>
      <c r="Q860" s="18">
        <f t="shared" si="45"/>
        <v>1</v>
      </c>
      <c r="R860" s="68">
        <v>1.51</v>
      </c>
      <c r="S860" s="69">
        <v>3546.98</v>
      </c>
      <c r="T860" s="59">
        <f t="shared" si="43"/>
        <v>3546.98</v>
      </c>
    </row>
    <row r="861" spans="1:20">
      <c r="A861">
        <f t="shared" si="44"/>
        <v>85</v>
      </c>
      <c r="B861" s="60" t="s">
        <v>104</v>
      </c>
      <c r="C861" s="60" t="s">
        <v>272</v>
      </c>
      <c r="D861" s="60">
        <v>8</v>
      </c>
      <c r="E861" s="65">
        <v>54133.798000000003</v>
      </c>
      <c r="F861" s="60">
        <v>2023</v>
      </c>
      <c r="G861" s="65">
        <v>66.888999999999996</v>
      </c>
      <c r="H861" s="65">
        <v>4.3939602928161623</v>
      </c>
      <c r="I861" s="66">
        <v>1.1399999856948853</v>
      </c>
      <c r="J861" s="5">
        <v>8.3800549499576427</v>
      </c>
      <c r="K861" s="6">
        <v>48.079203256441666</v>
      </c>
      <c r="L861" s="5">
        <v>41.453511372520843</v>
      </c>
      <c r="M861" s="5">
        <v>8.1713946258232895</v>
      </c>
      <c r="N861" s="7">
        <v>5.0730032351539123</v>
      </c>
      <c r="O861" s="7" t="s">
        <v>3006</v>
      </c>
      <c r="P861" s="67">
        <v>45.393307747520119</v>
      </c>
      <c r="Q861" s="18">
        <f t="shared" si="45"/>
        <v>1</v>
      </c>
      <c r="R861" s="68">
        <v>1.5</v>
      </c>
      <c r="S861" s="69">
        <v>5364.14</v>
      </c>
      <c r="T861" s="59">
        <f t="shared" si="43"/>
        <v>5364.14</v>
      </c>
    </row>
    <row r="862" spans="1:20">
      <c r="A862">
        <f t="shared" si="44"/>
        <v>38</v>
      </c>
      <c r="B862" s="60" t="s">
        <v>159</v>
      </c>
      <c r="C862" s="60" t="s">
        <v>327</v>
      </c>
      <c r="D862" s="60">
        <v>4</v>
      </c>
      <c r="E862" s="65">
        <v>25927.723999999998</v>
      </c>
      <c r="F862" s="60">
        <v>2009</v>
      </c>
      <c r="G862" s="65">
        <v>66.905000000000001</v>
      </c>
      <c r="H862" s="65">
        <v>4.8092589378356934</v>
      </c>
      <c r="I862" s="66">
        <v>0.92000001668930054</v>
      </c>
      <c r="J862" s="5">
        <v>8.795353594977172</v>
      </c>
      <c r="K862" s="6">
        <v>50.473982336679597</v>
      </c>
      <c r="L862" s="5">
        <v>43.848290452758775</v>
      </c>
      <c r="M862" s="5">
        <v>7.9513946568177047</v>
      </c>
      <c r="N862" s="7">
        <v>5.5145408252579013</v>
      </c>
      <c r="O862" s="7" t="s">
        <v>2294</v>
      </c>
      <c r="P862" s="67">
        <v>50.327444836967764</v>
      </c>
      <c r="Q862" s="18">
        <f t="shared" ref="Q862:Q925" si="46">IF(I862&lt;R862,1,IF(I862&lt;R862*2,2,3))</f>
        <v>1</v>
      </c>
      <c r="R862" s="68">
        <v>1.67</v>
      </c>
      <c r="S862" s="69"/>
      <c r="T862" s="59" t="str">
        <f t="shared" si="43"/>
        <v/>
      </c>
    </row>
    <row r="863" spans="1:20">
      <c r="A863" t="str">
        <f t="shared" si="44"/>
        <v/>
      </c>
      <c r="B863" s="60" t="s">
        <v>125</v>
      </c>
      <c r="C863" s="60" t="s">
        <v>293</v>
      </c>
      <c r="D863" s="60">
        <v>5</v>
      </c>
      <c r="E863" s="65">
        <v>13065.837</v>
      </c>
      <c r="F863" s="60">
        <v>2020</v>
      </c>
      <c r="G863" s="65">
        <v>66.953000000000003</v>
      </c>
      <c r="H863" s="65" t="s">
        <v>367</v>
      </c>
      <c r="I863" s="66">
        <v>0.81000000238418579</v>
      </c>
      <c r="J863" s="5" t="s">
        <v>367</v>
      </c>
      <c r="K863" s="6" t="s">
        <v>367</v>
      </c>
      <c r="L863" s="5" t="s">
        <v>367</v>
      </c>
      <c r="M863" s="5">
        <v>7.84139464251259</v>
      </c>
      <c r="N863" s="7" t="s">
        <v>367</v>
      </c>
      <c r="O863" s="7" t="s">
        <v>660</v>
      </c>
      <c r="P863" s="67" t="s">
        <v>367</v>
      </c>
      <c r="Q863" s="18">
        <f t="shared" si="46"/>
        <v>1</v>
      </c>
      <c r="R863" s="68">
        <v>1.53</v>
      </c>
      <c r="S863" s="69">
        <v>2520.3200000000002</v>
      </c>
      <c r="T863" s="59">
        <f t="shared" si="43"/>
        <v>2520.3200000000002</v>
      </c>
    </row>
    <row r="864" spans="1:20">
      <c r="A864">
        <f t="shared" si="44"/>
        <v>74</v>
      </c>
      <c r="B864" s="60" t="s">
        <v>24</v>
      </c>
      <c r="C864" s="60" t="s">
        <v>192</v>
      </c>
      <c r="D864" s="60">
        <v>1</v>
      </c>
      <c r="E864" s="65">
        <v>10848.888000000001</v>
      </c>
      <c r="F864" s="60">
        <v>2014</v>
      </c>
      <c r="G864" s="65">
        <v>66.97</v>
      </c>
      <c r="H864" s="65">
        <v>5.8647985458374023</v>
      </c>
      <c r="I864" s="66">
        <v>2.8900001049041748</v>
      </c>
      <c r="J864" s="5">
        <v>9.8508932029788809</v>
      </c>
      <c r="K864" s="6">
        <v>56.586339672468171</v>
      </c>
      <c r="L864" s="5">
        <v>49.960647788547348</v>
      </c>
      <c r="M864" s="5">
        <v>9.921394745032579</v>
      </c>
      <c r="N864" s="7">
        <v>5.0356476153276262</v>
      </c>
      <c r="O864" s="7" t="s">
        <v>1534</v>
      </c>
      <c r="P864" s="67">
        <v>45.640020406684592</v>
      </c>
      <c r="Q864" s="18">
        <f t="shared" si="46"/>
        <v>2</v>
      </c>
      <c r="R864" s="68">
        <v>1.61</v>
      </c>
      <c r="S864" s="69">
        <v>10790.85</v>
      </c>
      <c r="T864" s="59">
        <f t="shared" si="43"/>
        <v>10790.85</v>
      </c>
    </row>
    <row r="865" spans="1:20">
      <c r="A865">
        <f t="shared" si="44"/>
        <v>98</v>
      </c>
      <c r="B865" s="60" t="s">
        <v>142</v>
      </c>
      <c r="C865" s="60" t="s">
        <v>310</v>
      </c>
      <c r="D865" s="60">
        <v>5</v>
      </c>
      <c r="E865" s="65">
        <v>66617.606</v>
      </c>
      <c r="F865" s="60">
        <v>2023</v>
      </c>
      <c r="G865" s="65">
        <v>66.995000000000005</v>
      </c>
      <c r="H865" s="65">
        <v>4.0465868167877197</v>
      </c>
      <c r="I865" s="66">
        <v>1.0399999618530273</v>
      </c>
      <c r="J865" s="5">
        <v>8.0326814739291983</v>
      </c>
      <c r="K865" s="6">
        <v>46.15923789497041</v>
      </c>
      <c r="L865" s="5">
        <v>39.533546011049587</v>
      </c>
      <c r="M865" s="5">
        <v>8.0713946019814315</v>
      </c>
      <c r="N865" s="7">
        <v>4.8979820663636708</v>
      </c>
      <c r="O865" s="7" t="s">
        <v>3007</v>
      </c>
      <c r="P865" s="67">
        <v>43.827215748569316</v>
      </c>
      <c r="Q865" s="18">
        <f t="shared" si="46"/>
        <v>1</v>
      </c>
      <c r="R865" s="68">
        <v>1.5</v>
      </c>
      <c r="S865" s="69">
        <v>3620.79</v>
      </c>
      <c r="T865" s="59">
        <f t="shared" si="43"/>
        <v>3620.79</v>
      </c>
    </row>
    <row r="866" spans="1:20">
      <c r="A866">
        <f t="shared" si="44"/>
        <v>24</v>
      </c>
      <c r="B866" s="60" t="s">
        <v>141</v>
      </c>
      <c r="C866" s="60" t="s">
        <v>309</v>
      </c>
      <c r="D866" s="60">
        <v>7</v>
      </c>
      <c r="E866" s="65">
        <v>7057.5659999999998</v>
      </c>
      <c r="F866" s="60">
        <v>2006</v>
      </c>
      <c r="G866" s="65">
        <v>66.997</v>
      </c>
      <c r="H866" s="65">
        <v>4.6130990982055664</v>
      </c>
      <c r="I866" s="66">
        <v>0.80000001192092896</v>
      </c>
      <c r="J866" s="5">
        <v>8.599193755347045</v>
      </c>
      <c r="K866" s="6">
        <v>49.416135963304022</v>
      </c>
      <c r="L866" s="5">
        <v>42.790444079383199</v>
      </c>
      <c r="M866" s="5">
        <v>7.8313946520493332</v>
      </c>
      <c r="N866" s="7">
        <v>5.463962165179062</v>
      </c>
      <c r="O866" s="7" t="s">
        <v>2765</v>
      </c>
      <c r="P866" s="67">
        <v>50.095079497693618</v>
      </c>
      <c r="Q866" s="18">
        <f t="shared" si="46"/>
        <v>1</v>
      </c>
      <c r="R866" s="68">
        <v>1.71</v>
      </c>
      <c r="S866" s="69">
        <v>2063.29</v>
      </c>
      <c r="T866" s="59">
        <f t="shared" si="43"/>
        <v>2063.29</v>
      </c>
    </row>
    <row r="867" spans="1:20">
      <c r="A867" t="str">
        <f t="shared" si="44"/>
        <v/>
      </c>
      <c r="B867" s="60" t="s">
        <v>83</v>
      </c>
      <c r="C867" s="60" t="s">
        <v>251</v>
      </c>
      <c r="D867" s="60">
        <v>8</v>
      </c>
      <c r="E867" s="65">
        <v>6908.8019999999997</v>
      </c>
      <c r="F867" s="60">
        <v>2016</v>
      </c>
      <c r="G867" s="65">
        <v>67.013999999999996</v>
      </c>
      <c r="H867" s="65" t="s">
        <v>367</v>
      </c>
      <c r="I867" s="66">
        <v>1.9199999570846558</v>
      </c>
      <c r="J867" s="5" t="s">
        <v>367</v>
      </c>
      <c r="K867" s="6" t="s">
        <v>367</v>
      </c>
      <c r="L867" s="5" t="s">
        <v>367</v>
      </c>
      <c r="M867" s="5">
        <v>8.95139459721306</v>
      </c>
      <c r="N867" s="7" t="s">
        <v>367</v>
      </c>
      <c r="O867" s="7" t="s">
        <v>1158</v>
      </c>
      <c r="P867" s="67" t="s">
        <v>367</v>
      </c>
      <c r="Q867" s="18">
        <f t="shared" si="46"/>
        <v>2</v>
      </c>
      <c r="R867" s="68">
        <v>1.58</v>
      </c>
      <c r="S867" s="69">
        <v>7063.26</v>
      </c>
      <c r="T867" s="59">
        <f t="shared" si="43"/>
        <v>7063.26</v>
      </c>
    </row>
    <row r="868" spans="1:20">
      <c r="A868" t="str">
        <f t="shared" si="44"/>
        <v/>
      </c>
      <c r="B868" s="60" t="s">
        <v>148</v>
      </c>
      <c r="C868" s="60" t="s">
        <v>316</v>
      </c>
      <c r="D868" s="60">
        <v>7</v>
      </c>
      <c r="E868" s="65">
        <v>5244.0460000000003</v>
      </c>
      <c r="F868" s="60">
        <v>2007</v>
      </c>
      <c r="G868" s="65">
        <v>67.02</v>
      </c>
      <c r="H868" s="65" t="s">
        <v>367</v>
      </c>
      <c r="I868" s="66">
        <v>4.4800000190734863</v>
      </c>
      <c r="J868" s="5" t="s">
        <v>367</v>
      </c>
      <c r="K868" s="6" t="s">
        <v>367</v>
      </c>
      <c r="L868" s="5" t="s">
        <v>367</v>
      </c>
      <c r="M868" s="5">
        <v>11.511394659201891</v>
      </c>
      <c r="N868" s="7" t="s">
        <v>367</v>
      </c>
      <c r="O868" s="7" t="s">
        <v>2554</v>
      </c>
      <c r="P868" s="67" t="s">
        <v>367</v>
      </c>
      <c r="Q868" s="18">
        <f t="shared" si="46"/>
        <v>3</v>
      </c>
      <c r="R868" s="68">
        <v>1.69</v>
      </c>
      <c r="S868" s="69">
        <v>7060.15</v>
      </c>
      <c r="T868" s="59">
        <f t="shared" si="43"/>
        <v>7060.15</v>
      </c>
    </row>
    <row r="869" spans="1:20">
      <c r="A869">
        <f t="shared" si="44"/>
        <v>92</v>
      </c>
      <c r="B869" s="60" t="s">
        <v>39</v>
      </c>
      <c r="C869" s="60" t="s">
        <v>207</v>
      </c>
      <c r="D869" s="60">
        <v>5</v>
      </c>
      <c r="E869" s="65">
        <v>866.62800000000004</v>
      </c>
      <c r="F869" s="60">
        <v>2024</v>
      </c>
      <c r="G869" s="65">
        <v>67.022999999999996</v>
      </c>
      <c r="H869" s="65">
        <v>4.1300000000000008</v>
      </c>
      <c r="I869" s="66">
        <v>0.90671259164810181</v>
      </c>
      <c r="J869" s="5">
        <v>8.1160946571414812</v>
      </c>
      <c r="K869" s="6">
        <v>46.658058071391615</v>
      </c>
      <c r="L869" s="5">
        <v>40.032366187470792</v>
      </c>
      <c r="M869" s="5">
        <v>7.938107231776506</v>
      </c>
      <c r="N869" s="7">
        <v>5.0430619061455744</v>
      </c>
      <c r="O869" s="7" t="s">
        <v>3008</v>
      </c>
      <c r="P869" s="67">
        <v>45.072498958116945</v>
      </c>
      <c r="Q869" s="18">
        <f t="shared" si="46"/>
        <v>1</v>
      </c>
      <c r="R869" s="68">
        <v>1.49</v>
      </c>
      <c r="S869" s="69">
        <v>3482.53</v>
      </c>
      <c r="T869" s="59">
        <f t="shared" si="43"/>
        <v>3482.53</v>
      </c>
    </row>
    <row r="870" spans="1:20">
      <c r="A870">
        <f t="shared" si="44"/>
        <v>109</v>
      </c>
      <c r="B870" s="60" t="s">
        <v>57</v>
      </c>
      <c r="C870" s="60" t="s">
        <v>225</v>
      </c>
      <c r="D870" s="60">
        <v>5</v>
      </c>
      <c r="E870" s="65">
        <v>2212.3180000000002</v>
      </c>
      <c r="F870" s="60">
        <v>2018</v>
      </c>
      <c r="G870" s="65">
        <v>67.043000000000006</v>
      </c>
      <c r="H870" s="65">
        <v>4.7830090522766113</v>
      </c>
      <c r="I870" s="66">
        <v>2.389653205871582</v>
      </c>
      <c r="J870" s="5">
        <v>8.7691037094180899</v>
      </c>
      <c r="K870" s="6">
        <v>50.427140098725403</v>
      </c>
      <c r="L870" s="5">
        <v>43.80144821480458</v>
      </c>
      <c r="M870" s="5">
        <v>9.4210478459999862</v>
      </c>
      <c r="N870" s="7">
        <v>4.6493180939954479</v>
      </c>
      <c r="O870" s="7" t="s">
        <v>963</v>
      </c>
      <c r="P870" s="67">
        <v>41.894748564902116</v>
      </c>
      <c r="Q870" s="18">
        <f t="shared" si="46"/>
        <v>2</v>
      </c>
      <c r="R870" s="68">
        <v>1.56</v>
      </c>
      <c r="S870" s="69">
        <v>19225.599999999999</v>
      </c>
      <c r="T870" s="59">
        <f t="shared" si="43"/>
        <v>19225.599999999999</v>
      </c>
    </row>
    <row r="871" spans="1:20">
      <c r="A871">
        <f t="shared" si="44"/>
        <v>9</v>
      </c>
      <c r="B871" s="60" t="s">
        <v>19</v>
      </c>
      <c r="C871" s="60" t="s">
        <v>187</v>
      </c>
      <c r="D871" s="60">
        <v>6</v>
      </c>
      <c r="E871" s="65">
        <v>149474.264</v>
      </c>
      <c r="F871" s="60">
        <v>2008</v>
      </c>
      <c r="G871" s="65">
        <v>67.046999999999997</v>
      </c>
      <c r="H871" s="65">
        <v>5.0522785186767578</v>
      </c>
      <c r="I871" s="66">
        <v>0.56000000238418579</v>
      </c>
      <c r="J871" s="5">
        <v>9.0383731758182364</v>
      </c>
      <c r="K871" s="6">
        <v>51.978687760839279</v>
      </c>
      <c r="L871" s="5">
        <v>45.352995876918456</v>
      </c>
      <c r="M871" s="5">
        <v>7.59139464251259</v>
      </c>
      <c r="N871" s="7">
        <v>5.9742640203338944</v>
      </c>
      <c r="O871" s="7" t="s">
        <v>2424</v>
      </c>
      <c r="P871" s="67">
        <v>54.648344406690526</v>
      </c>
      <c r="Q871" s="18">
        <f t="shared" si="46"/>
        <v>1</v>
      </c>
      <c r="R871" s="68">
        <v>1.69</v>
      </c>
      <c r="S871" s="69">
        <v>3787.94</v>
      </c>
      <c r="T871" s="59">
        <f t="shared" si="43"/>
        <v>3787.94</v>
      </c>
    </row>
    <row r="872" spans="1:20">
      <c r="A872">
        <f t="shared" si="44"/>
        <v>70</v>
      </c>
      <c r="B872" s="60" t="s">
        <v>127</v>
      </c>
      <c r="C872" s="60" t="s">
        <v>295</v>
      </c>
      <c r="D872" s="60">
        <v>5</v>
      </c>
      <c r="E872" s="65">
        <v>15475.002</v>
      </c>
      <c r="F872" s="60">
        <v>2017</v>
      </c>
      <c r="G872" s="65">
        <v>67.058999999999997</v>
      </c>
      <c r="H872" s="65">
        <v>4.6830248832702637</v>
      </c>
      <c r="I872" s="66">
        <v>1.4500000476837158</v>
      </c>
      <c r="J872" s="5">
        <v>8.6691195404117423</v>
      </c>
      <c r="K872" s="6">
        <v>49.864073830753235</v>
      </c>
      <c r="L872" s="5">
        <v>43.238381946832412</v>
      </c>
      <c r="M872" s="5">
        <v>8.48139468781212</v>
      </c>
      <c r="N872" s="7">
        <v>5.0980273337552084</v>
      </c>
      <c r="O872" s="7" t="s">
        <v>1078</v>
      </c>
      <c r="P872" s="67">
        <v>46.044982406187998</v>
      </c>
      <c r="Q872" s="18">
        <f t="shared" si="46"/>
        <v>1</v>
      </c>
      <c r="R872" s="68">
        <v>1.58</v>
      </c>
      <c r="S872" s="69">
        <v>3871.45</v>
      </c>
      <c r="T872" s="59">
        <f t="shared" si="43"/>
        <v>3871.45</v>
      </c>
    </row>
    <row r="873" spans="1:20">
      <c r="A873">
        <f t="shared" si="44"/>
        <v>86</v>
      </c>
      <c r="B873" s="60" t="s">
        <v>57</v>
      </c>
      <c r="C873" s="60" t="s">
        <v>225</v>
      </c>
      <c r="D873" s="60">
        <v>5</v>
      </c>
      <c r="E873" s="65">
        <v>2376.7220000000002</v>
      </c>
      <c r="F873" s="60">
        <v>2021</v>
      </c>
      <c r="G873" s="65">
        <v>67.072000000000003</v>
      </c>
      <c r="H873" s="65">
        <v>5.0754222869873047</v>
      </c>
      <c r="I873" s="66">
        <v>2.3256206512451172</v>
      </c>
      <c r="J873" s="5">
        <v>9.0615169441287833</v>
      </c>
      <c r="K873" s="6">
        <v>52.131216086223844</v>
      </c>
      <c r="L873" s="5">
        <v>45.505524202303022</v>
      </c>
      <c r="M873" s="5">
        <v>9.3570152913735214</v>
      </c>
      <c r="N873" s="7">
        <v>4.8632520932455634</v>
      </c>
      <c r="O873" s="7" t="s">
        <v>485</v>
      </c>
      <c r="P873" s="67">
        <v>43.61846629690298</v>
      </c>
      <c r="Q873" s="18">
        <f t="shared" si="46"/>
        <v>2</v>
      </c>
      <c r="R873" s="68">
        <v>1.52</v>
      </c>
      <c r="S873" s="69">
        <v>18523.580000000002</v>
      </c>
      <c r="T873" s="59">
        <f t="shared" si="43"/>
        <v>18523.580000000002</v>
      </c>
    </row>
    <row r="874" spans="1:20">
      <c r="A874">
        <f t="shared" si="44"/>
        <v>92</v>
      </c>
      <c r="B874" s="60" t="s">
        <v>57</v>
      </c>
      <c r="C874" s="60" t="s">
        <v>225</v>
      </c>
      <c r="D874" s="60">
        <v>5</v>
      </c>
      <c r="E874" s="65">
        <v>2322.5390000000002</v>
      </c>
      <c r="F874" s="60">
        <v>2020</v>
      </c>
      <c r="G874" s="65">
        <v>67.072999999999993</v>
      </c>
      <c r="H874" s="65">
        <v>4.8865499496459961</v>
      </c>
      <c r="I874" s="66">
        <v>2.3386805057525635</v>
      </c>
      <c r="J874" s="5">
        <v>8.8726446067874747</v>
      </c>
      <c r="K874" s="6">
        <v>51.045388128951565</v>
      </c>
      <c r="L874" s="5">
        <v>44.419696245030742</v>
      </c>
      <c r="M874" s="5">
        <v>9.3700751458809677</v>
      </c>
      <c r="N874" s="7">
        <v>4.7405912496398059</v>
      </c>
      <c r="O874" s="7" t="s">
        <v>592</v>
      </c>
      <c r="P874" s="67">
        <v>42.568043164646063</v>
      </c>
      <c r="Q874" s="18">
        <f t="shared" si="46"/>
        <v>2</v>
      </c>
      <c r="R874" s="68">
        <v>1.53</v>
      </c>
      <c r="S874" s="69">
        <v>18681.48</v>
      </c>
      <c r="T874" s="59">
        <f t="shared" si="43"/>
        <v>18681.48</v>
      </c>
    </row>
    <row r="875" spans="1:20">
      <c r="A875">
        <f t="shared" si="44"/>
        <v>119</v>
      </c>
      <c r="B875" s="60" t="s">
        <v>100</v>
      </c>
      <c r="C875" s="60" t="s">
        <v>268</v>
      </c>
      <c r="D875" s="60">
        <v>8</v>
      </c>
      <c r="E875" s="65">
        <v>2634.424</v>
      </c>
      <c r="F875" s="60">
        <v>2008</v>
      </c>
      <c r="G875" s="65">
        <v>67.085999999999999</v>
      </c>
      <c r="H875" s="65">
        <v>4.4930100440979004</v>
      </c>
      <c r="I875" s="66">
        <v>6.3400001525878906</v>
      </c>
      <c r="J875" s="5">
        <v>8.479104701239379</v>
      </c>
      <c r="K875" s="6">
        <v>48.790760600475458</v>
      </c>
      <c r="L875" s="5">
        <v>42.165068716554636</v>
      </c>
      <c r="M875" s="5">
        <v>13.371394792716295</v>
      </c>
      <c r="N875" s="7">
        <v>3.153378489693754</v>
      </c>
      <c r="O875" s="7" t="s">
        <v>2501</v>
      </c>
      <c r="P875" s="67">
        <v>28.844877488324116</v>
      </c>
      <c r="Q875" s="18">
        <f t="shared" si="46"/>
        <v>3</v>
      </c>
      <c r="R875" s="68">
        <v>1.69</v>
      </c>
      <c r="S875" s="69">
        <v>9379.85</v>
      </c>
      <c r="T875" s="59">
        <f t="shared" si="43"/>
        <v>9379.85</v>
      </c>
    </row>
    <row r="876" spans="1:20">
      <c r="A876">
        <f t="shared" si="44"/>
        <v>93</v>
      </c>
      <c r="B876" s="60" t="s">
        <v>96</v>
      </c>
      <c r="C876" s="60" t="s">
        <v>264</v>
      </c>
      <c r="D876" s="60">
        <v>5</v>
      </c>
      <c r="E876" s="65">
        <v>4210.6000000000004</v>
      </c>
      <c r="F876" s="60">
        <v>2017</v>
      </c>
      <c r="G876" s="65">
        <v>67.087999999999994</v>
      </c>
      <c r="H876" s="65">
        <v>4.6781597137451172</v>
      </c>
      <c r="I876" s="66">
        <v>1.9454535245895386</v>
      </c>
      <c r="J876" s="5">
        <v>8.6642543708865958</v>
      </c>
      <c r="K876" s="6">
        <v>49.857641635796774</v>
      </c>
      <c r="L876" s="5">
        <v>43.231949751875952</v>
      </c>
      <c r="M876" s="5">
        <v>8.9768481647179428</v>
      </c>
      <c r="N876" s="7">
        <v>4.8159386188341884</v>
      </c>
      <c r="O876" s="7" t="s">
        <v>1097</v>
      </c>
      <c r="P876" s="67">
        <v>43.497179292320617</v>
      </c>
      <c r="Q876" s="18">
        <f t="shared" si="46"/>
        <v>2</v>
      </c>
      <c r="R876" s="68">
        <v>1.58</v>
      </c>
      <c r="S876" s="69">
        <v>6050.62</v>
      </c>
      <c r="T876" s="59">
        <f t="shared" si="43"/>
        <v>6050.62</v>
      </c>
    </row>
    <row r="877" spans="1:20">
      <c r="A877">
        <f t="shared" si="44"/>
        <v>96</v>
      </c>
      <c r="B877" s="60" t="s">
        <v>104</v>
      </c>
      <c r="C877" s="60" t="s">
        <v>272</v>
      </c>
      <c r="D877" s="60">
        <v>8</v>
      </c>
      <c r="E877" s="65">
        <v>54500.091</v>
      </c>
      <c r="F877" s="60">
        <v>2024</v>
      </c>
      <c r="G877" s="65">
        <v>67.094999999999999</v>
      </c>
      <c r="H877" s="65">
        <v>4.2480397071838372</v>
      </c>
      <c r="I877" s="66">
        <v>1.1100000143051147</v>
      </c>
      <c r="J877" s="5">
        <v>8.2341343643253175</v>
      </c>
      <c r="K877" s="6">
        <v>47.387500198749592</v>
      </c>
      <c r="L877" s="5">
        <v>40.76180831482877</v>
      </c>
      <c r="M877" s="5">
        <v>8.141394654433519</v>
      </c>
      <c r="N877" s="7">
        <v>5.0067353377386405</v>
      </c>
      <c r="O877" s="7" t="s">
        <v>3009</v>
      </c>
      <c r="P877" s="67">
        <v>44.747829293705692</v>
      </c>
      <c r="Q877" s="18">
        <f t="shared" si="46"/>
        <v>1</v>
      </c>
      <c r="R877" s="68">
        <v>1.49</v>
      </c>
      <c r="S877" s="69">
        <v>5276.29</v>
      </c>
      <c r="T877" s="59">
        <f t="shared" si="43"/>
        <v>5276.29</v>
      </c>
    </row>
    <row r="878" spans="1:20">
      <c r="A878">
        <f t="shared" si="44"/>
        <v>129</v>
      </c>
      <c r="B878" s="60" t="s">
        <v>100</v>
      </c>
      <c r="C878" s="60" t="s">
        <v>268</v>
      </c>
      <c r="D878" s="60">
        <v>8</v>
      </c>
      <c r="E878" s="65">
        <v>2701.732</v>
      </c>
      <c r="F878" s="60">
        <v>2010</v>
      </c>
      <c r="G878" s="65">
        <v>67.099999999999994</v>
      </c>
      <c r="H878" s="65">
        <v>4.5855236053466797</v>
      </c>
      <c r="I878" s="66">
        <v>5.4499998092651367</v>
      </c>
      <c r="J878" s="5">
        <v>8.5716182624881583</v>
      </c>
      <c r="K878" s="6">
        <v>49.333398476261351</v>
      </c>
      <c r="L878" s="5">
        <v>42.707706592340529</v>
      </c>
      <c r="M878" s="5">
        <v>12.481394449393541</v>
      </c>
      <c r="N878" s="7">
        <v>3.4217095506035911</v>
      </c>
      <c r="O878" s="7" t="s">
        <v>2195</v>
      </c>
      <c r="P878" s="67">
        <v>31.155828186123063</v>
      </c>
      <c r="Q878" s="18">
        <f t="shared" si="46"/>
        <v>3</v>
      </c>
      <c r="R878" s="68">
        <v>1.65</v>
      </c>
      <c r="S878" s="69">
        <v>9507.1200000000008</v>
      </c>
      <c r="T878" s="59">
        <f t="shared" si="43"/>
        <v>9507.1200000000008</v>
      </c>
    </row>
    <row r="879" spans="1:20">
      <c r="A879">
        <f t="shared" si="44"/>
        <v>77</v>
      </c>
      <c r="B879" s="60" t="s">
        <v>159</v>
      </c>
      <c r="C879" s="60" t="s">
        <v>327</v>
      </c>
      <c r="D879" s="60">
        <v>4</v>
      </c>
      <c r="E879" s="65">
        <v>32109.01</v>
      </c>
      <c r="F879" s="60">
        <v>2016</v>
      </c>
      <c r="G879" s="65">
        <v>67.105000000000004</v>
      </c>
      <c r="H879" s="65">
        <v>3.8256309032440186</v>
      </c>
      <c r="I879" s="66">
        <v>0.60000002384185791</v>
      </c>
      <c r="J879" s="5">
        <v>7.811725560385498</v>
      </c>
      <c r="K879" s="6">
        <v>44.963235041406641</v>
      </c>
      <c r="L879" s="5">
        <v>38.337543157485818</v>
      </c>
      <c r="M879" s="5">
        <v>7.6313946639702621</v>
      </c>
      <c r="N879" s="7">
        <v>5.02366144664055</v>
      </c>
      <c r="O879" s="7" t="s">
        <v>1269</v>
      </c>
      <c r="P879" s="67">
        <v>45.373315555533281</v>
      </c>
      <c r="Q879" s="18">
        <f t="shared" si="46"/>
        <v>1</v>
      </c>
      <c r="R879" s="68">
        <v>1.58</v>
      </c>
      <c r="S879" s="69"/>
      <c r="T879" s="59" t="str">
        <f t="shared" si="43"/>
        <v/>
      </c>
    </row>
    <row r="880" spans="1:20">
      <c r="A880">
        <f t="shared" si="44"/>
        <v>111</v>
      </c>
      <c r="B880" s="60" t="s">
        <v>159</v>
      </c>
      <c r="C880" s="60" t="s">
        <v>327</v>
      </c>
      <c r="D880" s="60">
        <v>4</v>
      </c>
      <c r="E880" s="65">
        <v>33090.921000000002</v>
      </c>
      <c r="F880" s="60">
        <v>2017</v>
      </c>
      <c r="G880" s="65">
        <v>67.12</v>
      </c>
      <c r="H880" s="65">
        <v>3.2535600662231445</v>
      </c>
      <c r="I880" s="66">
        <v>0.61000001430511475</v>
      </c>
      <c r="J880" s="5">
        <v>7.239654723364624</v>
      </c>
      <c r="K880" s="6">
        <v>41.679787343679621</v>
      </c>
      <c r="L880" s="5">
        <v>35.054095459758798</v>
      </c>
      <c r="M880" s="5">
        <v>7.641394654433519</v>
      </c>
      <c r="N880" s="7">
        <v>4.5873949776197591</v>
      </c>
      <c r="O880" s="7" t="s">
        <v>1138</v>
      </c>
      <c r="P880" s="67">
        <v>41.432991077972012</v>
      </c>
      <c r="Q880" s="18">
        <f t="shared" si="46"/>
        <v>1</v>
      </c>
      <c r="R880" s="68">
        <v>1.58</v>
      </c>
      <c r="S880" s="69"/>
      <c r="T880" s="59" t="str">
        <f t="shared" si="43"/>
        <v/>
      </c>
    </row>
    <row r="881" spans="1:20">
      <c r="A881">
        <f t="shared" si="44"/>
        <v>75</v>
      </c>
      <c r="B881" s="60" t="s">
        <v>106</v>
      </c>
      <c r="C881" s="60" t="s">
        <v>274</v>
      </c>
      <c r="D881" s="60">
        <v>6</v>
      </c>
      <c r="E881" s="65">
        <v>27464.493999999999</v>
      </c>
      <c r="F881" s="60">
        <v>2011</v>
      </c>
      <c r="G881" s="65">
        <v>67.123000000000005</v>
      </c>
      <c r="H881" s="65">
        <v>3.8094446659088135</v>
      </c>
      <c r="I881" s="66">
        <v>0.77999997138977051</v>
      </c>
      <c r="J881" s="5">
        <v>7.795539323050293</v>
      </c>
      <c r="K881" s="6">
        <v>44.882105033465805</v>
      </c>
      <c r="L881" s="5">
        <v>38.256413149544983</v>
      </c>
      <c r="M881" s="5">
        <v>7.8113946115181747</v>
      </c>
      <c r="N881" s="7">
        <v>4.8975138310301931</v>
      </c>
      <c r="O881" s="7" t="s">
        <v>2015</v>
      </c>
      <c r="P881" s="67">
        <v>44.593527651060214</v>
      </c>
      <c r="Q881" s="18">
        <f t="shared" si="46"/>
        <v>1</v>
      </c>
      <c r="R881" s="68">
        <v>1.65</v>
      </c>
      <c r="S881" s="69">
        <v>3176.65</v>
      </c>
      <c r="T881" s="59">
        <f t="shared" si="43"/>
        <v>3176.65</v>
      </c>
    </row>
    <row r="882" spans="1:20">
      <c r="A882" t="str">
        <f t="shared" si="44"/>
        <v/>
      </c>
      <c r="B882" s="60" t="s">
        <v>82</v>
      </c>
      <c r="C882" s="60" t="s">
        <v>250</v>
      </c>
      <c r="D882" s="60">
        <v>7</v>
      </c>
      <c r="E882" s="65">
        <v>5398.0069999999996</v>
      </c>
      <c r="F882" s="60">
        <v>2009</v>
      </c>
      <c r="G882" s="65">
        <v>67.14</v>
      </c>
      <c r="H882" s="65">
        <v>5.0690536499023438</v>
      </c>
      <c r="I882" s="66" t="s">
        <v>367</v>
      </c>
      <c r="J882" s="5">
        <v>9.0551483070438223</v>
      </c>
      <c r="K882" s="6">
        <v>52.147392451132873</v>
      </c>
      <c r="L882" s="5">
        <v>45.521700567212051</v>
      </c>
      <c r="M882" s="5" t="s">
        <v>367</v>
      </c>
      <c r="N882" s="7" t="s">
        <v>367</v>
      </c>
      <c r="O882" s="7" t="s">
        <v>2307</v>
      </c>
      <c r="P882" s="67" t="s">
        <v>367</v>
      </c>
      <c r="Q882" s="18">
        <f t="shared" si="46"/>
        <v>3</v>
      </c>
      <c r="R882" s="68">
        <v>1.67</v>
      </c>
      <c r="S882" s="69">
        <v>4969.96</v>
      </c>
      <c r="T882" s="59">
        <f t="shared" si="43"/>
        <v>4969.96</v>
      </c>
    </row>
    <row r="883" spans="1:20">
      <c r="A883" t="str">
        <f t="shared" si="44"/>
        <v/>
      </c>
      <c r="B883" s="60" t="s">
        <v>23</v>
      </c>
      <c r="C883" s="60" t="s">
        <v>191</v>
      </c>
      <c r="D883" s="60">
        <v>6</v>
      </c>
      <c r="E883" s="65">
        <v>678.64099999999996</v>
      </c>
      <c r="F883" s="60">
        <v>2007</v>
      </c>
      <c r="G883" s="65">
        <v>67.152000000000001</v>
      </c>
      <c r="H883" s="65" t="s">
        <v>367</v>
      </c>
      <c r="I883" s="66">
        <v>3.9600000381469727</v>
      </c>
      <c r="J883" s="5" t="s">
        <v>367</v>
      </c>
      <c r="K883" s="6" t="s">
        <v>367</v>
      </c>
      <c r="L883" s="5" t="s">
        <v>367</v>
      </c>
      <c r="M883" s="5">
        <v>10.991394678275377</v>
      </c>
      <c r="N883" s="7" t="s">
        <v>367</v>
      </c>
      <c r="O883" s="7" t="s">
        <v>2525</v>
      </c>
      <c r="P883" s="67" t="s">
        <v>367</v>
      </c>
      <c r="Q883" s="18">
        <f t="shared" si="46"/>
        <v>3</v>
      </c>
      <c r="R883" s="68">
        <v>1.69</v>
      </c>
      <c r="S883" s="69">
        <v>8195.07</v>
      </c>
      <c r="T883" s="59">
        <f t="shared" si="43"/>
        <v>8195.07</v>
      </c>
    </row>
    <row r="884" spans="1:20">
      <c r="A884">
        <f t="shared" si="44"/>
        <v>29</v>
      </c>
      <c r="B884" s="60" t="s">
        <v>69</v>
      </c>
      <c r="C884" s="60" t="s">
        <v>237</v>
      </c>
      <c r="D884" s="60">
        <v>6</v>
      </c>
      <c r="E884" s="65">
        <v>1243481.564</v>
      </c>
      <c r="F884" s="60">
        <v>2010</v>
      </c>
      <c r="G884" s="65">
        <v>67.162000000000006</v>
      </c>
      <c r="H884" s="65">
        <v>4.9892773628234863</v>
      </c>
      <c r="I884" s="66">
        <v>0.92000001668930054</v>
      </c>
      <c r="J884" s="5">
        <v>8.9753720199649649</v>
      </c>
      <c r="K884" s="6">
        <v>51.704908223924591</v>
      </c>
      <c r="L884" s="5">
        <v>45.079216340003768</v>
      </c>
      <c r="M884" s="5">
        <v>7.9513946568177047</v>
      </c>
      <c r="N884" s="7">
        <v>5.6693471127548465</v>
      </c>
      <c r="O884" s="7" t="s">
        <v>2130</v>
      </c>
      <c r="P884" s="67">
        <v>51.621331957098661</v>
      </c>
      <c r="Q884" s="18">
        <f t="shared" si="46"/>
        <v>1</v>
      </c>
      <c r="R884" s="68">
        <v>1.65</v>
      </c>
      <c r="S884" s="69">
        <v>5059.28</v>
      </c>
      <c r="T884" s="59">
        <f t="shared" si="43"/>
        <v>5059.28</v>
      </c>
    </row>
    <row r="885" spans="1:20">
      <c r="A885">
        <f t="shared" si="44"/>
        <v>133</v>
      </c>
      <c r="B885" s="60" t="s">
        <v>26</v>
      </c>
      <c r="C885" s="60" t="s">
        <v>194</v>
      </c>
      <c r="D885" s="60">
        <v>5</v>
      </c>
      <c r="E885" s="65">
        <v>2332.0830000000001</v>
      </c>
      <c r="F885" s="60">
        <v>2019</v>
      </c>
      <c r="G885" s="65">
        <v>67.167000000000002</v>
      </c>
      <c r="H885" s="65">
        <v>3.4710848331451416</v>
      </c>
      <c r="I885" s="66">
        <v>2.190000057220459</v>
      </c>
      <c r="J885" s="5">
        <v>7.4571794902866211</v>
      </c>
      <c r="K885" s="6">
        <v>42.962173041926029</v>
      </c>
      <c r="L885" s="5">
        <v>36.336481158005206</v>
      </c>
      <c r="M885" s="5">
        <v>9.2213946973488632</v>
      </c>
      <c r="N885" s="7">
        <v>3.9404539498186635</v>
      </c>
      <c r="O885" s="7" t="s">
        <v>846</v>
      </c>
      <c r="P885" s="67">
        <v>35.465884100581668</v>
      </c>
      <c r="Q885" s="18">
        <f t="shared" si="46"/>
        <v>2</v>
      </c>
      <c r="R885" s="68">
        <v>1.55</v>
      </c>
      <c r="S885" s="69">
        <v>18106.009999999998</v>
      </c>
      <c r="T885" s="59">
        <f t="shared" si="43"/>
        <v>18106.009999999998</v>
      </c>
    </row>
    <row r="886" spans="1:20">
      <c r="A886">
        <f t="shared" si="44"/>
        <v>136</v>
      </c>
      <c r="B886" s="60" t="s">
        <v>100</v>
      </c>
      <c r="C886" s="60" t="s">
        <v>268</v>
      </c>
      <c r="D886" s="60">
        <v>8</v>
      </c>
      <c r="E886" s="65">
        <v>2745.18</v>
      </c>
      <c r="F886" s="60">
        <v>2011</v>
      </c>
      <c r="G886" s="65">
        <v>67.167000000000002</v>
      </c>
      <c r="H886" s="65">
        <v>5.0311737060546875</v>
      </c>
      <c r="I886" s="66">
        <v>6.0100002288818359</v>
      </c>
      <c r="J886" s="5">
        <v>9.0172683631961661</v>
      </c>
      <c r="K886" s="6">
        <v>51.950129977390247</v>
      </c>
      <c r="L886" s="5">
        <v>45.324438093469425</v>
      </c>
      <c r="M886" s="5">
        <v>13.04139486901024</v>
      </c>
      <c r="N886" s="7">
        <v>3.4754287059563027</v>
      </c>
      <c r="O886" s="7" t="s">
        <v>2046</v>
      </c>
      <c r="P886" s="67">
        <v>31.644959349864738</v>
      </c>
      <c r="Q886" s="18">
        <f t="shared" si="46"/>
        <v>3</v>
      </c>
      <c r="R886" s="68">
        <v>1.65</v>
      </c>
      <c r="S886" s="69">
        <v>10960.1</v>
      </c>
      <c r="T886" s="59">
        <f t="shared" si="43"/>
        <v>10960.1</v>
      </c>
    </row>
    <row r="887" spans="1:20">
      <c r="A887">
        <f t="shared" si="44"/>
        <v>126</v>
      </c>
      <c r="B887" s="60" t="s">
        <v>100</v>
      </c>
      <c r="C887" s="60" t="s">
        <v>268</v>
      </c>
      <c r="D887" s="60">
        <v>8</v>
      </c>
      <c r="E887" s="65">
        <v>2665.326</v>
      </c>
      <c r="F887" s="60">
        <v>2009</v>
      </c>
      <c r="G887" s="65">
        <v>67.173000000000002</v>
      </c>
      <c r="H887" s="65">
        <v>4.53926682472229</v>
      </c>
      <c r="I887" s="66">
        <v>6.3899998664855957</v>
      </c>
      <c r="J887" s="5">
        <v>8.5253614818637686</v>
      </c>
      <c r="K887" s="6">
        <v>49.120552117327435</v>
      </c>
      <c r="L887" s="5">
        <v>42.494860233406612</v>
      </c>
      <c r="M887" s="5">
        <v>13.421394506614</v>
      </c>
      <c r="N887" s="7">
        <v>3.1662030508428423</v>
      </c>
      <c r="O887" s="7" t="s">
        <v>2350</v>
      </c>
      <c r="P887" s="67">
        <v>28.895771095588895</v>
      </c>
      <c r="Q887" s="18">
        <f t="shared" si="46"/>
        <v>3</v>
      </c>
      <c r="R887" s="68">
        <v>1.67</v>
      </c>
      <c r="S887" s="69">
        <v>9095.98</v>
      </c>
      <c r="T887" s="59">
        <f t="shared" si="43"/>
        <v>9095.98</v>
      </c>
    </row>
    <row r="888" spans="1:20">
      <c r="A888">
        <f t="shared" si="44"/>
        <v>81</v>
      </c>
      <c r="B888" s="60" t="s">
        <v>24</v>
      </c>
      <c r="C888" s="60" t="s">
        <v>192</v>
      </c>
      <c r="D888" s="60">
        <v>1</v>
      </c>
      <c r="E888" s="65">
        <v>11014.705</v>
      </c>
      <c r="F888" s="60">
        <v>2015</v>
      </c>
      <c r="G888" s="65">
        <v>67.204999999999998</v>
      </c>
      <c r="H888" s="65">
        <v>5.8343291282653809</v>
      </c>
      <c r="I888" s="66">
        <v>2.9600000381469727</v>
      </c>
      <c r="J888" s="5">
        <v>9.8204237854068595</v>
      </c>
      <c r="K888" s="6">
        <v>56.609263864379777</v>
      </c>
      <c r="L888" s="5">
        <v>49.983571980458954</v>
      </c>
      <c r="M888" s="5">
        <v>9.9913946782753769</v>
      </c>
      <c r="N888" s="7">
        <v>5.0026621497737356</v>
      </c>
      <c r="O888" s="7" t="s">
        <v>1384</v>
      </c>
      <c r="P888" s="67">
        <v>45.236121165497465</v>
      </c>
      <c r="Q888" s="18">
        <f t="shared" si="46"/>
        <v>2</v>
      </c>
      <c r="R888" s="68">
        <v>1.59</v>
      </c>
      <c r="S888" s="69">
        <v>11144.64</v>
      </c>
      <c r="T888" s="59">
        <f t="shared" si="43"/>
        <v>11144.64</v>
      </c>
    </row>
    <row r="889" spans="1:20">
      <c r="A889">
        <f t="shared" si="44"/>
        <v>109</v>
      </c>
      <c r="B889" s="60" t="s">
        <v>142</v>
      </c>
      <c r="C889" s="60" t="s">
        <v>310</v>
      </c>
      <c r="D889" s="60">
        <v>5</v>
      </c>
      <c r="E889" s="65">
        <v>68560.157000000007</v>
      </c>
      <c r="F889" s="60">
        <v>2024</v>
      </c>
      <c r="G889" s="65">
        <v>67.212000000000003</v>
      </c>
      <c r="H889" s="65">
        <v>3.7375679798126207</v>
      </c>
      <c r="I889" s="66">
        <v>0.99000000953674316</v>
      </c>
      <c r="J889" s="5">
        <v>7.7236626369541002</v>
      </c>
      <c r="K889" s="6">
        <v>44.527243147788603</v>
      </c>
      <c r="L889" s="5">
        <v>37.901551263867781</v>
      </c>
      <c r="M889" s="5">
        <v>8.0213946496651474</v>
      </c>
      <c r="N889" s="7">
        <v>4.7250575391462606</v>
      </c>
      <c r="O889" s="7" t="s">
        <v>3010</v>
      </c>
      <c r="P889" s="67">
        <v>42.230326530531549</v>
      </c>
      <c r="Q889" s="18">
        <f t="shared" si="46"/>
        <v>1</v>
      </c>
      <c r="R889" s="68">
        <v>1.49</v>
      </c>
      <c r="S889" s="69">
        <v>3713.26</v>
      </c>
      <c r="T889" s="59">
        <f t="shared" si="43"/>
        <v>3713.26</v>
      </c>
    </row>
    <row r="890" spans="1:20">
      <c r="A890">
        <f t="shared" si="44"/>
        <v>50</v>
      </c>
      <c r="B890" s="60" t="s">
        <v>159</v>
      </c>
      <c r="C890" s="60" t="s">
        <v>327</v>
      </c>
      <c r="D890" s="60">
        <v>4</v>
      </c>
      <c r="E890" s="65">
        <v>26754.386999999999</v>
      </c>
      <c r="F890" s="60">
        <v>2010</v>
      </c>
      <c r="G890" s="65">
        <v>67.222999999999999</v>
      </c>
      <c r="H890" s="65">
        <v>4.3503127098083496</v>
      </c>
      <c r="I890" s="66">
        <v>0.85000002384185791</v>
      </c>
      <c r="J890" s="5">
        <v>8.3364073669498282</v>
      </c>
      <c r="K890" s="6">
        <v>48.067608058797269</v>
      </c>
      <c r="L890" s="5">
        <v>41.441916174876447</v>
      </c>
      <c r="M890" s="5">
        <v>7.8813946639702621</v>
      </c>
      <c r="N890" s="7">
        <v>5.2581957815572746</v>
      </c>
      <c r="O890" s="7" t="s">
        <v>2159</v>
      </c>
      <c r="P890" s="67">
        <v>47.877659373600835</v>
      </c>
      <c r="Q890" s="18">
        <f t="shared" si="46"/>
        <v>1</v>
      </c>
      <c r="R890" s="68">
        <v>1.65</v>
      </c>
      <c r="S890" s="69"/>
      <c r="T890" s="59" t="str">
        <f t="shared" si="43"/>
        <v/>
      </c>
    </row>
    <row r="891" spans="1:20">
      <c r="A891">
        <f t="shared" si="44"/>
        <v>28</v>
      </c>
      <c r="B891" s="60" t="s">
        <v>78</v>
      </c>
      <c r="C891" s="60" t="s">
        <v>246</v>
      </c>
      <c r="D891" s="60">
        <v>4</v>
      </c>
      <c r="E891" s="65">
        <v>11520.683999999999</v>
      </c>
      <c r="F891" s="60">
        <v>2025</v>
      </c>
      <c r="G891" s="65">
        <v>78.131</v>
      </c>
      <c r="H891" s="65">
        <v>4.8596065559387203</v>
      </c>
      <c r="I891" s="66">
        <v>1.3799999952316284</v>
      </c>
      <c r="J891" s="5">
        <v>8.8457012130802006</v>
      </c>
      <c r="K891" s="6">
        <v>59.280429457418407</v>
      </c>
      <c r="L891" s="5">
        <v>52.654737573497584</v>
      </c>
      <c r="M891" s="5">
        <v>8.4113946353600326</v>
      </c>
      <c r="N891" s="7">
        <v>6.2599295189582795</v>
      </c>
      <c r="O891" s="7" t="s">
        <v>3002</v>
      </c>
      <c r="P891" s="67">
        <v>55.882629127067673</v>
      </c>
      <c r="Q891" s="18">
        <f t="shared" si="46"/>
        <v>1</v>
      </c>
      <c r="R891" s="68">
        <v>1.48</v>
      </c>
      <c r="S891" s="69" t="s">
        <v>367</v>
      </c>
      <c r="T891" s="59">
        <f t="shared" si="43"/>
        <v>9520.25</v>
      </c>
    </row>
    <row r="892" spans="1:20">
      <c r="A892">
        <f t="shared" si="44"/>
        <v>94</v>
      </c>
      <c r="B892" s="60" t="s">
        <v>69</v>
      </c>
      <c r="C892" s="60" t="s">
        <v>237</v>
      </c>
      <c r="D892" s="60">
        <v>6</v>
      </c>
      <c r="E892" s="65">
        <v>1414203.8959999999</v>
      </c>
      <c r="F892" s="60">
        <v>2021</v>
      </c>
      <c r="G892" s="65">
        <v>67.281999999999996</v>
      </c>
      <c r="H892" s="65">
        <v>3.5582537651062012</v>
      </c>
      <c r="I892" s="66">
        <v>1.0399999618530273</v>
      </c>
      <c r="J892" s="5">
        <v>7.5443484222476807</v>
      </c>
      <c r="K892" s="6">
        <v>43.538786712958924</v>
      </c>
      <c r="L892" s="5">
        <v>36.913094829038101</v>
      </c>
      <c r="M892" s="5">
        <v>8.0713946019814315</v>
      </c>
      <c r="N892" s="7">
        <v>4.5733230314345397</v>
      </c>
      <c r="O892" s="7" t="s">
        <v>518</v>
      </c>
      <c r="P892" s="67">
        <v>41.018095029153798</v>
      </c>
      <c r="Q892" s="18">
        <f t="shared" si="46"/>
        <v>1</v>
      </c>
      <c r="R892" s="68">
        <v>1.52</v>
      </c>
      <c r="S892" s="69">
        <v>8050.02</v>
      </c>
      <c r="T892" s="59">
        <f t="shared" si="43"/>
        <v>8050.02</v>
      </c>
    </row>
    <row r="893" spans="1:20">
      <c r="A893">
        <f t="shared" si="44"/>
        <v>29</v>
      </c>
      <c r="B893" s="60" t="s">
        <v>48</v>
      </c>
      <c r="C893" s="60" t="s">
        <v>216</v>
      </c>
      <c r="D893" s="60">
        <v>1</v>
      </c>
      <c r="E893" s="65">
        <v>11520.486999999999</v>
      </c>
      <c r="F893" s="60">
        <v>2025</v>
      </c>
      <c r="G893" s="65">
        <v>73.989999999999995</v>
      </c>
      <c r="H893" s="65">
        <v>6.2594159278869625</v>
      </c>
      <c r="I893" s="66">
        <v>2.2999999523162842</v>
      </c>
      <c r="J893" s="5">
        <v>10.245510585028441</v>
      </c>
      <c r="K893" s="6">
        <v>65.022299800147138</v>
      </c>
      <c r="L893" s="5">
        <v>58.396607916226316</v>
      </c>
      <c r="M893" s="5">
        <v>9.3313945924446884</v>
      </c>
      <c r="N893" s="7">
        <v>6.2580793618467334</v>
      </c>
      <c r="O893" s="7" t="s">
        <v>3003</v>
      </c>
      <c r="P893" s="67">
        <v>55.866112704098654</v>
      </c>
      <c r="Q893" s="18">
        <f t="shared" si="46"/>
        <v>2</v>
      </c>
      <c r="R893" s="68">
        <v>1.48</v>
      </c>
      <c r="S893" s="69" t="s">
        <v>367</v>
      </c>
      <c r="T893" s="59">
        <f t="shared" si="43"/>
        <v>24229.89</v>
      </c>
    </row>
    <row r="894" spans="1:20">
      <c r="A894">
        <f t="shared" si="44"/>
        <v>69</v>
      </c>
      <c r="B894" s="60" t="s">
        <v>31</v>
      </c>
      <c r="C894" s="60" t="s">
        <v>199</v>
      </c>
      <c r="D894" s="60">
        <v>8</v>
      </c>
      <c r="E894" s="65">
        <v>14500.726000000001</v>
      </c>
      <c r="F894" s="60">
        <v>2010</v>
      </c>
      <c r="G894" s="65">
        <v>67.311000000000007</v>
      </c>
      <c r="H894" s="65">
        <v>4.1410722732543945</v>
      </c>
      <c r="I894" s="66">
        <v>1.1399999856948853</v>
      </c>
      <c r="J894" s="5">
        <v>8.1271669303958731</v>
      </c>
      <c r="K894" s="6">
        <v>46.922475404065622</v>
      </c>
      <c r="L894" s="5">
        <v>40.2967835201448</v>
      </c>
      <c r="M894" s="5">
        <v>8.1713946258232895</v>
      </c>
      <c r="N894" s="7">
        <v>4.931445042783599</v>
      </c>
      <c r="O894" s="7" t="s">
        <v>2171</v>
      </c>
      <c r="P894" s="67">
        <v>44.902482864207855</v>
      </c>
      <c r="Q894" s="18">
        <f t="shared" si="46"/>
        <v>1</v>
      </c>
      <c r="R894" s="68">
        <v>1.65</v>
      </c>
      <c r="S894" s="69">
        <v>3711.54</v>
      </c>
      <c r="T894" s="59">
        <f t="shared" si="43"/>
        <v>3711.54</v>
      </c>
    </row>
    <row r="895" spans="1:20">
      <c r="A895">
        <f t="shared" si="44"/>
        <v>87</v>
      </c>
      <c r="B895" s="60" t="s">
        <v>54</v>
      </c>
      <c r="C895" s="60" t="s">
        <v>222</v>
      </c>
      <c r="D895" s="60">
        <v>5</v>
      </c>
      <c r="E895" s="65">
        <v>128691.692</v>
      </c>
      <c r="F895" s="60">
        <v>2023</v>
      </c>
      <c r="G895" s="65"/>
      <c r="H895" s="65">
        <v>4.093928453445435</v>
      </c>
      <c r="I895" s="66">
        <v>0.9100000262260437</v>
      </c>
      <c r="J895" s="5">
        <v>8.0800231105869145</v>
      </c>
      <c r="K895" s="6">
        <v>46.653061176617342</v>
      </c>
      <c r="L895" s="5">
        <v>40.02736929269652</v>
      </c>
      <c r="M895" s="5">
        <v>7.9413946663544479</v>
      </c>
      <c r="N895" s="7">
        <v>5.0403450495014068</v>
      </c>
      <c r="O895" s="7" t="s">
        <v>3013</v>
      </c>
      <c r="P895" s="67">
        <v>45.101081820769878</v>
      </c>
      <c r="Q895" s="18">
        <f t="shared" si="46"/>
        <v>1</v>
      </c>
      <c r="R895" s="68">
        <v>1.5</v>
      </c>
      <c r="S895" s="69">
        <v>2757.96</v>
      </c>
      <c r="T895" s="59">
        <f t="shared" si="43"/>
        <v>2757.96</v>
      </c>
    </row>
    <row r="896" spans="1:20">
      <c r="A896">
        <f t="shared" si="44"/>
        <v>106</v>
      </c>
      <c r="B896" s="60" t="s">
        <v>57</v>
      </c>
      <c r="C896" s="60" t="s">
        <v>225</v>
      </c>
      <c r="D896" s="60">
        <v>5</v>
      </c>
      <c r="E896" s="65">
        <v>2267.7060000000001</v>
      </c>
      <c r="F896" s="60">
        <v>2019</v>
      </c>
      <c r="G896" s="65">
        <v>67.337000000000003</v>
      </c>
      <c r="H896" s="65">
        <v>4.914393424987793</v>
      </c>
      <c r="I896" s="66">
        <v>2.4551255702972412</v>
      </c>
      <c r="J896" s="5">
        <v>8.9004880821292716</v>
      </c>
      <c r="K896" s="6">
        <v>51.407120636785635</v>
      </c>
      <c r="L896" s="5">
        <v>44.781428752864812</v>
      </c>
      <c r="M896" s="5">
        <v>9.4865202104256454</v>
      </c>
      <c r="N896" s="7">
        <v>4.7205326884404055</v>
      </c>
      <c r="O896" s="7" t="s">
        <v>809</v>
      </c>
      <c r="P896" s="67">
        <v>42.486948801657498</v>
      </c>
      <c r="Q896" s="18">
        <f t="shared" si="46"/>
        <v>2</v>
      </c>
      <c r="R896" s="68">
        <v>1.55</v>
      </c>
      <c r="S896" s="69">
        <v>19491.41</v>
      </c>
      <c r="T896" s="59">
        <f t="shared" si="43"/>
        <v>19491.41</v>
      </c>
    </row>
    <row r="897" spans="1:20">
      <c r="A897">
        <f t="shared" si="44"/>
        <v>81</v>
      </c>
      <c r="B897" s="60" t="s">
        <v>83</v>
      </c>
      <c r="C897" s="60" t="s">
        <v>251</v>
      </c>
      <c r="D897" s="60">
        <v>8</v>
      </c>
      <c r="E897" s="65">
        <v>7018.1469999999999</v>
      </c>
      <c r="F897" s="60">
        <v>2017</v>
      </c>
      <c r="G897" s="65">
        <v>67.344999999999999</v>
      </c>
      <c r="H897" s="65">
        <v>4.623140811920166</v>
      </c>
      <c r="I897" s="66">
        <v>1.7000000476837158</v>
      </c>
      <c r="J897" s="5">
        <v>8.6092354690616446</v>
      </c>
      <c r="K897" s="6">
        <v>49.730821803117102</v>
      </c>
      <c r="L897" s="5">
        <v>43.10512991919628</v>
      </c>
      <c r="M897" s="5">
        <v>8.73139468781212</v>
      </c>
      <c r="N897" s="7">
        <v>4.9367977809278711</v>
      </c>
      <c r="O897" s="7" t="s">
        <v>1110</v>
      </c>
      <c r="P897" s="67">
        <v>44.588769750336283</v>
      </c>
      <c r="Q897" s="18">
        <f t="shared" si="46"/>
        <v>2</v>
      </c>
      <c r="R897" s="68">
        <v>1.58</v>
      </c>
      <c r="S897" s="69">
        <v>7432.46</v>
      </c>
      <c r="T897" s="59">
        <f t="shared" si="43"/>
        <v>7432.46</v>
      </c>
    </row>
    <row r="898" spans="1:20">
      <c r="A898">
        <f t="shared" si="44"/>
        <v>118</v>
      </c>
      <c r="B898" s="60" t="s">
        <v>92</v>
      </c>
      <c r="C898" s="60" t="s">
        <v>260</v>
      </c>
      <c r="D898" s="60">
        <v>5</v>
      </c>
      <c r="E898" s="65">
        <v>21104.482</v>
      </c>
      <c r="F898" s="60">
        <v>2023</v>
      </c>
      <c r="G898" s="65">
        <v>67.352999999999994</v>
      </c>
      <c r="H898" s="65">
        <v>3.2721533660888671</v>
      </c>
      <c r="I898" s="66">
        <v>0.81000000238418579</v>
      </c>
      <c r="J898" s="5">
        <v>7.2582480232303466</v>
      </c>
      <c r="K898" s="6">
        <v>41.931890362256858</v>
      </c>
      <c r="L898" s="5">
        <v>35.306198478336036</v>
      </c>
      <c r="M898" s="5">
        <v>7.84139464251259</v>
      </c>
      <c r="N898" s="7">
        <v>4.5025406943455399</v>
      </c>
      <c r="O898" s="7" t="s">
        <v>3014</v>
      </c>
      <c r="P898" s="67">
        <v>40.288800521129389</v>
      </c>
      <c r="Q898" s="18">
        <f t="shared" si="46"/>
        <v>1</v>
      </c>
      <c r="R898" s="68">
        <v>1.5</v>
      </c>
      <c r="S898" s="69">
        <v>1649.3</v>
      </c>
      <c r="T898" s="59">
        <f t="shared" ref="T898:T961" si="47">IF(S898=0,"",IF(F898=2025,_xlfn.XLOOKUP("2024"&amp;C898,O:O,S:S,"",0),S898))</f>
        <v>1649.3</v>
      </c>
    </row>
    <row r="899" spans="1:20">
      <c r="A899">
        <f t="shared" ref="A899:A962" si="48">IF(ISNUMBER(P899),COUNTIFS($F$3:$F$3127,F899,$P$3:$P$3127,"&gt;"&amp;P899)+1,"")</f>
        <v>56</v>
      </c>
      <c r="B899" s="60" t="s">
        <v>106</v>
      </c>
      <c r="C899" s="60" t="s">
        <v>274</v>
      </c>
      <c r="D899" s="60">
        <v>6</v>
      </c>
      <c r="E899" s="65">
        <v>27534.915000000001</v>
      </c>
      <c r="F899" s="60">
        <v>2012</v>
      </c>
      <c r="G899" s="65">
        <v>67.364000000000004</v>
      </c>
      <c r="H899" s="65">
        <v>4.2332448959350586</v>
      </c>
      <c r="I899" s="66">
        <v>0.77999997138977051</v>
      </c>
      <c r="J899" s="5">
        <v>8.2193395530765372</v>
      </c>
      <c r="K899" s="6">
        <v>47.492002485070451</v>
      </c>
      <c r="L899" s="5">
        <v>40.866310601149628</v>
      </c>
      <c r="M899" s="5">
        <v>7.8113946115181747</v>
      </c>
      <c r="N899" s="7">
        <v>5.2316279785546644</v>
      </c>
      <c r="O899" s="7" t="s">
        <v>1850</v>
      </c>
      <c r="P899" s="67">
        <v>47.471137257491144</v>
      </c>
      <c r="Q899" s="18">
        <f t="shared" si="46"/>
        <v>1</v>
      </c>
      <c r="R899" s="68">
        <v>1.62</v>
      </c>
      <c r="S899" s="69">
        <v>3316.5</v>
      </c>
      <c r="T899" s="59">
        <f t="shared" si="47"/>
        <v>3316.5</v>
      </c>
    </row>
    <row r="900" spans="1:20">
      <c r="A900">
        <f t="shared" si="48"/>
        <v>36</v>
      </c>
      <c r="B900" s="60" t="s">
        <v>106</v>
      </c>
      <c r="C900" s="60" t="s">
        <v>274</v>
      </c>
      <c r="D900" s="60">
        <v>6</v>
      </c>
      <c r="E900" s="65">
        <v>27823.629000000001</v>
      </c>
      <c r="F900" s="60">
        <v>2015</v>
      </c>
      <c r="G900" s="65">
        <v>67.373999999999995</v>
      </c>
      <c r="H900" s="65">
        <v>4.812436580657959</v>
      </c>
      <c r="I900" s="66">
        <v>0.80000001192092896</v>
      </c>
      <c r="J900" s="5">
        <v>8.7985312377994376</v>
      </c>
      <c r="K900" s="6">
        <v>50.846165297904953</v>
      </c>
      <c r="L900" s="5">
        <v>44.220473413984131</v>
      </c>
      <c r="M900" s="5">
        <v>7.8313946520493332</v>
      </c>
      <c r="N900" s="7">
        <v>5.6465642939361302</v>
      </c>
      <c r="O900" s="7" t="s">
        <v>1375</v>
      </c>
      <c r="P900" s="67">
        <v>51.058548213338604</v>
      </c>
      <c r="Q900" s="18">
        <f t="shared" si="46"/>
        <v>1</v>
      </c>
      <c r="R900" s="68">
        <v>1.59</v>
      </c>
      <c r="S900" s="69">
        <v>3745.26</v>
      </c>
      <c r="T900" s="59">
        <f t="shared" si="47"/>
        <v>3745.26</v>
      </c>
    </row>
    <row r="901" spans="1:20">
      <c r="A901">
        <f t="shared" si="48"/>
        <v>73</v>
      </c>
      <c r="B901" s="60" t="s">
        <v>127</v>
      </c>
      <c r="C901" s="60" t="s">
        <v>295</v>
      </c>
      <c r="D901" s="60">
        <v>5</v>
      </c>
      <c r="E901" s="65">
        <v>15914.498</v>
      </c>
      <c r="F901" s="60">
        <v>2018</v>
      </c>
      <c r="G901" s="65">
        <v>67.379000000000005</v>
      </c>
      <c r="H901" s="65">
        <v>4.7693772315979004</v>
      </c>
      <c r="I901" s="66">
        <v>1.4600000381469727</v>
      </c>
      <c r="J901" s="5">
        <v>8.755471888739379</v>
      </c>
      <c r="K901" s="6">
        <v>50.601082954799075</v>
      </c>
      <c r="L901" s="5">
        <v>43.975391070878253</v>
      </c>
      <c r="M901" s="5">
        <v>8.4913946782753769</v>
      </c>
      <c r="N901" s="7">
        <v>5.1788184081686994</v>
      </c>
      <c r="O901" s="7" t="s">
        <v>926</v>
      </c>
      <c r="P901" s="67">
        <v>46.66604665181395</v>
      </c>
      <c r="Q901" s="18">
        <f t="shared" si="46"/>
        <v>1</v>
      </c>
      <c r="R901" s="68">
        <v>1.56</v>
      </c>
      <c r="S901" s="69">
        <v>3998.29</v>
      </c>
      <c r="T901" s="59">
        <f t="shared" si="47"/>
        <v>3998.29</v>
      </c>
    </row>
    <row r="902" spans="1:20">
      <c r="A902">
        <f t="shared" si="48"/>
        <v>102</v>
      </c>
      <c r="B902" s="60" t="s">
        <v>105</v>
      </c>
      <c r="C902" s="60" t="s">
        <v>273</v>
      </c>
      <c r="D902" s="60">
        <v>5</v>
      </c>
      <c r="E902" s="65">
        <v>2963.0949999999998</v>
      </c>
      <c r="F902" s="60">
        <v>2023</v>
      </c>
      <c r="G902" s="65">
        <v>67.385000000000005</v>
      </c>
      <c r="H902" s="65">
        <v>5.0558301887512194</v>
      </c>
      <c r="I902" s="66">
        <v>2.4192984104156494</v>
      </c>
      <c r="J902" s="5">
        <v>9.041924845892698</v>
      </c>
      <c r="K902" s="6">
        <v>52.261253018271439</v>
      </c>
      <c r="L902" s="5">
        <v>45.635561134350617</v>
      </c>
      <c r="M902" s="5">
        <v>9.4506930505440536</v>
      </c>
      <c r="N902" s="7">
        <v>4.8288057701465066</v>
      </c>
      <c r="O902" s="7" t="s">
        <v>3015</v>
      </c>
      <c r="P902" s="67">
        <v>43.208225230041869</v>
      </c>
      <c r="Q902" s="18">
        <f t="shared" si="46"/>
        <v>2</v>
      </c>
      <c r="R902" s="68">
        <v>1.5</v>
      </c>
      <c r="S902" s="69">
        <v>10137.67</v>
      </c>
      <c r="T902" s="59">
        <f t="shared" si="47"/>
        <v>10137.67</v>
      </c>
    </row>
    <row r="903" spans="1:20">
      <c r="A903">
        <f t="shared" si="48"/>
        <v>78</v>
      </c>
      <c r="B903" s="60" t="s">
        <v>24</v>
      </c>
      <c r="C903" s="60" t="s">
        <v>192</v>
      </c>
      <c r="D903" s="60">
        <v>1</v>
      </c>
      <c r="E903" s="65">
        <v>11180.02</v>
      </c>
      <c r="F903" s="60">
        <v>2016</v>
      </c>
      <c r="G903" s="65">
        <v>67.391999999999996</v>
      </c>
      <c r="H903" s="65">
        <v>5.7697234153747559</v>
      </c>
      <c r="I903" s="66">
        <v>2.9200000762939453</v>
      </c>
      <c r="J903" s="5">
        <v>9.7558180725162345</v>
      </c>
      <c r="K903" s="6">
        <v>56.393328752317956</v>
      </c>
      <c r="L903" s="5">
        <v>49.767636868397133</v>
      </c>
      <c r="M903" s="5">
        <v>9.9513947164223495</v>
      </c>
      <c r="N903" s="7">
        <v>5.0010715368638516</v>
      </c>
      <c r="O903" s="7" t="s">
        <v>1241</v>
      </c>
      <c r="P903" s="67">
        <v>45.169285264966113</v>
      </c>
      <c r="Q903" s="18">
        <f t="shared" si="46"/>
        <v>2</v>
      </c>
      <c r="R903" s="68">
        <v>1.58</v>
      </c>
      <c r="S903" s="69">
        <v>11448.02</v>
      </c>
      <c r="T903" s="59">
        <f t="shared" si="47"/>
        <v>11448.02</v>
      </c>
    </row>
    <row r="904" spans="1:20">
      <c r="A904">
        <f t="shared" si="48"/>
        <v>38</v>
      </c>
      <c r="B904" s="60" t="s">
        <v>141</v>
      </c>
      <c r="C904" s="60" t="s">
        <v>309</v>
      </c>
      <c r="D904" s="60">
        <v>7</v>
      </c>
      <c r="E904" s="65">
        <v>7194.4769999999999</v>
      </c>
      <c r="F904" s="60">
        <v>2007</v>
      </c>
      <c r="G904" s="65">
        <v>67.405000000000001</v>
      </c>
      <c r="H904" s="65">
        <v>4.4316086769104004</v>
      </c>
      <c r="I904" s="66">
        <v>0.82999998331069946</v>
      </c>
      <c r="J904" s="5">
        <v>8.417703334051879</v>
      </c>
      <c r="K904" s="6">
        <v>48.667767130280581</v>
      </c>
      <c r="L904" s="5">
        <v>42.042075246359758</v>
      </c>
      <c r="M904" s="5">
        <v>7.8613946234391037</v>
      </c>
      <c r="N904" s="7">
        <v>5.3479156384045918</v>
      </c>
      <c r="O904" s="7" t="s">
        <v>2611</v>
      </c>
      <c r="P904" s="67">
        <v>48.918952137158243</v>
      </c>
      <c r="Q904" s="18">
        <f t="shared" si="46"/>
        <v>1</v>
      </c>
      <c r="R904" s="68">
        <v>1.69</v>
      </c>
      <c r="S904" s="69">
        <v>2181.9</v>
      </c>
      <c r="T904" s="59">
        <f t="shared" si="47"/>
        <v>2181.9</v>
      </c>
    </row>
    <row r="905" spans="1:20">
      <c r="A905">
        <f t="shared" si="48"/>
        <v>77</v>
      </c>
      <c r="B905" s="60" t="s">
        <v>159</v>
      </c>
      <c r="C905" s="60" t="s">
        <v>327</v>
      </c>
      <c r="D905" s="60">
        <v>4</v>
      </c>
      <c r="E905" s="65">
        <v>27582.897000000001</v>
      </c>
      <c r="F905" s="60">
        <v>2011</v>
      </c>
      <c r="G905" s="65">
        <v>67.412000000000006</v>
      </c>
      <c r="H905" s="65">
        <v>3.74625563621521</v>
      </c>
      <c r="I905" s="66">
        <v>0.76999998092651367</v>
      </c>
      <c r="J905" s="5">
        <v>7.7323502933566894</v>
      </c>
      <c r="K905" s="6">
        <v>44.709974787605603</v>
      </c>
      <c r="L905" s="5">
        <v>38.08428290368478</v>
      </c>
      <c r="M905" s="5">
        <v>7.8013946210549179</v>
      </c>
      <c r="N905" s="7">
        <v>4.8817275312417099</v>
      </c>
      <c r="O905" s="7" t="s">
        <v>2017</v>
      </c>
      <c r="P905" s="67">
        <v>44.449788027158512</v>
      </c>
      <c r="Q905" s="18">
        <f t="shared" si="46"/>
        <v>1</v>
      </c>
      <c r="R905" s="68">
        <v>1.65</v>
      </c>
      <c r="S905" s="69"/>
      <c r="T905" s="59" t="str">
        <f t="shared" si="47"/>
        <v/>
      </c>
    </row>
    <row r="906" spans="1:20">
      <c r="A906">
        <f t="shared" si="48"/>
        <v>50</v>
      </c>
      <c r="B906" s="60" t="s">
        <v>114</v>
      </c>
      <c r="C906" s="60" t="s">
        <v>282</v>
      </c>
      <c r="D906" s="60">
        <v>6</v>
      </c>
      <c r="E906" s="65">
        <v>243700.66699999999</v>
      </c>
      <c r="F906" s="60">
        <v>2022</v>
      </c>
      <c r="G906" s="65">
        <v>67.417000000000002</v>
      </c>
      <c r="H906" s="65">
        <v>4.657</v>
      </c>
      <c r="I906" s="66">
        <v>0.73000001907348633</v>
      </c>
      <c r="J906" s="5">
        <v>8.6430946571414786</v>
      </c>
      <c r="K906" s="6">
        <v>49.97978512941593</v>
      </c>
      <c r="L906" s="5">
        <v>43.354093245495108</v>
      </c>
      <c r="M906" s="5">
        <v>7.7613946592018905</v>
      </c>
      <c r="N906" s="7">
        <v>5.5858637718022237</v>
      </c>
      <c r="O906" s="7" t="s">
        <v>3016</v>
      </c>
      <c r="P906" s="67">
        <v>50.04097781656602</v>
      </c>
      <c r="Q906" s="18">
        <f t="shared" si="46"/>
        <v>1</v>
      </c>
      <c r="R906" s="68">
        <v>1.51</v>
      </c>
      <c r="S906" s="69">
        <v>5526.28</v>
      </c>
      <c r="T906" s="59">
        <f t="shared" si="47"/>
        <v>5526.28</v>
      </c>
    </row>
    <row r="907" spans="1:20">
      <c r="A907">
        <f t="shared" si="48"/>
        <v>30</v>
      </c>
      <c r="B907" s="60" t="s">
        <v>123</v>
      </c>
      <c r="C907" s="60" t="s">
        <v>291</v>
      </c>
      <c r="D907" s="60">
        <v>7</v>
      </c>
      <c r="E907" s="65">
        <v>18908.650000000001</v>
      </c>
      <c r="F907" s="60">
        <v>2025</v>
      </c>
      <c r="G907" s="65">
        <v>76.245000000000005</v>
      </c>
      <c r="H907" s="65">
        <v>6.6349735717773441</v>
      </c>
      <c r="I907" s="66">
        <v>3.0499999523162842</v>
      </c>
      <c r="J907" s="5">
        <v>10.621068228918823</v>
      </c>
      <c r="K907" s="6">
        <v>69.460076931874156</v>
      </c>
      <c r="L907" s="5">
        <v>62.834385047953333</v>
      </c>
      <c r="M907" s="5">
        <v>10.081394592444688</v>
      </c>
      <c r="N907" s="7">
        <v>6.2327076350174195</v>
      </c>
      <c r="O907" s="7" t="s">
        <v>3011</v>
      </c>
      <c r="P907" s="67">
        <v>55.639618332808709</v>
      </c>
      <c r="Q907" s="18">
        <f t="shared" si="46"/>
        <v>3</v>
      </c>
      <c r="R907" s="68">
        <v>1.48</v>
      </c>
      <c r="S907" s="69" t="s">
        <v>367</v>
      </c>
      <c r="T907" s="59">
        <f t="shared" si="47"/>
        <v>40504</v>
      </c>
    </row>
    <row r="908" spans="1:20">
      <c r="A908">
        <f t="shared" si="48"/>
        <v>113</v>
      </c>
      <c r="B908" s="60" t="s">
        <v>96</v>
      </c>
      <c r="C908" s="60" t="s">
        <v>264</v>
      </c>
      <c r="D908" s="60">
        <v>5</v>
      </c>
      <c r="E908" s="65">
        <v>4337.6850000000004</v>
      </c>
      <c r="F908" s="60">
        <v>2018</v>
      </c>
      <c r="G908" s="65">
        <v>67.418999999999997</v>
      </c>
      <c r="H908" s="65">
        <v>4.3136153221130371</v>
      </c>
      <c r="I908" s="66">
        <v>2.0174586772918701</v>
      </c>
      <c r="J908" s="5">
        <v>8.2997099792545157</v>
      </c>
      <c r="K908" s="6">
        <v>47.995543712361794</v>
      </c>
      <c r="L908" s="5">
        <v>41.369851828440972</v>
      </c>
      <c r="M908" s="5">
        <v>9.0488533174202743</v>
      </c>
      <c r="N908" s="7">
        <v>4.5718336210399579</v>
      </c>
      <c r="O908" s="7" t="s">
        <v>962</v>
      </c>
      <c r="P908" s="67">
        <v>41.196540258538512</v>
      </c>
      <c r="Q908" s="18">
        <f t="shared" si="46"/>
        <v>2</v>
      </c>
      <c r="R908" s="68">
        <v>1.56</v>
      </c>
      <c r="S908" s="69">
        <v>6153.64</v>
      </c>
      <c r="T908" s="59">
        <f t="shared" si="47"/>
        <v>6153.64</v>
      </c>
    </row>
    <row r="909" spans="1:20">
      <c r="A909">
        <f t="shared" si="48"/>
        <v>70</v>
      </c>
      <c r="B909" s="60" t="s">
        <v>24</v>
      </c>
      <c r="C909" s="60" t="s">
        <v>192</v>
      </c>
      <c r="D909" s="60">
        <v>1</v>
      </c>
      <c r="E909" s="65">
        <v>12077.154</v>
      </c>
      <c r="F909" s="60">
        <v>2022</v>
      </c>
      <c r="G909" s="65">
        <v>67.433999999999997</v>
      </c>
      <c r="H909" s="65">
        <v>5.9288821220397949</v>
      </c>
      <c r="I909" s="66">
        <v>2.7100000381469727</v>
      </c>
      <c r="J909" s="5">
        <v>9.9149767791812735</v>
      </c>
      <c r="K909" s="6">
        <v>57.349061544079412</v>
      </c>
      <c r="L909" s="5">
        <v>50.723369660158589</v>
      </c>
      <c r="M909" s="5">
        <v>9.7413946782753769</v>
      </c>
      <c r="N909" s="7">
        <v>5.2069925647585702</v>
      </c>
      <c r="O909" s="7" t="s">
        <v>3018</v>
      </c>
      <c r="P909" s="67">
        <v>46.646858940500039</v>
      </c>
      <c r="Q909" s="18">
        <f t="shared" si="46"/>
        <v>2</v>
      </c>
      <c r="R909" s="68">
        <v>1.51</v>
      </c>
      <c r="S909" s="69">
        <v>11487.71</v>
      </c>
      <c r="T909" s="59">
        <f t="shared" si="47"/>
        <v>11487.71</v>
      </c>
    </row>
    <row r="910" spans="1:20">
      <c r="A910">
        <f t="shared" si="48"/>
        <v>41</v>
      </c>
      <c r="B910" s="60" t="s">
        <v>70</v>
      </c>
      <c r="C910" s="60" t="s">
        <v>238</v>
      </c>
      <c r="D910" s="60">
        <v>8</v>
      </c>
      <c r="E910" s="65">
        <v>276758.05300000001</v>
      </c>
      <c r="F910" s="60">
        <v>2021</v>
      </c>
      <c r="G910" s="65">
        <v>67.451999999999998</v>
      </c>
      <c r="H910" s="65">
        <v>5.4331731796264648</v>
      </c>
      <c r="I910" s="66">
        <v>1.5900000333786011</v>
      </c>
      <c r="J910" s="5">
        <v>9.4192678367679434</v>
      </c>
      <c r="K910" s="6">
        <v>54.496381941859831</v>
      </c>
      <c r="L910" s="5">
        <v>47.870690057939008</v>
      </c>
      <c r="M910" s="5">
        <v>8.6213946735070053</v>
      </c>
      <c r="N910" s="7">
        <v>5.5525459477040968</v>
      </c>
      <c r="O910" s="7" t="s">
        <v>458</v>
      </c>
      <c r="P910" s="67">
        <v>49.800736963299165</v>
      </c>
      <c r="Q910" s="18">
        <f t="shared" si="46"/>
        <v>2</v>
      </c>
      <c r="R910" s="68">
        <v>1.52</v>
      </c>
      <c r="S910" s="69">
        <v>12757.07</v>
      </c>
      <c r="T910" s="59">
        <f t="shared" si="47"/>
        <v>12757.07</v>
      </c>
    </row>
    <row r="911" spans="1:20">
      <c r="A911">
        <f t="shared" si="48"/>
        <v>121</v>
      </c>
      <c r="B911" s="60" t="s">
        <v>79</v>
      </c>
      <c r="C911" s="60" t="s">
        <v>247</v>
      </c>
      <c r="D911" s="60">
        <v>7</v>
      </c>
      <c r="E911" s="65">
        <v>16619.846000000001</v>
      </c>
      <c r="F911" s="60">
        <v>2009</v>
      </c>
      <c r="G911" s="65">
        <v>67.459999999999994</v>
      </c>
      <c r="H911" s="65">
        <v>5.3825631141662598</v>
      </c>
      <c r="I911" s="66">
        <v>5.9137825965881348</v>
      </c>
      <c r="J911" s="5">
        <v>9.3686577713077384</v>
      </c>
      <c r="K911" s="6">
        <v>54.209999616641284</v>
      </c>
      <c r="L911" s="5">
        <v>47.584307732720461</v>
      </c>
      <c r="M911" s="5">
        <v>12.945177236716539</v>
      </c>
      <c r="N911" s="7">
        <v>3.6758328497625046</v>
      </c>
      <c r="O911" s="7" t="s">
        <v>2352</v>
      </c>
      <c r="P911" s="67">
        <v>33.54681393036649</v>
      </c>
      <c r="Q911" s="18">
        <f t="shared" si="46"/>
        <v>3</v>
      </c>
      <c r="R911" s="68">
        <v>1.67</v>
      </c>
      <c r="S911" s="69">
        <v>24901.35</v>
      </c>
      <c r="T911" s="59">
        <f t="shared" si="47"/>
        <v>24901.35</v>
      </c>
    </row>
    <row r="912" spans="1:20">
      <c r="A912">
        <f t="shared" si="48"/>
        <v>102</v>
      </c>
      <c r="B912" s="60" t="s">
        <v>124</v>
      </c>
      <c r="C912" s="60" t="s">
        <v>292</v>
      </c>
      <c r="D912" s="60">
        <v>7</v>
      </c>
      <c r="E912" s="65">
        <v>143859.764</v>
      </c>
      <c r="F912" s="60">
        <v>2007</v>
      </c>
      <c r="G912" s="65">
        <v>67.468999999999994</v>
      </c>
      <c r="H912" s="65">
        <v>5.222867488861084</v>
      </c>
      <c r="I912" s="66">
        <v>5.179999828338623</v>
      </c>
      <c r="J912" s="5">
        <v>9.2089621460025626</v>
      </c>
      <c r="K912" s="6">
        <v>53.293059522276756</v>
      </c>
      <c r="L912" s="5">
        <v>46.667367638355934</v>
      </c>
      <c r="M912" s="5">
        <v>12.211394468467027</v>
      </c>
      <c r="N912" s="7">
        <v>3.8216247750298398</v>
      </c>
      <c r="O912" s="7" t="s">
        <v>2646</v>
      </c>
      <c r="P912" s="67">
        <v>34.957522163089763</v>
      </c>
      <c r="Q912" s="18">
        <f t="shared" si="46"/>
        <v>3</v>
      </c>
      <c r="R912" s="68">
        <v>1.69</v>
      </c>
      <c r="S912" s="69">
        <v>32630.37</v>
      </c>
      <c r="T912" s="59">
        <f t="shared" si="47"/>
        <v>32630.37</v>
      </c>
    </row>
    <row r="913" spans="1:20">
      <c r="A913">
        <f t="shared" si="48"/>
        <v>60</v>
      </c>
      <c r="B913" s="60" t="s">
        <v>150</v>
      </c>
      <c r="C913" s="60" t="s">
        <v>318</v>
      </c>
      <c r="D913" s="60">
        <v>7</v>
      </c>
      <c r="E913" s="65">
        <v>47278.694000000003</v>
      </c>
      <c r="F913" s="60">
        <v>2006</v>
      </c>
      <c r="G913" s="65">
        <v>67.489999999999995</v>
      </c>
      <c r="H913" s="65">
        <v>4.8039541244506836</v>
      </c>
      <c r="I913" s="66">
        <v>3.8105118274688721</v>
      </c>
      <c r="J913" s="5">
        <v>8.7900487815921622</v>
      </c>
      <c r="K913" s="6">
        <v>50.884604803132383</v>
      </c>
      <c r="L913" s="5">
        <v>44.258912919211561</v>
      </c>
      <c r="M913" s="5">
        <v>10.841906467597276</v>
      </c>
      <c r="N913" s="7">
        <v>4.0822075943457179</v>
      </c>
      <c r="O913" s="7" t="s">
        <v>2791</v>
      </c>
      <c r="P913" s="67">
        <v>37.426780746776203</v>
      </c>
      <c r="Q913" s="18">
        <f t="shared" si="46"/>
        <v>3</v>
      </c>
      <c r="R913" s="68">
        <v>1.71</v>
      </c>
      <c r="S913" s="69">
        <v>16901.509999999998</v>
      </c>
      <c r="T913" s="59">
        <f t="shared" si="47"/>
        <v>16901.509999999998</v>
      </c>
    </row>
    <row r="914" spans="1:20">
      <c r="A914">
        <f t="shared" si="48"/>
        <v>66</v>
      </c>
      <c r="B914" s="60" t="s">
        <v>127</v>
      </c>
      <c r="C914" s="60" t="s">
        <v>295</v>
      </c>
      <c r="D914" s="60">
        <v>5</v>
      </c>
      <c r="E914" s="65">
        <v>16789.219000000001</v>
      </c>
      <c r="F914" s="60">
        <v>2020</v>
      </c>
      <c r="G914" s="65">
        <v>67.495999999999995</v>
      </c>
      <c r="H914" s="65">
        <v>4.7567734718322754</v>
      </c>
      <c r="I914" s="66">
        <v>1.3600000143051147</v>
      </c>
      <c r="J914" s="5">
        <v>8.742868128973754</v>
      </c>
      <c r="K914" s="6">
        <v>50.615980770965656</v>
      </c>
      <c r="L914" s="5">
        <v>43.990288887044834</v>
      </c>
      <c r="M914" s="5">
        <v>8.391394654433519</v>
      </c>
      <c r="N914" s="7">
        <v>5.2423096158161213</v>
      </c>
      <c r="O914" s="7" t="s">
        <v>662</v>
      </c>
      <c r="P914" s="67">
        <v>47.073213077684194</v>
      </c>
      <c r="Q914" s="18">
        <f t="shared" si="46"/>
        <v>1</v>
      </c>
      <c r="R914" s="68">
        <v>1.53</v>
      </c>
      <c r="S914" s="69">
        <v>4018.04</v>
      </c>
      <c r="T914" s="59">
        <f t="shared" si="47"/>
        <v>4018.04</v>
      </c>
    </row>
    <row r="915" spans="1:20">
      <c r="A915">
        <f t="shared" si="48"/>
        <v>113</v>
      </c>
      <c r="B915" s="60" t="s">
        <v>105</v>
      </c>
      <c r="C915" s="60" t="s">
        <v>273</v>
      </c>
      <c r="D915" s="60">
        <v>5</v>
      </c>
      <c r="E915" s="65">
        <v>3030.1309999999999</v>
      </c>
      <c r="F915" s="60">
        <v>2024</v>
      </c>
      <c r="G915" s="65">
        <v>67.516000000000005</v>
      </c>
      <c r="H915" s="65">
        <v>4.7282071228027345</v>
      </c>
      <c r="I915" s="66">
        <v>2.4494414329528809</v>
      </c>
      <c r="J915" s="5">
        <v>8.7143017799442148</v>
      </c>
      <c r="K915" s="6">
        <v>50.465547895879638</v>
      </c>
      <c r="L915" s="5">
        <v>43.839856011958815</v>
      </c>
      <c r="M915" s="5">
        <v>9.4808360730812851</v>
      </c>
      <c r="N915" s="7">
        <v>4.6240495747450261</v>
      </c>
      <c r="O915" s="7" t="s">
        <v>3019</v>
      </c>
      <c r="P915" s="67">
        <v>41.327565181382106</v>
      </c>
      <c r="Q915" s="18">
        <f t="shared" si="46"/>
        <v>2</v>
      </c>
      <c r="R915" s="68">
        <v>1.49</v>
      </c>
      <c r="S915" s="69">
        <v>10281.34</v>
      </c>
      <c r="T915" s="59">
        <f t="shared" si="47"/>
        <v>10281.34</v>
      </c>
    </row>
    <row r="916" spans="1:20">
      <c r="A916">
        <f t="shared" si="48"/>
        <v>72</v>
      </c>
      <c r="B916" s="60" t="s">
        <v>82</v>
      </c>
      <c r="C916" s="60" t="s">
        <v>250</v>
      </c>
      <c r="D916" s="60">
        <v>7</v>
      </c>
      <c r="E916" s="65">
        <v>5491.7610000000004</v>
      </c>
      <c r="F916" s="60">
        <v>2010</v>
      </c>
      <c r="G916" s="65">
        <v>67.521000000000001</v>
      </c>
      <c r="H916" s="65">
        <v>4.9964108467102051</v>
      </c>
      <c r="I916" s="66">
        <v>2.2058854103088379</v>
      </c>
      <c r="J916" s="5">
        <v>8.9825055038516837</v>
      </c>
      <c r="K916" s="6">
        <v>52.022599574923817</v>
      </c>
      <c r="L916" s="5">
        <v>45.396907691002994</v>
      </c>
      <c r="M916" s="5">
        <v>9.2372800504372421</v>
      </c>
      <c r="N916" s="7">
        <v>4.9145319231556863</v>
      </c>
      <c r="O916" s="7" t="s">
        <v>2147</v>
      </c>
      <c r="P916" s="67">
        <v>44.748483162764572</v>
      </c>
      <c r="Q916" s="18">
        <f t="shared" si="46"/>
        <v>2</v>
      </c>
      <c r="R916" s="68">
        <v>1.65</v>
      </c>
      <c r="S916" s="69">
        <v>4876.4799999999996</v>
      </c>
      <c r="T916" s="59">
        <f t="shared" si="47"/>
        <v>4876.4799999999996</v>
      </c>
    </row>
    <row r="917" spans="1:20">
      <c r="A917">
        <f t="shared" si="48"/>
        <v>19</v>
      </c>
      <c r="B917" s="60" t="s">
        <v>19</v>
      </c>
      <c r="C917" s="60" t="s">
        <v>187</v>
      </c>
      <c r="D917" s="60">
        <v>6</v>
      </c>
      <c r="E917" s="65">
        <v>150873.71400000001</v>
      </c>
      <c r="F917" s="60">
        <v>2009</v>
      </c>
      <c r="G917" s="65">
        <v>67.527000000000001</v>
      </c>
      <c r="H917" s="65">
        <v>5.0828514099121094</v>
      </c>
      <c r="I917" s="66">
        <v>0.5899999737739563</v>
      </c>
      <c r="J917" s="5">
        <v>9.068946067053588</v>
      </c>
      <c r="K917" s="6">
        <v>52.52789140733789</v>
      </c>
      <c r="L917" s="5">
        <v>45.902199523417067</v>
      </c>
      <c r="M917" s="5">
        <v>7.6213946139023605</v>
      </c>
      <c r="N917" s="7">
        <v>6.0228084030297833</v>
      </c>
      <c r="O917" s="7" t="s">
        <v>2271</v>
      </c>
      <c r="P917" s="67">
        <v>54.966055610429095</v>
      </c>
      <c r="Q917" s="18">
        <f t="shared" si="46"/>
        <v>1</v>
      </c>
      <c r="R917" s="68">
        <v>1.67</v>
      </c>
      <c r="S917" s="69">
        <v>3942.14</v>
      </c>
      <c r="T917" s="59">
        <f t="shared" si="47"/>
        <v>3942.14</v>
      </c>
    </row>
    <row r="918" spans="1:20">
      <c r="A918" t="str">
        <f t="shared" si="48"/>
        <v/>
      </c>
      <c r="B918" s="60" t="s">
        <v>125</v>
      </c>
      <c r="C918" s="60" t="s">
        <v>293</v>
      </c>
      <c r="D918" s="60">
        <v>5</v>
      </c>
      <c r="E918" s="65">
        <v>13651.03</v>
      </c>
      <c r="F918" s="60">
        <v>2022</v>
      </c>
      <c r="G918" s="65">
        <v>67.528000000000006</v>
      </c>
      <c r="H918" s="65" t="s">
        <v>367</v>
      </c>
      <c r="I918" s="66">
        <v>0.86000001430511475</v>
      </c>
      <c r="J918" s="5" t="s">
        <v>367</v>
      </c>
      <c r="K918" s="6" t="s">
        <v>367</v>
      </c>
      <c r="L918" s="5" t="s">
        <v>367</v>
      </c>
      <c r="M918" s="5">
        <v>7.891394654433519</v>
      </c>
      <c r="N918" s="7" t="s">
        <v>367</v>
      </c>
      <c r="O918" s="7" t="s">
        <v>3020</v>
      </c>
      <c r="P918" s="67" t="s">
        <v>367</v>
      </c>
      <c r="Q918" s="18">
        <f t="shared" si="46"/>
        <v>1</v>
      </c>
      <c r="R918" s="68">
        <v>1.51</v>
      </c>
      <c r="S918" s="69">
        <v>2892.46</v>
      </c>
      <c r="T918" s="59">
        <f t="shared" si="47"/>
        <v>2892.46</v>
      </c>
    </row>
    <row r="919" spans="1:20">
      <c r="A919">
        <f t="shared" si="48"/>
        <v>84</v>
      </c>
      <c r="B919" s="60" t="s">
        <v>24</v>
      </c>
      <c r="C919" s="60" t="s">
        <v>192</v>
      </c>
      <c r="D919" s="60">
        <v>1</v>
      </c>
      <c r="E919" s="65">
        <v>11344.587</v>
      </c>
      <c r="F919" s="60">
        <v>2017</v>
      </c>
      <c r="G919" s="65">
        <v>67.536000000000001</v>
      </c>
      <c r="H919" s="65">
        <v>5.6505527496337891</v>
      </c>
      <c r="I919" s="66">
        <v>2.9600000381469727</v>
      </c>
      <c r="J919" s="5">
        <v>9.6366474067752677</v>
      </c>
      <c r="K919" s="6">
        <v>55.823491523018447</v>
      </c>
      <c r="L919" s="5">
        <v>49.197799639097624</v>
      </c>
      <c r="M919" s="5">
        <v>9.9913946782753769</v>
      </c>
      <c r="N919" s="7">
        <v>4.9240172391618202</v>
      </c>
      <c r="O919" s="7" t="s">
        <v>1091</v>
      </c>
      <c r="P919" s="67">
        <v>44.473336901072628</v>
      </c>
      <c r="Q919" s="18">
        <f t="shared" si="46"/>
        <v>2</v>
      </c>
      <c r="R919" s="68">
        <v>1.58</v>
      </c>
      <c r="S919" s="69">
        <v>11755.26</v>
      </c>
      <c r="T919" s="59">
        <f t="shared" si="47"/>
        <v>11755.26</v>
      </c>
    </row>
    <row r="920" spans="1:20">
      <c r="A920">
        <f t="shared" si="48"/>
        <v>124</v>
      </c>
      <c r="B920" s="60" t="s">
        <v>92</v>
      </c>
      <c r="C920" s="60" t="s">
        <v>260</v>
      </c>
      <c r="D920" s="60">
        <v>5</v>
      </c>
      <c r="E920" s="65">
        <v>21655.286</v>
      </c>
      <c r="F920" s="60">
        <v>2024</v>
      </c>
      <c r="G920" s="65">
        <v>67.561000000000007</v>
      </c>
      <c r="H920" s="65">
        <v>3.152283231735229</v>
      </c>
      <c r="I920" s="66">
        <v>0.80000001192092896</v>
      </c>
      <c r="J920" s="5">
        <v>7.1383778888767084</v>
      </c>
      <c r="K920" s="6">
        <v>41.366739972230562</v>
      </c>
      <c r="L920" s="5">
        <v>34.741048088309739</v>
      </c>
      <c r="M920" s="5">
        <v>7.8313946520493332</v>
      </c>
      <c r="N920" s="7">
        <v>4.4361253176301929</v>
      </c>
      <c r="O920" s="7" t="s">
        <v>3021</v>
      </c>
      <c r="P920" s="67">
        <v>39.647987170909687</v>
      </c>
      <c r="Q920" s="18">
        <f t="shared" si="46"/>
        <v>1</v>
      </c>
      <c r="R920" s="68">
        <v>1.49</v>
      </c>
      <c r="S920" s="69">
        <v>1634.25</v>
      </c>
      <c r="T920" s="59">
        <f t="shared" si="47"/>
        <v>1634.25</v>
      </c>
    </row>
    <row r="921" spans="1:20">
      <c r="A921">
        <f t="shared" si="48"/>
        <v>65</v>
      </c>
      <c r="B921" s="60" t="s">
        <v>159</v>
      </c>
      <c r="C921" s="60" t="s">
        <v>327</v>
      </c>
      <c r="D921" s="60">
        <v>4</v>
      </c>
      <c r="E921" s="65">
        <v>28433.647000000001</v>
      </c>
      <c r="F921" s="60">
        <v>2012</v>
      </c>
      <c r="G921" s="65">
        <v>67.569000000000003</v>
      </c>
      <c r="H921" s="65">
        <v>4.060600757598877</v>
      </c>
      <c r="I921" s="66">
        <v>0.88999998569488525</v>
      </c>
      <c r="J921" s="5">
        <v>8.0466954147403555</v>
      </c>
      <c r="K921" s="6">
        <v>46.635941267431406</v>
      </c>
      <c r="L921" s="5">
        <v>40.010249383510583</v>
      </c>
      <c r="M921" s="5">
        <v>7.9213946258232895</v>
      </c>
      <c r="N921" s="7">
        <v>5.0509097543353638</v>
      </c>
      <c r="O921" s="7" t="s">
        <v>1863</v>
      </c>
      <c r="P921" s="67">
        <v>45.831322717540893</v>
      </c>
      <c r="Q921" s="18">
        <f t="shared" si="46"/>
        <v>1</v>
      </c>
      <c r="R921" s="68">
        <v>1.62</v>
      </c>
      <c r="S921" s="69"/>
      <c r="T921" s="59" t="str">
        <f t="shared" si="47"/>
        <v/>
      </c>
    </row>
    <row r="922" spans="1:20">
      <c r="A922" t="str">
        <f t="shared" si="48"/>
        <v/>
      </c>
      <c r="B922" s="60" t="s">
        <v>148</v>
      </c>
      <c r="C922" s="60" t="s">
        <v>316</v>
      </c>
      <c r="D922" s="60">
        <v>7</v>
      </c>
      <c r="E922" s="65">
        <v>5345.0290000000005</v>
      </c>
      <c r="F922" s="60">
        <v>2008</v>
      </c>
      <c r="G922" s="65">
        <v>67.584000000000003</v>
      </c>
      <c r="H922" s="65" t="s">
        <v>367</v>
      </c>
      <c r="I922" s="66">
        <v>4.7600002288818359</v>
      </c>
      <c r="J922" s="5" t="s">
        <v>367</v>
      </c>
      <c r="K922" s="6" t="s">
        <v>367</v>
      </c>
      <c r="L922" s="5" t="s">
        <v>367</v>
      </c>
      <c r="M922" s="5">
        <v>11.79139486901024</v>
      </c>
      <c r="N922" s="7" t="s">
        <v>367</v>
      </c>
      <c r="O922" s="7" t="s">
        <v>2402</v>
      </c>
      <c r="P922" s="67" t="s">
        <v>367</v>
      </c>
      <c r="Q922" s="18">
        <f t="shared" si="46"/>
        <v>3</v>
      </c>
      <c r="R922" s="68">
        <v>1.69</v>
      </c>
      <c r="S922" s="69">
        <v>7945</v>
      </c>
      <c r="T922" s="59">
        <f t="shared" si="47"/>
        <v>7945</v>
      </c>
    </row>
    <row r="923" spans="1:20">
      <c r="A923">
        <f t="shared" si="48"/>
        <v>87</v>
      </c>
      <c r="B923" s="60" t="s">
        <v>83</v>
      </c>
      <c r="C923" s="60" t="s">
        <v>251</v>
      </c>
      <c r="D923" s="60">
        <v>8</v>
      </c>
      <c r="E923" s="65">
        <v>7128.0450000000001</v>
      </c>
      <c r="F923" s="60">
        <v>2018</v>
      </c>
      <c r="G923" s="65">
        <v>67.593999999999994</v>
      </c>
      <c r="H923" s="65">
        <v>4.8594021797180176</v>
      </c>
      <c r="I923" s="66">
        <v>1.9600000381469727</v>
      </c>
      <c r="J923" s="5">
        <v>8.8454968368594962</v>
      </c>
      <c r="K923" s="6">
        <v>51.284493589705392</v>
      </c>
      <c r="L923" s="5">
        <v>44.658801705784569</v>
      </c>
      <c r="M923" s="5">
        <v>8.9913946782753769</v>
      </c>
      <c r="N923" s="7">
        <v>4.9668381050703125</v>
      </c>
      <c r="O923" s="7" t="s">
        <v>972</v>
      </c>
      <c r="P923" s="67">
        <v>44.755903848186847</v>
      </c>
      <c r="Q923" s="18">
        <f t="shared" si="46"/>
        <v>2</v>
      </c>
      <c r="R923" s="68">
        <v>1.56</v>
      </c>
      <c r="S923" s="69">
        <v>7775.09</v>
      </c>
      <c r="T923" s="59">
        <f t="shared" si="47"/>
        <v>7775.09</v>
      </c>
    </row>
    <row r="924" spans="1:20">
      <c r="A924">
        <f t="shared" si="48"/>
        <v>42</v>
      </c>
      <c r="B924" s="60" t="s">
        <v>106</v>
      </c>
      <c r="C924" s="60" t="s">
        <v>274</v>
      </c>
      <c r="D924" s="60">
        <v>6</v>
      </c>
      <c r="E924" s="65">
        <v>27589.995999999999</v>
      </c>
      <c r="F924" s="60">
        <v>2013</v>
      </c>
      <c r="G924" s="65">
        <v>67.597999999999999</v>
      </c>
      <c r="H924" s="65">
        <v>4.604576587677002</v>
      </c>
      <c r="I924" s="66">
        <v>0.80000001192092896</v>
      </c>
      <c r="J924" s="5">
        <v>8.5906712448184805</v>
      </c>
      <c r="K924" s="6">
        <v>49.810011122261031</v>
      </c>
      <c r="L924" s="5">
        <v>43.184319238340208</v>
      </c>
      <c r="M924" s="5">
        <v>7.8313946520493332</v>
      </c>
      <c r="N924" s="7">
        <v>5.5142565477835621</v>
      </c>
      <c r="O924" s="7" t="s">
        <v>1683</v>
      </c>
      <c r="P924" s="67">
        <v>50.035673508491918</v>
      </c>
      <c r="Q924" s="18">
        <f t="shared" si="46"/>
        <v>1</v>
      </c>
      <c r="R924" s="68">
        <v>1.62</v>
      </c>
      <c r="S924" s="69">
        <v>3426.56</v>
      </c>
      <c r="T924" s="59">
        <f t="shared" si="47"/>
        <v>3426.56</v>
      </c>
    </row>
    <row r="925" spans="1:20">
      <c r="A925">
        <f t="shared" si="48"/>
        <v>97</v>
      </c>
      <c r="B925" s="60" t="s">
        <v>54</v>
      </c>
      <c r="C925" s="60" t="s">
        <v>222</v>
      </c>
      <c r="D925" s="60">
        <v>5</v>
      </c>
      <c r="E925" s="65">
        <v>132059.76699999999</v>
      </c>
      <c r="F925" s="60">
        <v>2024</v>
      </c>
      <c r="G925" s="65">
        <v>67.602999999999994</v>
      </c>
      <c r="H925" s="65">
        <v>3.9720000000000004</v>
      </c>
      <c r="I925" s="66">
        <v>0.88999998569488525</v>
      </c>
      <c r="J925" s="5">
        <v>7.9580946571414799</v>
      </c>
      <c r="K925" s="6">
        <v>46.145649384922407</v>
      </c>
      <c r="L925" s="5">
        <v>39.519957501001585</v>
      </c>
      <c r="M925" s="5">
        <v>7.9213946258232895</v>
      </c>
      <c r="N925" s="7">
        <v>4.9890151125874738</v>
      </c>
      <c r="O925" s="7" t="s">
        <v>3022</v>
      </c>
      <c r="P925" s="67">
        <v>44.589454313479834</v>
      </c>
      <c r="Q925" s="18">
        <f t="shared" si="46"/>
        <v>1</v>
      </c>
      <c r="R925" s="68">
        <v>1.49</v>
      </c>
      <c r="S925" s="69">
        <v>2892.22</v>
      </c>
      <c r="T925" s="59">
        <f t="shared" si="47"/>
        <v>2892.22</v>
      </c>
    </row>
    <row r="926" spans="1:20">
      <c r="A926">
        <f t="shared" si="48"/>
        <v>140</v>
      </c>
      <c r="B926" s="60" t="s">
        <v>100</v>
      </c>
      <c r="C926" s="60" t="s">
        <v>268</v>
      </c>
      <c r="D926" s="60">
        <v>8</v>
      </c>
      <c r="E926" s="65">
        <v>2795.4589999999998</v>
      </c>
      <c r="F926" s="60">
        <v>2012</v>
      </c>
      <c r="G926" s="65">
        <v>67.611000000000004</v>
      </c>
      <c r="H926" s="65">
        <v>4.8851504325866699</v>
      </c>
      <c r="I926" s="66">
        <v>6.75</v>
      </c>
      <c r="J926" s="5">
        <v>8.8712450897281485</v>
      </c>
      <c r="K926" s="6">
        <v>51.446712697716549</v>
      </c>
      <c r="L926" s="5">
        <v>44.821020813795727</v>
      </c>
      <c r="M926" s="5">
        <v>13.781394640128404</v>
      </c>
      <c r="N926" s="7">
        <v>3.2522848364915644</v>
      </c>
      <c r="O926" s="7" t="s">
        <v>1907</v>
      </c>
      <c r="P926" s="67">
        <v>29.510825407773211</v>
      </c>
      <c r="Q926" s="18">
        <f t="shared" ref="Q926:Q989" si="49">IF(I926&lt;R926,1,IF(I926&lt;R926*2,2,3))</f>
        <v>3</v>
      </c>
      <c r="R926" s="68">
        <v>1.62</v>
      </c>
      <c r="S926" s="69">
        <v>12078.92</v>
      </c>
      <c r="T926" s="59">
        <f t="shared" si="47"/>
        <v>12078.92</v>
      </c>
    </row>
    <row r="927" spans="1:20">
      <c r="A927">
        <f t="shared" si="48"/>
        <v>40</v>
      </c>
      <c r="B927" s="60" t="s">
        <v>69</v>
      </c>
      <c r="C927" s="60" t="s">
        <v>237</v>
      </c>
      <c r="D927" s="60">
        <v>6</v>
      </c>
      <c r="E927" s="65">
        <v>1261224.9539999999</v>
      </c>
      <c r="F927" s="60">
        <v>2011</v>
      </c>
      <c r="G927" s="65">
        <v>67.623000000000005</v>
      </c>
      <c r="H927" s="65">
        <v>4.6348714828491211</v>
      </c>
      <c r="I927" s="66">
        <v>0.93000000715255737</v>
      </c>
      <c r="J927" s="5">
        <v>8.6209661399905997</v>
      </c>
      <c r="K927" s="6">
        <v>50.004151876215872</v>
      </c>
      <c r="L927" s="5">
        <v>43.378459992295049</v>
      </c>
      <c r="M927" s="5">
        <v>7.9613946472809616</v>
      </c>
      <c r="N927" s="7">
        <v>5.4486006427416589</v>
      </c>
      <c r="O927" s="7" t="s">
        <v>1985</v>
      </c>
      <c r="P927" s="67">
        <v>49.611360335979967</v>
      </c>
      <c r="Q927" s="18">
        <f t="shared" si="49"/>
        <v>1</v>
      </c>
      <c r="R927" s="68">
        <v>1.65</v>
      </c>
      <c r="S927" s="69">
        <v>5249.55</v>
      </c>
      <c r="T927" s="59">
        <f t="shared" si="47"/>
        <v>5249.55</v>
      </c>
    </row>
    <row r="928" spans="1:20">
      <c r="A928">
        <f t="shared" si="48"/>
        <v>119</v>
      </c>
      <c r="B928" s="60" t="s">
        <v>96</v>
      </c>
      <c r="C928" s="60" t="s">
        <v>264</v>
      </c>
      <c r="D928" s="60">
        <v>5</v>
      </c>
      <c r="E928" s="65">
        <v>4467.7079999999996</v>
      </c>
      <c r="F928" s="60">
        <v>2019</v>
      </c>
      <c r="G928" s="65">
        <v>67.64</v>
      </c>
      <c r="H928" s="65">
        <v>4.1526193618774414</v>
      </c>
      <c r="I928" s="66">
        <v>2.007826566696167</v>
      </c>
      <c r="J928" s="5">
        <v>8.13871401901892</v>
      </c>
      <c r="K928" s="6">
        <v>47.218814557822185</v>
      </c>
      <c r="L928" s="5">
        <v>40.593122673901362</v>
      </c>
      <c r="M928" s="5">
        <v>9.0392212068245712</v>
      </c>
      <c r="N928" s="7">
        <v>4.4907765553136079</v>
      </c>
      <c r="O928" s="7" t="s">
        <v>819</v>
      </c>
      <c r="P928" s="67">
        <v>40.419038735293746</v>
      </c>
      <c r="Q928" s="18">
        <f t="shared" si="49"/>
        <v>2</v>
      </c>
      <c r="R928" s="68">
        <v>1.55</v>
      </c>
      <c r="S928" s="69">
        <v>6162.21</v>
      </c>
      <c r="T928" s="59">
        <f t="shared" si="47"/>
        <v>6162.21</v>
      </c>
    </row>
    <row r="929" spans="1:20">
      <c r="A929" t="str">
        <f t="shared" si="48"/>
        <v/>
      </c>
      <c r="B929" s="60" t="s">
        <v>26</v>
      </c>
      <c r="C929" s="60" t="s">
        <v>194</v>
      </c>
      <c r="D929" s="60">
        <v>5</v>
      </c>
      <c r="E929" s="65">
        <v>2365.8939999999998</v>
      </c>
      <c r="F929" s="60">
        <v>2020</v>
      </c>
      <c r="G929" s="65">
        <v>67.643000000000001</v>
      </c>
      <c r="H929" s="65" t="s">
        <v>367</v>
      </c>
      <c r="I929" s="66">
        <v>2.8900001049041748</v>
      </c>
      <c r="J929" s="5" t="s">
        <v>367</v>
      </c>
      <c r="K929" s="6" t="s">
        <v>367</v>
      </c>
      <c r="L929" s="5" t="s">
        <v>367</v>
      </c>
      <c r="M929" s="5">
        <v>9.921394745032579</v>
      </c>
      <c r="N929" s="7" t="s">
        <v>367</v>
      </c>
      <c r="O929" s="7" t="s">
        <v>561</v>
      </c>
      <c r="P929" s="67" t="s">
        <v>367</v>
      </c>
      <c r="Q929" s="18">
        <f t="shared" si="49"/>
        <v>2</v>
      </c>
      <c r="R929" s="68">
        <v>1.53</v>
      </c>
      <c r="S929" s="69">
        <v>16289.39</v>
      </c>
      <c r="T929" s="59">
        <f t="shared" si="47"/>
        <v>16289.39</v>
      </c>
    </row>
    <row r="930" spans="1:20">
      <c r="A930">
        <f t="shared" si="48"/>
        <v>47</v>
      </c>
      <c r="B930" s="60" t="s">
        <v>114</v>
      </c>
      <c r="C930" s="60" t="s">
        <v>282</v>
      </c>
      <c r="D930" s="60">
        <v>6</v>
      </c>
      <c r="E930" s="65">
        <v>247504.495</v>
      </c>
      <c r="F930" s="60">
        <v>2023</v>
      </c>
      <c r="G930" s="65">
        <v>67.649000000000001</v>
      </c>
      <c r="H930" s="65">
        <v>4.8271654739379883</v>
      </c>
      <c r="I930" s="66">
        <v>0.73000001907348633</v>
      </c>
      <c r="J930" s="5">
        <v>8.8132601310794669</v>
      </c>
      <c r="K930" s="6">
        <v>51.139168528802045</v>
      </c>
      <c r="L930" s="5">
        <v>44.513476644881223</v>
      </c>
      <c r="M930" s="5">
        <v>7.7613946592018905</v>
      </c>
      <c r="N930" s="7">
        <v>5.7352420021711117</v>
      </c>
      <c r="O930" s="7" t="s">
        <v>3023</v>
      </c>
      <c r="P930" s="67">
        <v>51.319029999230445</v>
      </c>
      <c r="Q930" s="18">
        <f t="shared" si="49"/>
        <v>1</v>
      </c>
      <c r="R930" s="68">
        <v>1.5</v>
      </c>
      <c r="S930" s="69">
        <v>5418.77</v>
      </c>
      <c r="T930" s="59">
        <f t="shared" si="47"/>
        <v>5418.77</v>
      </c>
    </row>
    <row r="931" spans="1:20">
      <c r="A931">
        <f t="shared" si="48"/>
        <v>31</v>
      </c>
      <c r="B931" s="60" t="s">
        <v>117</v>
      </c>
      <c r="C931" s="60" t="s">
        <v>285</v>
      </c>
      <c r="D931" s="60">
        <v>1</v>
      </c>
      <c r="E931" s="65">
        <v>7013.0780000000004</v>
      </c>
      <c r="F931" s="60">
        <v>2025</v>
      </c>
      <c r="G931" s="65">
        <v>74.111000000000004</v>
      </c>
      <c r="H931" s="65">
        <v>6.2156118659973174</v>
      </c>
      <c r="I931" s="66">
        <v>2.369999885559082</v>
      </c>
      <c r="J931" s="5">
        <v>10.201706523138796</v>
      </c>
      <c r="K931" s="6">
        <v>64.850180872632649</v>
      </c>
      <c r="L931" s="5">
        <v>58.224488988711826</v>
      </c>
      <c r="M931" s="5">
        <v>9.4013945256874862</v>
      </c>
      <c r="N931" s="7">
        <v>6.1931757921258077</v>
      </c>
      <c r="O931" s="7" t="s">
        <v>3012</v>
      </c>
      <c r="P931" s="67">
        <v>55.286716066364491</v>
      </c>
      <c r="Q931" s="18">
        <f t="shared" si="49"/>
        <v>2</v>
      </c>
      <c r="R931" s="68">
        <v>1.48</v>
      </c>
      <c r="S931" s="69" t="s">
        <v>367</v>
      </c>
      <c r="T931" s="59">
        <f t="shared" si="47"/>
        <v>16296.28</v>
      </c>
    </row>
    <row r="932" spans="1:20">
      <c r="A932">
        <f t="shared" si="48"/>
        <v>23</v>
      </c>
      <c r="B932" s="60" t="s">
        <v>70</v>
      </c>
      <c r="C932" s="60" t="s">
        <v>238</v>
      </c>
      <c r="D932" s="60">
        <v>8</v>
      </c>
      <c r="E932" s="65">
        <v>233951.652</v>
      </c>
      <c r="F932" s="60">
        <v>2006</v>
      </c>
      <c r="G932" s="65">
        <v>67.664000000000001</v>
      </c>
      <c r="H932" s="65">
        <v>4.9469780921936035</v>
      </c>
      <c r="I932" s="66">
        <v>1.2400000095367432</v>
      </c>
      <c r="J932" s="5">
        <v>8.9330727493350821</v>
      </c>
      <c r="K932" s="6">
        <v>51.845877708508141</v>
      </c>
      <c r="L932" s="5">
        <v>45.220185824587318</v>
      </c>
      <c r="M932" s="5">
        <v>8.2713946496651474</v>
      </c>
      <c r="N932" s="7">
        <v>5.46705697646986</v>
      </c>
      <c r="O932" s="7" t="s">
        <v>2761</v>
      </c>
      <c r="P932" s="67">
        <v>50.123453562695545</v>
      </c>
      <c r="Q932" s="18">
        <f t="shared" si="49"/>
        <v>1</v>
      </c>
      <c r="R932" s="68">
        <v>1.71</v>
      </c>
      <c r="S932" s="69">
        <v>7434.49</v>
      </c>
      <c r="T932" s="59">
        <f t="shared" si="47"/>
        <v>7434.49</v>
      </c>
    </row>
    <row r="933" spans="1:20">
      <c r="A933">
        <f t="shared" si="48"/>
        <v>33</v>
      </c>
      <c r="B933" s="60" t="s">
        <v>127</v>
      </c>
      <c r="C933" s="60" t="s">
        <v>295</v>
      </c>
      <c r="D933" s="60">
        <v>5</v>
      </c>
      <c r="E933" s="65">
        <v>16352.922</v>
      </c>
      <c r="F933" s="60">
        <v>2019</v>
      </c>
      <c r="G933" s="65">
        <v>67.668000000000006</v>
      </c>
      <c r="H933" s="65">
        <v>5.488736629486084</v>
      </c>
      <c r="I933" s="66">
        <v>1.3200000524520874</v>
      </c>
      <c r="J933" s="5">
        <v>9.4748312866275626</v>
      </c>
      <c r="K933" s="6">
        <v>54.993393360490884</v>
      </c>
      <c r="L933" s="5">
        <v>48.367701476570062</v>
      </c>
      <c r="M933" s="5">
        <v>8.3513946925804916</v>
      </c>
      <c r="N933" s="7">
        <v>5.7915717382559677</v>
      </c>
      <c r="O933" s="7" t="s">
        <v>747</v>
      </c>
      <c r="P933" s="67">
        <v>52.126789107291295</v>
      </c>
      <c r="Q933" s="18">
        <f t="shared" si="49"/>
        <v>1</v>
      </c>
      <c r="R933" s="68">
        <v>1.55</v>
      </c>
      <c r="S933" s="69">
        <v>4070.61</v>
      </c>
      <c r="T933" s="59">
        <f t="shared" si="47"/>
        <v>4070.61</v>
      </c>
    </row>
    <row r="934" spans="1:20">
      <c r="A934">
        <f t="shared" si="48"/>
        <v>76</v>
      </c>
      <c r="B934" s="60" t="s">
        <v>149</v>
      </c>
      <c r="C934" s="60" t="s">
        <v>317</v>
      </c>
      <c r="D934" s="60">
        <v>5</v>
      </c>
      <c r="E934" s="65">
        <v>47312.718999999997</v>
      </c>
      <c r="F934" s="60">
        <v>2022</v>
      </c>
      <c r="G934" s="65">
        <v>67.674999999999997</v>
      </c>
      <c r="H934" s="65">
        <v>4.3719999999999999</v>
      </c>
      <c r="I934" s="66">
        <v>1.1000000238418579</v>
      </c>
      <c r="J934" s="5">
        <v>8.3580946571414785</v>
      </c>
      <c r="K934" s="6">
        <v>48.516698751192934</v>
      </c>
      <c r="L934" s="5">
        <v>41.891006867272111</v>
      </c>
      <c r="M934" s="5">
        <v>8.1313946639702621</v>
      </c>
      <c r="N934" s="7">
        <v>5.1517616102055319</v>
      </c>
      <c r="O934" s="7" t="s">
        <v>3025</v>
      </c>
      <c r="P934" s="67">
        <v>46.152072263902546</v>
      </c>
      <c r="Q934" s="18">
        <f t="shared" si="49"/>
        <v>1</v>
      </c>
      <c r="R934" s="68">
        <v>1.51</v>
      </c>
      <c r="S934" s="69">
        <v>2724.91</v>
      </c>
      <c r="T934" s="59">
        <f t="shared" si="47"/>
        <v>2724.91</v>
      </c>
    </row>
    <row r="935" spans="1:20">
      <c r="A935">
        <f t="shared" si="48"/>
        <v>80</v>
      </c>
      <c r="B935" s="60" t="s">
        <v>24</v>
      </c>
      <c r="C935" s="60" t="s">
        <v>192</v>
      </c>
      <c r="D935" s="60">
        <v>1</v>
      </c>
      <c r="E935" s="65">
        <v>11508.368</v>
      </c>
      <c r="F935" s="60">
        <v>2018</v>
      </c>
      <c r="G935" s="65">
        <v>67.698999999999998</v>
      </c>
      <c r="H935" s="65">
        <v>5.9157342910766602</v>
      </c>
      <c r="I935" s="66">
        <v>2.9600000381469727</v>
      </c>
      <c r="J935" s="5">
        <v>9.9018289482181387</v>
      </c>
      <c r="K935" s="6">
        <v>57.498083057616775</v>
      </c>
      <c r="L935" s="5">
        <v>50.872391173695952</v>
      </c>
      <c r="M935" s="5">
        <v>9.9913946782753769</v>
      </c>
      <c r="N935" s="7">
        <v>5.0916206207237007</v>
      </c>
      <c r="O935" s="7" t="s">
        <v>934</v>
      </c>
      <c r="P935" s="67">
        <v>45.880312205048092</v>
      </c>
      <c r="Q935" s="18">
        <f t="shared" si="49"/>
        <v>2</v>
      </c>
      <c r="R935" s="68">
        <v>1.56</v>
      </c>
      <c r="S935" s="69">
        <v>11920.31</v>
      </c>
      <c r="T935" s="59">
        <f t="shared" si="47"/>
        <v>11920.31</v>
      </c>
    </row>
    <row r="936" spans="1:20">
      <c r="A936">
        <f t="shared" si="48"/>
        <v>91</v>
      </c>
      <c r="B936" s="60" t="s">
        <v>57</v>
      </c>
      <c r="C936" s="60" t="s">
        <v>225</v>
      </c>
      <c r="D936" s="60">
        <v>5</v>
      </c>
      <c r="E936" s="65">
        <v>2430.7469999999998</v>
      </c>
      <c r="F936" s="60">
        <v>2022</v>
      </c>
      <c r="G936" s="65">
        <v>67.712999999999994</v>
      </c>
      <c r="H936" s="65">
        <v>5.139500617980957</v>
      </c>
      <c r="I936" s="66">
        <v>2.3343663215637207</v>
      </c>
      <c r="J936" s="5">
        <v>9.1255952751224356</v>
      </c>
      <c r="K936" s="6">
        <v>53.001596520414253</v>
      </c>
      <c r="L936" s="5">
        <v>46.375904636493431</v>
      </c>
      <c r="M936" s="5">
        <v>9.3657609616921249</v>
      </c>
      <c r="N936" s="7">
        <v>4.9516429926175087</v>
      </c>
      <c r="O936" s="7" t="s">
        <v>3026</v>
      </c>
      <c r="P936" s="67">
        <v>44.359309011430106</v>
      </c>
      <c r="Q936" s="18">
        <f t="shared" si="49"/>
        <v>2</v>
      </c>
      <c r="R936" s="68">
        <v>1.51</v>
      </c>
      <c r="S936" s="69">
        <v>18662.05</v>
      </c>
      <c r="T936" s="59">
        <f t="shared" si="47"/>
        <v>18662.05</v>
      </c>
    </row>
    <row r="937" spans="1:20">
      <c r="A937">
        <f t="shared" si="48"/>
        <v>93</v>
      </c>
      <c r="B937" s="60" t="s">
        <v>150</v>
      </c>
      <c r="C937" s="60" t="s">
        <v>318</v>
      </c>
      <c r="D937" s="60">
        <v>7</v>
      </c>
      <c r="E937" s="65">
        <v>47062.798000000003</v>
      </c>
      <c r="F937" s="60">
        <v>2007</v>
      </c>
      <c r="G937" s="65">
        <v>67.715000000000003</v>
      </c>
      <c r="H937" s="65">
        <v>5.2521815299987793</v>
      </c>
      <c r="I937" s="66">
        <v>3.9557526111602783</v>
      </c>
      <c r="J937" s="5">
        <v>9.2382761871402579</v>
      </c>
      <c r="K937" s="6">
        <v>53.65763378367194</v>
      </c>
      <c r="L937" s="5">
        <v>47.031941899751118</v>
      </c>
      <c r="M937" s="5">
        <v>10.987147251288683</v>
      </c>
      <c r="N937" s="7">
        <v>4.2806327087529246</v>
      </c>
      <c r="O937" s="7" t="s">
        <v>2632</v>
      </c>
      <c r="P937" s="67">
        <v>39.156202295425231</v>
      </c>
      <c r="Q937" s="18">
        <f t="shared" si="49"/>
        <v>3</v>
      </c>
      <c r="R937" s="68">
        <v>1.69</v>
      </c>
      <c r="S937" s="69">
        <v>18374.009999999998</v>
      </c>
      <c r="T937" s="59">
        <f t="shared" si="47"/>
        <v>18374.009999999998</v>
      </c>
    </row>
    <row r="938" spans="1:20">
      <c r="A938" t="str">
        <f t="shared" si="48"/>
        <v/>
      </c>
      <c r="B938" s="60" t="s">
        <v>23</v>
      </c>
      <c r="C938" s="60" t="s">
        <v>191</v>
      </c>
      <c r="D938" s="60">
        <v>6</v>
      </c>
      <c r="E938" s="65">
        <v>686.351</v>
      </c>
      <c r="F938" s="60">
        <v>2008</v>
      </c>
      <c r="G938" s="65">
        <v>67.733000000000004</v>
      </c>
      <c r="H938" s="65" t="s">
        <v>367</v>
      </c>
      <c r="I938" s="66">
        <v>4.369999885559082</v>
      </c>
      <c r="J938" s="5" t="s">
        <v>367</v>
      </c>
      <c r="K938" s="6" t="s">
        <v>367</v>
      </c>
      <c r="L938" s="5" t="s">
        <v>367</v>
      </c>
      <c r="M938" s="5">
        <v>11.401394525687486</v>
      </c>
      <c r="N938" s="7" t="s">
        <v>367</v>
      </c>
      <c r="O938" s="7" t="s">
        <v>2372</v>
      </c>
      <c r="P938" s="67" t="s">
        <v>367</v>
      </c>
      <c r="Q938" s="18">
        <f t="shared" si="49"/>
        <v>3</v>
      </c>
      <c r="R938" s="68">
        <v>1.69</v>
      </c>
      <c r="S938" s="69">
        <v>8470.0300000000007</v>
      </c>
      <c r="T938" s="59">
        <f t="shared" si="47"/>
        <v>8470.0300000000007</v>
      </c>
    </row>
    <row r="939" spans="1:20">
      <c r="A939">
        <f t="shared" si="48"/>
        <v>32</v>
      </c>
      <c r="B939" s="60" t="s">
        <v>155</v>
      </c>
      <c r="C939" s="60" t="s">
        <v>323</v>
      </c>
      <c r="D939" s="60">
        <v>7</v>
      </c>
      <c r="E939" s="65">
        <v>37053.428</v>
      </c>
      <c r="F939" s="60">
        <v>2025</v>
      </c>
      <c r="G939" s="65">
        <v>72.656000000000006</v>
      </c>
      <c r="H939" s="65">
        <v>6.286238689422607</v>
      </c>
      <c r="I939" s="66">
        <v>2.2999999523162842</v>
      </c>
      <c r="J939" s="5">
        <v>10.272333346564086</v>
      </c>
      <c r="K939" s="6">
        <v>64.017141969940809</v>
      </c>
      <c r="L939" s="5">
        <v>57.391450086019987</v>
      </c>
      <c r="M939" s="5">
        <v>9.3313945924446884</v>
      </c>
      <c r="N939" s="7">
        <v>6.1503615046445343</v>
      </c>
      <c r="O939" s="7" t="s">
        <v>3017</v>
      </c>
      <c r="P939" s="67">
        <v>54.904511292107898</v>
      </c>
      <c r="Q939" s="18">
        <f t="shared" si="49"/>
        <v>2</v>
      </c>
      <c r="R939" s="68">
        <v>1.48</v>
      </c>
      <c r="S939" s="69" t="s">
        <v>367</v>
      </c>
      <c r="T939" s="59">
        <f t="shared" si="47"/>
        <v>10450.209999999999</v>
      </c>
    </row>
    <row r="940" spans="1:20">
      <c r="A940">
        <f t="shared" si="48"/>
        <v>80</v>
      </c>
      <c r="B940" s="60" t="s">
        <v>82</v>
      </c>
      <c r="C940" s="60" t="s">
        <v>250</v>
      </c>
      <c r="D940" s="60">
        <v>7</v>
      </c>
      <c r="E940" s="65">
        <v>5594.5349999999999</v>
      </c>
      <c r="F940" s="60">
        <v>2011</v>
      </c>
      <c r="G940" s="65">
        <v>67.748000000000005</v>
      </c>
      <c r="H940" s="65">
        <v>4.9210491180419922</v>
      </c>
      <c r="I940" s="66">
        <v>2.2728698253631592</v>
      </c>
      <c r="J940" s="5">
        <v>8.9071437751834708</v>
      </c>
      <c r="K940" s="6">
        <v>51.759566926491964</v>
      </c>
      <c r="L940" s="5">
        <v>45.133875042571141</v>
      </c>
      <c r="M940" s="5">
        <v>9.3042644654915634</v>
      </c>
      <c r="N940" s="7">
        <v>4.8508804978585296</v>
      </c>
      <c r="O940" s="7" t="s">
        <v>1991</v>
      </c>
      <c r="P940" s="67">
        <v>44.168915306103493</v>
      </c>
      <c r="Q940" s="18">
        <f t="shared" si="49"/>
        <v>2</v>
      </c>
      <c r="R940" s="68">
        <v>1.65</v>
      </c>
      <c r="S940" s="69">
        <v>5092.8500000000004</v>
      </c>
      <c r="T940" s="59">
        <f t="shared" si="47"/>
        <v>5092.8500000000004</v>
      </c>
    </row>
    <row r="941" spans="1:20">
      <c r="A941" t="str">
        <f t="shared" si="48"/>
        <v/>
      </c>
      <c r="B941" s="60" t="s">
        <v>125</v>
      </c>
      <c r="C941" s="60" t="s">
        <v>293</v>
      </c>
      <c r="D941" s="60">
        <v>5</v>
      </c>
      <c r="E941" s="65">
        <v>13954.471</v>
      </c>
      <c r="F941" s="60">
        <v>2023</v>
      </c>
      <c r="G941" s="65">
        <v>67.784999999999997</v>
      </c>
      <c r="H941" s="65" t="s">
        <v>367</v>
      </c>
      <c r="I941" s="66">
        <v>0.85000002384185791</v>
      </c>
      <c r="J941" s="5" t="s">
        <v>367</v>
      </c>
      <c r="K941" s="6" t="s">
        <v>367</v>
      </c>
      <c r="L941" s="5" t="s">
        <v>367</v>
      </c>
      <c r="M941" s="5">
        <v>7.8813946639702621</v>
      </c>
      <c r="N941" s="7" t="s">
        <v>367</v>
      </c>
      <c r="O941" s="7" t="s">
        <v>3028</v>
      </c>
      <c r="P941" s="67" t="s">
        <v>367</v>
      </c>
      <c r="Q941" s="18">
        <f t="shared" si="49"/>
        <v>1</v>
      </c>
      <c r="R941" s="68">
        <v>1.5</v>
      </c>
      <c r="S941" s="69">
        <v>3063</v>
      </c>
      <c r="T941" s="59">
        <f t="shared" si="47"/>
        <v>3063</v>
      </c>
    </row>
    <row r="942" spans="1:20">
      <c r="A942">
        <f t="shared" si="48"/>
        <v>65</v>
      </c>
      <c r="B942" s="60" t="s">
        <v>127</v>
      </c>
      <c r="C942" s="60" t="s">
        <v>295</v>
      </c>
      <c r="D942" s="60">
        <v>5</v>
      </c>
      <c r="E942" s="65">
        <v>17651.102999999999</v>
      </c>
      <c r="F942" s="60">
        <v>2022</v>
      </c>
      <c r="G942" s="65">
        <v>67.787999999999997</v>
      </c>
      <c r="H942" s="65">
        <v>4.9068198204040527</v>
      </c>
      <c r="I942" s="66">
        <v>1.4700000286102295</v>
      </c>
      <c r="J942" s="5">
        <v>8.8929144775455313</v>
      </c>
      <c r="K942" s="6">
        <v>51.707391467075958</v>
      </c>
      <c r="L942" s="5">
        <v>45.081699583155135</v>
      </c>
      <c r="M942" s="5">
        <v>8.5013946687386337</v>
      </c>
      <c r="N942" s="7">
        <v>5.3028592765996105</v>
      </c>
      <c r="O942" s="7" t="s">
        <v>3029</v>
      </c>
      <c r="P942" s="67">
        <v>47.505681174010547</v>
      </c>
      <c r="Q942" s="18">
        <f t="shared" si="49"/>
        <v>1</v>
      </c>
      <c r="R942" s="68">
        <v>1.51</v>
      </c>
      <c r="S942" s="69">
        <v>4228.7299999999996</v>
      </c>
      <c r="T942" s="59">
        <f t="shared" si="47"/>
        <v>4228.7299999999996</v>
      </c>
    </row>
    <row r="943" spans="1:20">
      <c r="A943">
        <f t="shared" si="48"/>
        <v>55</v>
      </c>
      <c r="B943" s="60" t="s">
        <v>114</v>
      </c>
      <c r="C943" s="60" t="s">
        <v>282</v>
      </c>
      <c r="D943" s="60">
        <v>6</v>
      </c>
      <c r="E943" s="65">
        <v>251269.16399999999</v>
      </c>
      <c r="F943" s="60">
        <v>2024</v>
      </c>
      <c r="G943" s="65">
        <v>67.799000000000007</v>
      </c>
      <c r="H943" s="65">
        <v>4.7088345260620112</v>
      </c>
      <c r="I943" s="66">
        <v>0.73000001907348633</v>
      </c>
      <c r="J943" s="5">
        <v>8.6949291832034916</v>
      </c>
      <c r="K943" s="6">
        <v>50.56441999690113</v>
      </c>
      <c r="L943" s="5">
        <v>43.938728112980307</v>
      </c>
      <c r="M943" s="5">
        <v>7.7613946592018905</v>
      </c>
      <c r="N943" s="7">
        <v>5.6611897786806473</v>
      </c>
      <c r="O943" s="7" t="s">
        <v>3030</v>
      </c>
      <c r="P943" s="67">
        <v>50.597033141778006</v>
      </c>
      <c r="Q943" s="18">
        <f t="shared" si="49"/>
        <v>1</v>
      </c>
      <c r="R943" s="68">
        <v>1.49</v>
      </c>
      <c r="S943" s="69">
        <v>5500.32</v>
      </c>
      <c r="T943" s="59">
        <f t="shared" si="47"/>
        <v>5500.32</v>
      </c>
    </row>
    <row r="944" spans="1:20">
      <c r="A944">
        <f t="shared" si="48"/>
        <v>40</v>
      </c>
      <c r="B944" s="60" t="s">
        <v>83</v>
      </c>
      <c r="C944" s="60" t="s">
        <v>251</v>
      </c>
      <c r="D944" s="60">
        <v>8</v>
      </c>
      <c r="E944" s="65">
        <v>7453.1940000000004</v>
      </c>
      <c r="F944" s="60">
        <v>2021</v>
      </c>
      <c r="G944" s="65">
        <v>67.807000000000002</v>
      </c>
      <c r="H944" s="65">
        <v>4.9265217781066895</v>
      </c>
      <c r="I944" s="66">
        <v>1.0900000333786011</v>
      </c>
      <c r="J944" s="5">
        <v>8.912616435248168</v>
      </c>
      <c r="K944" s="6">
        <v>51.836472426998874</v>
      </c>
      <c r="L944" s="5">
        <v>45.210780543078052</v>
      </c>
      <c r="M944" s="5">
        <v>8.1213946735070053</v>
      </c>
      <c r="N944" s="7">
        <v>5.5668739620007894</v>
      </c>
      <c r="O944" s="7" t="s">
        <v>507</v>
      </c>
      <c r="P944" s="67">
        <v>49.929244800589736</v>
      </c>
      <c r="Q944" s="18">
        <f t="shared" si="49"/>
        <v>1</v>
      </c>
      <c r="R944" s="68">
        <v>1.52</v>
      </c>
      <c r="S944" s="69">
        <v>8080.44</v>
      </c>
      <c r="T944" s="59">
        <f t="shared" si="47"/>
        <v>8080.44</v>
      </c>
    </row>
    <row r="945" spans="1:20">
      <c r="A945">
        <f t="shared" si="48"/>
        <v>32</v>
      </c>
      <c r="B945" s="60" t="s">
        <v>106</v>
      </c>
      <c r="C945" s="60" t="s">
        <v>274</v>
      </c>
      <c r="D945" s="60">
        <v>6</v>
      </c>
      <c r="E945" s="65">
        <v>27672.37</v>
      </c>
      <c r="F945" s="60">
        <v>2014</v>
      </c>
      <c r="G945" s="65">
        <v>67.811999999999998</v>
      </c>
      <c r="H945" s="65">
        <v>4.9750146865844727</v>
      </c>
      <c r="I945" s="66">
        <v>0.82999998331069946</v>
      </c>
      <c r="J945" s="5">
        <v>8.9611093437259512</v>
      </c>
      <c r="K945" s="6">
        <v>52.122354116675339</v>
      </c>
      <c r="L945" s="5">
        <v>45.496662232754517</v>
      </c>
      <c r="M945" s="5">
        <v>7.8613946234391037</v>
      </c>
      <c r="N945" s="7">
        <v>5.7873525515567126</v>
      </c>
      <c r="O945" s="7" t="s">
        <v>1514</v>
      </c>
      <c r="P945" s="67">
        <v>52.453012746512748</v>
      </c>
      <c r="Q945" s="18">
        <f t="shared" si="49"/>
        <v>1</v>
      </c>
      <c r="R945" s="68">
        <v>1.61</v>
      </c>
      <c r="S945" s="69">
        <v>3621.73</v>
      </c>
      <c r="T945" s="59">
        <f t="shared" si="47"/>
        <v>3621.73</v>
      </c>
    </row>
    <row r="946" spans="1:20">
      <c r="A946">
        <f t="shared" si="48"/>
        <v>92</v>
      </c>
      <c r="B946" s="60" t="s">
        <v>24</v>
      </c>
      <c r="C946" s="60" t="s">
        <v>192</v>
      </c>
      <c r="D946" s="60">
        <v>1</v>
      </c>
      <c r="E946" s="65">
        <v>11671.386</v>
      </c>
      <c r="F946" s="60">
        <v>2019</v>
      </c>
      <c r="G946" s="65">
        <v>67.819999999999993</v>
      </c>
      <c r="H946" s="65">
        <v>5.6742706298828125</v>
      </c>
      <c r="I946" s="66">
        <v>2.9800000190734863</v>
      </c>
      <c r="J946" s="5">
        <v>9.6603652870242911</v>
      </c>
      <c r="K946" s="6">
        <v>56.196209984953413</v>
      </c>
      <c r="L946" s="5">
        <v>49.57051810103259</v>
      </c>
      <c r="M946" s="5">
        <v>10.011394659201891</v>
      </c>
      <c r="N946" s="7">
        <v>4.9514098473253432</v>
      </c>
      <c r="O946" s="7" t="s">
        <v>794</v>
      </c>
      <c r="P946" s="67">
        <v>44.564948611517373</v>
      </c>
      <c r="Q946" s="18">
        <f t="shared" si="49"/>
        <v>2</v>
      </c>
      <c r="R946" s="68">
        <v>1.55</v>
      </c>
      <c r="S946" s="69">
        <v>11930.92</v>
      </c>
      <c r="T946" s="59">
        <f t="shared" si="47"/>
        <v>11930.92</v>
      </c>
    </row>
    <row r="947" spans="1:20">
      <c r="A947">
        <f t="shared" si="48"/>
        <v>51</v>
      </c>
      <c r="B947" s="60" t="s">
        <v>72</v>
      </c>
      <c r="C947" s="60" t="s">
        <v>240</v>
      </c>
      <c r="D947" s="60">
        <v>4</v>
      </c>
      <c r="E947" s="65">
        <v>30058.205999999998</v>
      </c>
      <c r="F947" s="60">
        <v>2009</v>
      </c>
      <c r="G947" s="65">
        <v>67.834000000000003</v>
      </c>
      <c r="H947" s="65">
        <v>4.7753167152404785</v>
      </c>
      <c r="I947" s="66">
        <v>1.5</v>
      </c>
      <c r="J947" s="5">
        <v>8.7614113723819571</v>
      </c>
      <c r="K947" s="6">
        <v>50.977342522861164</v>
      </c>
      <c r="L947" s="5">
        <v>44.351650638940342</v>
      </c>
      <c r="M947" s="5">
        <v>8.5313946401284042</v>
      </c>
      <c r="N947" s="7">
        <v>5.1986401414754875</v>
      </c>
      <c r="O947" s="7" t="s">
        <v>2334</v>
      </c>
      <c r="P947" s="67">
        <v>47.444435219158599</v>
      </c>
      <c r="Q947" s="18">
        <f t="shared" si="49"/>
        <v>1</v>
      </c>
      <c r="R947" s="68">
        <v>1.67</v>
      </c>
      <c r="S947" s="69">
        <v>11470.52</v>
      </c>
      <c r="T947" s="59">
        <f t="shared" si="47"/>
        <v>11470.52</v>
      </c>
    </row>
    <row r="948" spans="1:20">
      <c r="A948" t="str">
        <f t="shared" si="48"/>
        <v/>
      </c>
      <c r="B948" s="60" t="s">
        <v>62</v>
      </c>
      <c r="C948" s="60" t="s">
        <v>230</v>
      </c>
      <c r="D948" s="60">
        <v>1</v>
      </c>
      <c r="E948" s="65">
        <v>17598.650000000001</v>
      </c>
      <c r="F948" s="60">
        <v>2021</v>
      </c>
      <c r="G948" s="65">
        <v>67.858000000000004</v>
      </c>
      <c r="H948" s="65" t="s">
        <v>367</v>
      </c>
      <c r="I948" s="66">
        <v>1.7489863634109497</v>
      </c>
      <c r="J948" s="5" t="s">
        <v>367</v>
      </c>
      <c r="K948" s="6" t="s">
        <v>367</v>
      </c>
      <c r="L948" s="5" t="s">
        <v>367</v>
      </c>
      <c r="M948" s="5">
        <v>8.7803810035393539</v>
      </c>
      <c r="N948" s="7" t="s">
        <v>367</v>
      </c>
      <c r="O948" s="7" t="s">
        <v>414</v>
      </c>
      <c r="P948" s="67" t="s">
        <v>367</v>
      </c>
      <c r="Q948" s="18">
        <f t="shared" si="49"/>
        <v>2</v>
      </c>
      <c r="R948" s="68">
        <v>1.52</v>
      </c>
      <c r="S948" s="69">
        <v>11825.14</v>
      </c>
      <c r="T948" s="59">
        <f t="shared" si="47"/>
        <v>11825.14</v>
      </c>
    </row>
    <row r="949" spans="1:20">
      <c r="A949">
        <f t="shared" si="48"/>
        <v>105</v>
      </c>
      <c r="B949" s="60" t="s">
        <v>124</v>
      </c>
      <c r="C949" s="60" t="s">
        <v>292</v>
      </c>
      <c r="D949" s="60">
        <v>7</v>
      </c>
      <c r="E949" s="65">
        <v>143811.84</v>
      </c>
      <c r="F949" s="60">
        <v>2008</v>
      </c>
      <c r="G949" s="65">
        <v>67.861999999999995</v>
      </c>
      <c r="H949" s="65">
        <v>5.6187539100646973</v>
      </c>
      <c r="I949" s="66">
        <v>5.2600002288818359</v>
      </c>
      <c r="J949" s="5">
        <v>9.6048485672061759</v>
      </c>
      <c r="K949" s="6">
        <v>55.907860053364381</v>
      </c>
      <c r="L949" s="5">
        <v>49.282168169443558</v>
      </c>
      <c r="M949" s="5">
        <v>12.29139486901024</v>
      </c>
      <c r="N949" s="7">
        <v>4.0094853915804585</v>
      </c>
      <c r="O949" s="7" t="s">
        <v>2492</v>
      </c>
      <c r="P949" s="67">
        <v>36.675938295816636</v>
      </c>
      <c r="Q949" s="18">
        <f t="shared" si="49"/>
        <v>3</v>
      </c>
      <c r="R949" s="68">
        <v>1.69</v>
      </c>
      <c r="S949" s="69">
        <v>34342.230000000003</v>
      </c>
      <c r="T949" s="59">
        <f t="shared" si="47"/>
        <v>34342.230000000003</v>
      </c>
    </row>
    <row r="950" spans="1:20">
      <c r="A950">
        <f t="shared" si="48"/>
        <v>70</v>
      </c>
      <c r="B950" s="60" t="s">
        <v>31</v>
      </c>
      <c r="C950" s="60" t="s">
        <v>199</v>
      </c>
      <c r="D950" s="60">
        <v>8</v>
      </c>
      <c r="E950" s="65">
        <v>14722.584000000001</v>
      </c>
      <c r="F950" s="60">
        <v>2011</v>
      </c>
      <c r="G950" s="65">
        <v>67.869</v>
      </c>
      <c r="H950" s="65">
        <v>4.1612253189086914</v>
      </c>
      <c r="I950" s="66">
        <v>1.2000000476837158</v>
      </c>
      <c r="J950" s="5">
        <v>8.14731997605017</v>
      </c>
      <c r="K950" s="6">
        <v>47.428775875169663</v>
      </c>
      <c r="L950" s="5">
        <v>40.80308399124884</v>
      </c>
      <c r="M950" s="5">
        <v>8.23139468781212</v>
      </c>
      <c r="N950" s="7">
        <v>4.9570073527957845</v>
      </c>
      <c r="O950" s="7" t="s">
        <v>2006</v>
      </c>
      <c r="P950" s="67">
        <v>45.13523638317313</v>
      </c>
      <c r="Q950" s="18">
        <f t="shared" si="49"/>
        <v>1</v>
      </c>
      <c r="R950" s="68">
        <v>1.65</v>
      </c>
      <c r="S950" s="69">
        <v>3921.98</v>
      </c>
      <c r="T950" s="59">
        <f t="shared" si="47"/>
        <v>3921.98</v>
      </c>
    </row>
    <row r="951" spans="1:20">
      <c r="A951">
        <f t="shared" si="48"/>
        <v>33</v>
      </c>
      <c r="B951" s="60" t="s">
        <v>77</v>
      </c>
      <c r="C951" s="60" t="s">
        <v>245</v>
      </c>
      <c r="D951" s="60">
        <v>8</v>
      </c>
      <c r="E951" s="65">
        <v>123103.47900000001</v>
      </c>
      <c r="F951" s="60">
        <v>2025</v>
      </c>
      <c r="G951" s="65">
        <v>85.001000000000005</v>
      </c>
      <c r="H951" s="65">
        <v>6.1270099868774395</v>
      </c>
      <c r="I951" s="66">
        <v>3.940000057220459</v>
      </c>
      <c r="J951" s="5">
        <v>10.113104644018918</v>
      </c>
      <c r="K951" s="6">
        <v>73.73339457077752</v>
      </c>
      <c r="L951" s="5">
        <v>67.107702686856697</v>
      </c>
      <c r="M951" s="5">
        <v>10.971394697348863</v>
      </c>
      <c r="N951" s="7">
        <v>6.1166063693864423</v>
      </c>
      <c r="O951" s="7" t="s">
        <v>3024</v>
      </c>
      <c r="P951" s="67">
        <v>54.603177914623501</v>
      </c>
      <c r="Q951" s="18">
        <f t="shared" si="49"/>
        <v>3</v>
      </c>
      <c r="R951" s="68">
        <v>1.48</v>
      </c>
      <c r="S951" s="69" t="s">
        <v>367</v>
      </c>
      <c r="T951" s="59">
        <f t="shared" si="47"/>
        <v>46106.92</v>
      </c>
    </row>
    <row r="952" spans="1:20">
      <c r="A952">
        <f t="shared" si="48"/>
        <v>35</v>
      </c>
      <c r="B952" s="60" t="s">
        <v>155</v>
      </c>
      <c r="C952" s="60" t="s">
        <v>323</v>
      </c>
      <c r="D952" s="60">
        <v>7</v>
      </c>
      <c r="E952" s="65">
        <v>26699.043000000001</v>
      </c>
      <c r="F952" s="60">
        <v>2006</v>
      </c>
      <c r="G952" s="65">
        <v>67.905000000000001</v>
      </c>
      <c r="H952" s="65">
        <v>5.2323222160339355</v>
      </c>
      <c r="I952" s="66">
        <v>2.2300000190734863</v>
      </c>
      <c r="J952" s="5">
        <v>9.2184168731754141</v>
      </c>
      <c r="K952" s="6">
        <v>53.692520281405272</v>
      </c>
      <c r="L952" s="5">
        <v>47.06682839748445</v>
      </c>
      <c r="M952" s="5">
        <v>9.2613946592018905</v>
      </c>
      <c r="N952" s="7">
        <v>5.0820454293803392</v>
      </c>
      <c r="O952" s="7" t="s">
        <v>2785</v>
      </c>
      <c r="P952" s="67">
        <v>46.593563809451346</v>
      </c>
      <c r="Q952" s="18">
        <f t="shared" si="49"/>
        <v>2</v>
      </c>
      <c r="R952" s="68">
        <v>1.71</v>
      </c>
      <c r="S952" s="69">
        <v>4413.72</v>
      </c>
      <c r="T952" s="59">
        <f t="shared" si="47"/>
        <v>4413.72</v>
      </c>
    </row>
    <row r="953" spans="1:20">
      <c r="A953">
        <f t="shared" si="48"/>
        <v>61</v>
      </c>
      <c r="B953" s="60" t="s">
        <v>83</v>
      </c>
      <c r="C953" s="60" t="s">
        <v>251</v>
      </c>
      <c r="D953" s="60">
        <v>8</v>
      </c>
      <c r="E953" s="65">
        <v>7237.6360000000004</v>
      </c>
      <c r="F953" s="60">
        <v>2019</v>
      </c>
      <c r="G953" s="65">
        <v>67.911000000000001</v>
      </c>
      <c r="H953" s="65">
        <v>5.1968560218811035</v>
      </c>
      <c r="I953" s="66">
        <v>1.6299999952316284</v>
      </c>
      <c r="J953" s="5">
        <v>9.1829506790225821</v>
      </c>
      <c r="K953" s="6">
        <v>53.490673956814106</v>
      </c>
      <c r="L953" s="5">
        <v>46.864982072893284</v>
      </c>
      <c r="M953" s="5">
        <v>8.6613946353600326</v>
      </c>
      <c r="N953" s="7">
        <v>5.4107893758318779</v>
      </c>
      <c r="O953" s="7" t="s">
        <v>817</v>
      </c>
      <c r="P953" s="67">
        <v>48.699574043935478</v>
      </c>
      <c r="Q953" s="18">
        <f t="shared" si="49"/>
        <v>2</v>
      </c>
      <c r="R953" s="68">
        <v>1.55</v>
      </c>
      <c r="S953" s="69">
        <v>8075.28</v>
      </c>
      <c r="T953" s="59">
        <f t="shared" si="47"/>
        <v>8075.28</v>
      </c>
    </row>
    <row r="954" spans="1:20">
      <c r="A954">
        <f t="shared" si="48"/>
        <v>21</v>
      </c>
      <c r="B954" s="60" t="s">
        <v>70</v>
      </c>
      <c r="C954" s="60" t="s">
        <v>238</v>
      </c>
      <c r="D954" s="60">
        <v>8</v>
      </c>
      <c r="E954" s="65">
        <v>237062.337</v>
      </c>
      <c r="F954" s="60">
        <v>2007</v>
      </c>
      <c r="G954" s="65">
        <v>67.914000000000001</v>
      </c>
      <c r="H954" s="65">
        <v>5.1012139320373535</v>
      </c>
      <c r="I954" s="66">
        <v>1.2999999523162842</v>
      </c>
      <c r="J954" s="5">
        <v>9.0873085891788321</v>
      </c>
      <c r="K954" s="6">
        <v>52.935897291244167</v>
      </c>
      <c r="L954" s="5">
        <v>46.310205407323345</v>
      </c>
      <c r="M954" s="5">
        <v>8.3313945924446884</v>
      </c>
      <c r="N954" s="7">
        <v>5.5585178319749344</v>
      </c>
      <c r="O954" s="7" t="s">
        <v>2588</v>
      </c>
      <c r="P954" s="67">
        <v>50.845392141795564</v>
      </c>
      <c r="Q954" s="18">
        <f t="shared" si="49"/>
        <v>1</v>
      </c>
      <c r="R954" s="68">
        <v>1.69</v>
      </c>
      <c r="S954" s="69">
        <v>7802.46</v>
      </c>
      <c r="T954" s="59">
        <f t="shared" si="47"/>
        <v>7802.46</v>
      </c>
    </row>
    <row r="955" spans="1:20">
      <c r="A955">
        <f t="shared" si="48"/>
        <v>13</v>
      </c>
      <c r="B955" s="60" t="s">
        <v>141</v>
      </c>
      <c r="C955" s="60" t="s">
        <v>309</v>
      </c>
      <c r="D955" s="60">
        <v>7</v>
      </c>
      <c r="E955" s="65">
        <v>7338.4030000000002</v>
      </c>
      <c r="F955" s="60">
        <v>2008</v>
      </c>
      <c r="G955" s="65">
        <v>67.924000000000007</v>
      </c>
      <c r="H955" s="65">
        <v>5.0639867782592773</v>
      </c>
      <c r="I955" s="66">
        <v>0.8399999737739563</v>
      </c>
      <c r="J955" s="5">
        <v>9.0500814354007559</v>
      </c>
      <c r="K955" s="6">
        <v>52.726802214224733</v>
      </c>
      <c r="L955" s="5">
        <v>46.101110330303911</v>
      </c>
      <c r="M955" s="5">
        <v>7.8713946139023605</v>
      </c>
      <c r="N955" s="7">
        <v>5.856790644046824</v>
      </c>
      <c r="O955" s="7" t="s">
        <v>2428</v>
      </c>
      <c r="P955" s="67">
        <v>53.573780995347718</v>
      </c>
      <c r="Q955" s="18">
        <f t="shared" si="49"/>
        <v>1</v>
      </c>
      <c r="R955" s="68">
        <v>1.69</v>
      </c>
      <c r="S955" s="69">
        <v>2308.09</v>
      </c>
      <c r="T955" s="59">
        <f t="shared" si="47"/>
        <v>2308.09</v>
      </c>
    </row>
    <row r="956" spans="1:20">
      <c r="A956">
        <f t="shared" si="48"/>
        <v>34</v>
      </c>
      <c r="B956" s="60" t="s">
        <v>146</v>
      </c>
      <c r="C956" s="60" t="s">
        <v>314</v>
      </c>
      <c r="D956" s="60">
        <v>4</v>
      </c>
      <c r="E956" s="65">
        <v>12348.573</v>
      </c>
      <c r="F956" s="60">
        <v>2025</v>
      </c>
      <c r="G956" s="65">
        <v>76.903000000000006</v>
      </c>
      <c r="H956" s="65">
        <v>4.9988680725097669</v>
      </c>
      <c r="I956" s="66">
        <v>1.6299999952316284</v>
      </c>
      <c r="J956" s="5">
        <v>8.9849627296512473</v>
      </c>
      <c r="K956" s="6">
        <v>59.267315239740142</v>
      </c>
      <c r="L956" s="5">
        <v>52.64162335581932</v>
      </c>
      <c r="M956" s="5">
        <v>8.6613946353600326</v>
      </c>
      <c r="N956" s="7">
        <v>6.0777306163733229</v>
      </c>
      <c r="O956" s="7" t="s">
        <v>3027</v>
      </c>
      <c r="P956" s="67">
        <v>54.256132587501483</v>
      </c>
      <c r="Q956" s="18">
        <f t="shared" si="49"/>
        <v>2</v>
      </c>
      <c r="R956" s="68">
        <v>1.48</v>
      </c>
      <c r="S956" s="69" t="s">
        <v>367</v>
      </c>
      <c r="T956" s="59">
        <f t="shared" si="47"/>
        <v>12774.92</v>
      </c>
    </row>
    <row r="957" spans="1:20">
      <c r="A957">
        <f t="shared" si="48"/>
        <v>86</v>
      </c>
      <c r="B957" s="60" t="s">
        <v>159</v>
      </c>
      <c r="C957" s="60" t="s">
        <v>327</v>
      </c>
      <c r="D957" s="60">
        <v>4</v>
      </c>
      <c r="E957" s="65">
        <v>38222.875999999997</v>
      </c>
      <c r="F957" s="60">
        <v>2022</v>
      </c>
      <c r="G957" s="65">
        <v>67.951999999999998</v>
      </c>
      <c r="H957" s="65">
        <v>3.6967281913757324</v>
      </c>
      <c r="I957" s="66">
        <v>0.60000002384185791</v>
      </c>
      <c r="J957" s="5">
        <v>7.6828228485172119</v>
      </c>
      <c r="K957" s="6">
        <v>44.779450036206427</v>
      </c>
      <c r="L957" s="5">
        <v>38.153758152285604</v>
      </c>
      <c r="M957" s="5">
        <v>7.6313946639702621</v>
      </c>
      <c r="N957" s="7">
        <v>4.9995786920075194</v>
      </c>
      <c r="O957" s="7" t="s">
        <v>3033</v>
      </c>
      <c r="P957" s="67">
        <v>44.788741122164012</v>
      </c>
      <c r="Q957" s="18">
        <f t="shared" si="49"/>
        <v>1</v>
      </c>
      <c r="R957" s="68">
        <v>1.51</v>
      </c>
      <c r="S957" s="69"/>
      <c r="T957" s="59" t="str">
        <f t="shared" si="47"/>
        <v/>
      </c>
    </row>
    <row r="958" spans="1:20">
      <c r="A958">
        <f t="shared" si="48"/>
        <v>59</v>
      </c>
      <c r="B958" s="60" t="s">
        <v>159</v>
      </c>
      <c r="C958" s="60" t="s">
        <v>327</v>
      </c>
      <c r="D958" s="60">
        <v>4</v>
      </c>
      <c r="E958" s="65">
        <v>29312.952000000001</v>
      </c>
      <c r="F958" s="60">
        <v>2013</v>
      </c>
      <c r="G958" s="65">
        <v>67.960999999999999</v>
      </c>
      <c r="H958" s="65">
        <v>4.2176785469055176</v>
      </c>
      <c r="I958" s="66">
        <v>0.88999998569488525</v>
      </c>
      <c r="J958" s="5">
        <v>8.2037732040469962</v>
      </c>
      <c r="K958" s="6">
        <v>47.822150155570966</v>
      </c>
      <c r="L958" s="5">
        <v>41.196458271650144</v>
      </c>
      <c r="M958" s="5">
        <v>7.9213946258232895</v>
      </c>
      <c r="N958" s="7">
        <v>5.2006572349459859</v>
      </c>
      <c r="O958" s="7" t="s">
        <v>1708</v>
      </c>
      <c r="P958" s="67">
        <v>47.190112607642028</v>
      </c>
      <c r="Q958" s="18">
        <f t="shared" si="49"/>
        <v>1</v>
      </c>
      <c r="R958" s="68">
        <v>1.62</v>
      </c>
      <c r="S958" s="69"/>
      <c r="T958" s="59" t="str">
        <f t="shared" si="47"/>
        <v/>
      </c>
    </row>
    <row r="959" spans="1:20">
      <c r="A959">
        <f t="shared" si="48"/>
        <v>80</v>
      </c>
      <c r="B959" s="60" t="s">
        <v>159</v>
      </c>
      <c r="C959" s="60" t="s">
        <v>327</v>
      </c>
      <c r="D959" s="60">
        <v>4</v>
      </c>
      <c r="E959" s="65">
        <v>30226.309000000001</v>
      </c>
      <c r="F959" s="60">
        <v>2014</v>
      </c>
      <c r="G959" s="65">
        <v>68.003</v>
      </c>
      <c r="H959" s="65">
        <v>3.9679579734802246</v>
      </c>
      <c r="I959" s="66">
        <v>0.93999999761581421</v>
      </c>
      <c r="J959" s="5">
        <v>7.9540526306217041</v>
      </c>
      <c r="K959" s="6">
        <v>46.395111752696479</v>
      </c>
      <c r="L959" s="5">
        <v>39.769419868775657</v>
      </c>
      <c r="M959" s="5">
        <v>7.9713946377442184</v>
      </c>
      <c r="N959" s="7">
        <v>4.9890165618534459</v>
      </c>
      <c r="O959" s="7" t="s">
        <v>1564</v>
      </c>
      <c r="P959" s="67">
        <v>45.217385148079764</v>
      </c>
      <c r="Q959" s="18">
        <f t="shared" si="49"/>
        <v>1</v>
      </c>
      <c r="R959" s="68">
        <v>1.61</v>
      </c>
      <c r="S959" s="69"/>
      <c r="T959" s="59" t="str">
        <f t="shared" si="47"/>
        <v/>
      </c>
    </row>
    <row r="960" spans="1:20">
      <c r="A960">
        <f t="shared" si="48"/>
        <v>21</v>
      </c>
      <c r="B960" s="60" t="s">
        <v>19</v>
      </c>
      <c r="C960" s="60" t="s">
        <v>187</v>
      </c>
      <c r="D960" s="60">
        <v>6</v>
      </c>
      <c r="E960" s="65">
        <v>152201.981</v>
      </c>
      <c r="F960" s="60">
        <v>2010</v>
      </c>
      <c r="G960" s="65">
        <v>68.009</v>
      </c>
      <c r="H960" s="65">
        <v>4.8584814071655273</v>
      </c>
      <c r="I960" s="66">
        <v>0.63999998569488525</v>
      </c>
      <c r="J960" s="5">
        <v>8.8445760643070059</v>
      </c>
      <c r="K960" s="6">
        <v>51.593988535064184</v>
      </c>
      <c r="L960" s="5">
        <v>44.968296651143362</v>
      </c>
      <c r="M960" s="5">
        <v>7.6713946258232895</v>
      </c>
      <c r="N960" s="7">
        <v>5.8618150733338652</v>
      </c>
      <c r="O960" s="7" t="s">
        <v>2121</v>
      </c>
      <c r="P960" s="67">
        <v>53.373818140525785</v>
      </c>
      <c r="Q960" s="18">
        <f t="shared" si="49"/>
        <v>1</v>
      </c>
      <c r="R960" s="68">
        <v>1.65</v>
      </c>
      <c r="S960" s="69">
        <v>4125.46</v>
      </c>
      <c r="T960" s="59">
        <f t="shared" si="47"/>
        <v>4125.46</v>
      </c>
    </row>
    <row r="961" spans="1:20">
      <c r="A961" t="str">
        <f t="shared" si="48"/>
        <v/>
      </c>
      <c r="B961" s="60" t="s">
        <v>125</v>
      </c>
      <c r="C961" s="60" t="s">
        <v>293</v>
      </c>
      <c r="D961" s="60">
        <v>5</v>
      </c>
      <c r="E961" s="65">
        <v>14256.566999999999</v>
      </c>
      <c r="F961" s="60">
        <v>2024</v>
      </c>
      <c r="G961" s="65">
        <v>68.016999999999996</v>
      </c>
      <c r="H961" s="65" t="s">
        <v>367</v>
      </c>
      <c r="I961" s="66">
        <v>0.82999998331069946</v>
      </c>
      <c r="J961" s="5" t="s">
        <v>367</v>
      </c>
      <c r="K961" s="6" t="s">
        <v>367</v>
      </c>
      <c r="L961" s="5" t="s">
        <v>367</v>
      </c>
      <c r="M961" s="5">
        <v>7.8613946234391037</v>
      </c>
      <c r="N961" s="7" t="s">
        <v>367</v>
      </c>
      <c r="O961" s="7" t="s">
        <v>3034</v>
      </c>
      <c r="P961" s="67" t="s">
        <v>367</v>
      </c>
      <c r="Q961" s="18">
        <f t="shared" si="49"/>
        <v>1</v>
      </c>
      <c r="R961" s="68">
        <v>1.49</v>
      </c>
      <c r="S961" s="69">
        <v>3264.64</v>
      </c>
      <c r="T961" s="59">
        <f t="shared" si="47"/>
        <v>3264.64</v>
      </c>
    </row>
    <row r="962" spans="1:20">
      <c r="A962">
        <f t="shared" si="48"/>
        <v>34</v>
      </c>
      <c r="B962" s="60" t="s">
        <v>69</v>
      </c>
      <c r="C962" s="60" t="s">
        <v>237</v>
      </c>
      <c r="D962" s="60">
        <v>6</v>
      </c>
      <c r="E962" s="65">
        <v>1278674.5020000001</v>
      </c>
      <c r="F962" s="60">
        <v>2012</v>
      </c>
      <c r="G962" s="65">
        <v>68.075999999999993</v>
      </c>
      <c r="H962" s="65">
        <v>4.720146656036377</v>
      </c>
      <c r="I962" s="66">
        <v>0.97000002861022949</v>
      </c>
      <c r="J962" s="5">
        <v>8.7062413131778555</v>
      </c>
      <c r="K962" s="6">
        <v>50.83705953120662</v>
      </c>
      <c r="L962" s="5">
        <v>44.211367647285797</v>
      </c>
      <c r="M962" s="5">
        <v>8.0013946687386337</v>
      </c>
      <c r="N962" s="7">
        <v>5.5254576830235802</v>
      </c>
      <c r="O962" s="7" t="s">
        <v>1831</v>
      </c>
      <c r="P962" s="67">
        <v>50.137311207234696</v>
      </c>
      <c r="Q962" s="18">
        <f t="shared" si="49"/>
        <v>1</v>
      </c>
      <c r="R962" s="68">
        <v>1.62</v>
      </c>
      <c r="S962" s="69">
        <v>5460.44</v>
      </c>
      <c r="T962" s="59">
        <f t="shared" ref="T962:T1025" si="50">IF(S962=0,"",IF(F962=2025,_xlfn.XLOOKUP("2024"&amp;C962,O:O,S:S,"",0),S962))</f>
        <v>5460.44</v>
      </c>
    </row>
    <row r="963" spans="1:20">
      <c r="A963">
        <f t="shared" ref="A963:A1026" si="51">IF(ISNUMBER(P963),COUNTIFS($F$3:$F$3127,F963,$P$3:$P$3127,"&gt;"&amp;P963)+1,"")</f>
        <v>35</v>
      </c>
      <c r="B963" s="60" t="s">
        <v>70</v>
      </c>
      <c r="C963" s="60" t="s">
        <v>238</v>
      </c>
      <c r="D963" s="60">
        <v>8</v>
      </c>
      <c r="E963" s="65">
        <v>240157.90299999999</v>
      </c>
      <c r="F963" s="60">
        <v>2008</v>
      </c>
      <c r="G963" s="65">
        <v>68.084999999999994</v>
      </c>
      <c r="H963" s="65">
        <v>4.8153095245361328</v>
      </c>
      <c r="I963" s="66">
        <v>1.3200000524520874</v>
      </c>
      <c r="J963" s="5">
        <v>8.8014041816776114</v>
      </c>
      <c r="K963" s="6">
        <v>51.399524295546733</v>
      </c>
      <c r="L963" s="5">
        <v>44.773832411625911</v>
      </c>
      <c r="M963" s="5">
        <v>8.3513946925804916</v>
      </c>
      <c r="N963" s="7">
        <v>5.3612401353038281</v>
      </c>
      <c r="O963" s="7" t="s">
        <v>2446</v>
      </c>
      <c r="P963" s="67">
        <v>49.040835216499396</v>
      </c>
      <c r="Q963" s="18">
        <f t="shared" si="49"/>
        <v>1</v>
      </c>
      <c r="R963" s="68">
        <v>1.69</v>
      </c>
      <c r="S963" s="69">
        <v>8165.06</v>
      </c>
      <c r="T963" s="59">
        <f t="shared" si="50"/>
        <v>8165.06</v>
      </c>
    </row>
    <row r="964" spans="1:20">
      <c r="A964">
        <f t="shared" si="51"/>
        <v>40</v>
      </c>
      <c r="B964" s="60" t="s">
        <v>72</v>
      </c>
      <c r="C964" s="60" t="s">
        <v>240</v>
      </c>
      <c r="D964" s="60">
        <v>4</v>
      </c>
      <c r="E964" s="65">
        <v>31045.366000000002</v>
      </c>
      <c r="F964" s="60">
        <v>2010</v>
      </c>
      <c r="G964" s="65">
        <v>68.091999999999999</v>
      </c>
      <c r="H964" s="65">
        <v>5.0654621124267578</v>
      </c>
      <c r="I964" s="66">
        <v>1.6100000143051147</v>
      </c>
      <c r="J964" s="5">
        <v>9.0515567695682364</v>
      </c>
      <c r="K964" s="6">
        <v>52.865830910036479</v>
      </c>
      <c r="L964" s="5">
        <v>46.240139026115656</v>
      </c>
      <c r="M964" s="5">
        <v>8.641394654433519</v>
      </c>
      <c r="N964" s="7">
        <v>5.3510041926382659</v>
      </c>
      <c r="O964" s="7" t="s">
        <v>2174</v>
      </c>
      <c r="P964" s="67">
        <v>48.722711493631415</v>
      </c>
      <c r="Q964" s="18">
        <f t="shared" si="49"/>
        <v>1</v>
      </c>
      <c r="R964" s="68">
        <v>1.65</v>
      </c>
      <c r="S964" s="69">
        <v>11816.84</v>
      </c>
      <c r="T964" s="59">
        <f t="shared" si="50"/>
        <v>11816.84</v>
      </c>
    </row>
    <row r="965" spans="1:20">
      <c r="A965">
        <f t="shared" si="51"/>
        <v>78</v>
      </c>
      <c r="B965" s="60" t="s">
        <v>117</v>
      </c>
      <c r="C965" s="60" t="s">
        <v>285</v>
      </c>
      <c r="D965" s="60">
        <v>1</v>
      </c>
      <c r="E965" s="65">
        <v>6684.1819999999998</v>
      </c>
      <c r="F965" s="60">
        <v>2021</v>
      </c>
      <c r="G965" s="65">
        <v>68.108000000000004</v>
      </c>
      <c r="H965" s="65">
        <v>5.5755352973937988</v>
      </c>
      <c r="I965" s="66">
        <v>2.7599999904632568</v>
      </c>
      <c r="J965" s="5">
        <v>9.5616299545352774</v>
      </c>
      <c r="K965" s="6">
        <v>55.858047612311758</v>
      </c>
      <c r="L965" s="5">
        <v>49.232355728390935</v>
      </c>
      <c r="M965" s="5">
        <v>9.791394630591661</v>
      </c>
      <c r="N965" s="7">
        <v>5.0281249592956083</v>
      </c>
      <c r="O965" s="7" t="s">
        <v>487</v>
      </c>
      <c r="P965" s="67">
        <v>45.097209617872451</v>
      </c>
      <c r="Q965" s="18">
        <f t="shared" si="49"/>
        <v>2</v>
      </c>
      <c r="R965" s="68">
        <v>1.52</v>
      </c>
      <c r="S965" s="69">
        <v>15406.17</v>
      </c>
      <c r="T965" s="59">
        <f t="shared" si="50"/>
        <v>15406.17</v>
      </c>
    </row>
    <row r="966" spans="1:20">
      <c r="A966">
        <f t="shared" si="51"/>
        <v>69</v>
      </c>
      <c r="B966" s="60" t="s">
        <v>82</v>
      </c>
      <c r="C966" s="60" t="s">
        <v>250</v>
      </c>
      <c r="D966" s="60">
        <v>7</v>
      </c>
      <c r="E966" s="65">
        <v>5696.5190000000002</v>
      </c>
      <c r="F966" s="60">
        <v>2012</v>
      </c>
      <c r="G966" s="65">
        <v>68.141999999999996</v>
      </c>
      <c r="H966" s="65">
        <v>5.2077856063842773</v>
      </c>
      <c r="I966" s="66">
        <v>2.4067037105560303</v>
      </c>
      <c r="J966" s="5">
        <v>9.1938802635257559</v>
      </c>
      <c r="K966" s="6">
        <v>53.73650443194348</v>
      </c>
      <c r="L966" s="5">
        <v>47.110812548022658</v>
      </c>
      <c r="M966" s="5">
        <v>9.4380983506844345</v>
      </c>
      <c r="N966" s="7">
        <v>4.9915577055420561</v>
      </c>
      <c r="O966" s="7" t="s">
        <v>1833</v>
      </c>
      <c r="P966" s="67">
        <v>45.292769657894858</v>
      </c>
      <c r="Q966" s="18">
        <f t="shared" si="49"/>
        <v>2</v>
      </c>
      <c r="R966" s="68">
        <v>1.62</v>
      </c>
      <c r="S966" s="69">
        <v>4993.3900000000003</v>
      </c>
      <c r="T966" s="59">
        <f t="shared" si="50"/>
        <v>4993.3900000000003</v>
      </c>
    </row>
    <row r="967" spans="1:20">
      <c r="A967">
        <f t="shared" si="51"/>
        <v>111</v>
      </c>
      <c r="B967" s="60" t="s">
        <v>124</v>
      </c>
      <c r="C967" s="60" t="s">
        <v>292</v>
      </c>
      <c r="D967" s="60">
        <v>7</v>
      </c>
      <c r="E967" s="65">
        <v>143869.13200000001</v>
      </c>
      <c r="F967" s="60">
        <v>2009</v>
      </c>
      <c r="G967" s="65">
        <v>68.656999999999996</v>
      </c>
      <c r="H967" s="65">
        <v>5.1582279205322266</v>
      </c>
      <c r="I967" s="66">
        <v>4.7199997901916504</v>
      </c>
      <c r="J967" s="5">
        <v>9.1443225776737052</v>
      </c>
      <c r="K967" s="6">
        <v>53.850786826431296</v>
      </c>
      <c r="L967" s="5">
        <v>47.225094942510474</v>
      </c>
      <c r="M967" s="5">
        <v>11.751394430320055</v>
      </c>
      <c r="N967" s="7">
        <v>4.0186800998410774</v>
      </c>
      <c r="O967" s="7" t="s">
        <v>2343</v>
      </c>
      <c r="P967" s="67">
        <v>36.675746440359923</v>
      </c>
      <c r="Q967" s="18">
        <f t="shared" si="49"/>
        <v>3</v>
      </c>
      <c r="R967" s="68">
        <v>1.67</v>
      </c>
      <c r="S967" s="69">
        <v>31654</v>
      </c>
      <c r="T967" s="59">
        <f t="shared" si="50"/>
        <v>31654</v>
      </c>
    </row>
    <row r="968" spans="1:20">
      <c r="A968">
        <f t="shared" si="51"/>
        <v>74</v>
      </c>
      <c r="B968" s="60" t="s">
        <v>148</v>
      </c>
      <c r="C968" s="60" t="s">
        <v>316</v>
      </c>
      <c r="D968" s="60">
        <v>7</v>
      </c>
      <c r="E968" s="65">
        <v>5451.5919999999996</v>
      </c>
      <c r="F968" s="60">
        <v>2009</v>
      </c>
      <c r="G968" s="65">
        <v>68.155000000000001</v>
      </c>
      <c r="H968" s="65">
        <v>6.5677132606506348</v>
      </c>
      <c r="I968" s="66">
        <v>4.3499999046325684</v>
      </c>
      <c r="J968" s="5">
        <v>10.553807917792113</v>
      </c>
      <c r="K968" s="6">
        <v>61.696794461139227</v>
      </c>
      <c r="L968" s="5">
        <v>55.071102577218404</v>
      </c>
      <c r="M968" s="5">
        <v>11.381394544760973</v>
      </c>
      <c r="N968" s="7">
        <v>4.8386955008574466</v>
      </c>
      <c r="O968" s="7" t="s">
        <v>2326</v>
      </c>
      <c r="P968" s="67">
        <v>44.15946651204608</v>
      </c>
      <c r="Q968" s="18">
        <f t="shared" si="49"/>
        <v>3</v>
      </c>
      <c r="R968" s="68">
        <v>1.67</v>
      </c>
      <c r="S968" s="69">
        <v>8264.8700000000008</v>
      </c>
      <c r="T968" s="59">
        <f t="shared" si="50"/>
        <v>8264.8700000000008</v>
      </c>
    </row>
    <row r="969" spans="1:20">
      <c r="A969" t="str">
        <f t="shared" si="51"/>
        <v/>
      </c>
      <c r="B969" s="60" t="s">
        <v>23</v>
      </c>
      <c r="C969" s="60" t="s">
        <v>191</v>
      </c>
      <c r="D969" s="60">
        <v>6</v>
      </c>
      <c r="E969" s="65">
        <v>693.98800000000006</v>
      </c>
      <c r="F969" s="60">
        <v>2009</v>
      </c>
      <c r="G969" s="65">
        <v>68.156000000000006</v>
      </c>
      <c r="H969" s="65" t="s">
        <v>367</v>
      </c>
      <c r="I969" s="66">
        <v>4.0100002288818359</v>
      </c>
      <c r="J969" s="5" t="s">
        <v>367</v>
      </c>
      <c r="K969" s="6" t="s">
        <v>367</v>
      </c>
      <c r="L969" s="5" t="s">
        <v>367</v>
      </c>
      <c r="M969" s="5">
        <v>11.04139486901024</v>
      </c>
      <c r="N969" s="7" t="s">
        <v>367</v>
      </c>
      <c r="O969" s="7" t="s">
        <v>2220</v>
      </c>
      <c r="P969" s="67" t="s">
        <v>367</v>
      </c>
      <c r="Q969" s="18">
        <f t="shared" si="49"/>
        <v>3</v>
      </c>
      <c r="R969" s="68">
        <v>1.67</v>
      </c>
      <c r="S969" s="69">
        <v>9019.1200000000008</v>
      </c>
      <c r="T969" s="59">
        <f t="shared" si="50"/>
        <v>9019.1200000000008</v>
      </c>
    </row>
    <row r="970" spans="1:20">
      <c r="A970">
        <f t="shared" si="51"/>
        <v>26</v>
      </c>
      <c r="B970" s="60" t="s">
        <v>119</v>
      </c>
      <c r="C970" s="60" t="s">
        <v>287</v>
      </c>
      <c r="D970" s="60">
        <v>8</v>
      </c>
      <c r="E970" s="65">
        <v>89508.986000000004</v>
      </c>
      <c r="F970" s="60">
        <v>2006</v>
      </c>
      <c r="G970" s="65">
        <v>68.171999999999997</v>
      </c>
      <c r="H970" s="65">
        <v>4.6699457168579102</v>
      </c>
      <c r="I970" s="66">
        <v>1.1599999666213989</v>
      </c>
      <c r="J970" s="5">
        <v>8.6560403739993887</v>
      </c>
      <c r="K970" s="6">
        <v>50.615205128903895</v>
      </c>
      <c r="L970" s="5">
        <v>43.989513244983073</v>
      </c>
      <c r="M970" s="5">
        <v>8.1913946067498031</v>
      </c>
      <c r="N970" s="7">
        <v>5.3702104900104812</v>
      </c>
      <c r="O970" s="7" t="s">
        <v>2758</v>
      </c>
      <c r="P970" s="67">
        <v>49.235538842280221</v>
      </c>
      <c r="Q970" s="18">
        <f t="shared" si="49"/>
        <v>1</v>
      </c>
      <c r="R970" s="68">
        <v>1.71</v>
      </c>
      <c r="S970" s="69">
        <v>5578.57</v>
      </c>
      <c r="T970" s="59">
        <f t="shared" si="50"/>
        <v>5578.57</v>
      </c>
    </row>
    <row r="971" spans="1:20">
      <c r="A971">
        <f t="shared" si="51"/>
        <v>140</v>
      </c>
      <c r="B971" s="60" t="s">
        <v>100</v>
      </c>
      <c r="C971" s="60" t="s">
        <v>268</v>
      </c>
      <c r="D971" s="60">
        <v>8</v>
      </c>
      <c r="E971" s="65">
        <v>2851.8809999999999</v>
      </c>
      <c r="F971" s="60">
        <v>2013</v>
      </c>
      <c r="G971" s="65">
        <v>68.209999999999994</v>
      </c>
      <c r="H971" s="65">
        <v>4.9129281044006348</v>
      </c>
      <c r="I971" s="66">
        <v>7.2199997901916504</v>
      </c>
      <c r="J971" s="5">
        <v>8.8990227615421134</v>
      </c>
      <c r="K971" s="6">
        <v>52.065022406541054</v>
      </c>
      <c r="L971" s="5">
        <v>45.439330522620232</v>
      </c>
      <c r="M971" s="5">
        <v>14.251394430320055</v>
      </c>
      <c r="N971" s="7">
        <v>3.1884129475742653</v>
      </c>
      <c r="O971" s="7" t="s">
        <v>1755</v>
      </c>
      <c r="P971" s="67">
        <v>28.931259884743419</v>
      </c>
      <c r="Q971" s="18">
        <f t="shared" si="49"/>
        <v>3</v>
      </c>
      <c r="R971" s="68">
        <v>1.62</v>
      </c>
      <c r="S971" s="69">
        <v>13210.09</v>
      </c>
      <c r="T971" s="59">
        <f t="shared" si="50"/>
        <v>13210.09</v>
      </c>
    </row>
    <row r="972" spans="1:20">
      <c r="A972">
        <f t="shared" si="51"/>
        <v>35</v>
      </c>
      <c r="B972" s="60" t="s">
        <v>25</v>
      </c>
      <c r="C972" s="60" t="s">
        <v>193</v>
      </c>
      <c r="D972" s="60">
        <v>7</v>
      </c>
      <c r="E972" s="65">
        <v>3140.0949999999998</v>
      </c>
      <c r="F972" s="60">
        <v>2025</v>
      </c>
      <c r="G972" s="65">
        <v>78.236999999999995</v>
      </c>
      <c r="H972" s="65">
        <v>6.8710000000000004</v>
      </c>
      <c r="I972" s="66">
        <v>3.8823783397674561</v>
      </c>
      <c r="J972" s="5">
        <v>10.857094657141481</v>
      </c>
      <c r="K972" s="6">
        <v>72.858714734474191</v>
      </c>
      <c r="L972" s="5">
        <v>66.233022850553368</v>
      </c>
      <c r="M972" s="5">
        <v>10.91377297989586</v>
      </c>
      <c r="N972" s="7">
        <v>6.0687557797436762</v>
      </c>
      <c r="O972" s="7" t="s">
        <v>3031</v>
      </c>
      <c r="P972" s="67">
        <v>54.176013879242603</v>
      </c>
      <c r="Q972" s="18">
        <f t="shared" si="49"/>
        <v>3</v>
      </c>
      <c r="R972" s="68">
        <v>1.48</v>
      </c>
      <c r="S972" s="69" t="s">
        <v>367</v>
      </c>
      <c r="T972" s="59">
        <f t="shared" si="50"/>
        <v>20527.689999999999</v>
      </c>
    </row>
    <row r="973" spans="1:20">
      <c r="A973">
        <f t="shared" si="51"/>
        <v>39</v>
      </c>
      <c r="B973" s="60" t="s">
        <v>141</v>
      </c>
      <c r="C973" s="60" t="s">
        <v>309</v>
      </c>
      <c r="D973" s="60">
        <v>7</v>
      </c>
      <c r="E973" s="65">
        <v>7490.23</v>
      </c>
      <c r="F973" s="60">
        <v>2009</v>
      </c>
      <c r="G973" s="65">
        <v>68.248000000000005</v>
      </c>
      <c r="H973" s="65">
        <v>4.5751748085021973</v>
      </c>
      <c r="I973" s="66">
        <v>0.86000001430511475</v>
      </c>
      <c r="J973" s="5">
        <v>8.5612694656436759</v>
      </c>
      <c r="K973" s="6">
        <v>50.116852504415256</v>
      </c>
      <c r="L973" s="5">
        <v>43.491160620494433</v>
      </c>
      <c r="M973" s="5">
        <v>7.891394654433519</v>
      </c>
      <c r="N973" s="7">
        <v>5.5112134831655348</v>
      </c>
      <c r="O973" s="7" t="s">
        <v>2299</v>
      </c>
      <c r="P973" s="67">
        <v>50.29707845998125</v>
      </c>
      <c r="Q973" s="18">
        <f t="shared" si="49"/>
        <v>1</v>
      </c>
      <c r="R973" s="68">
        <v>1.67</v>
      </c>
      <c r="S973" s="69">
        <v>2349.5</v>
      </c>
      <c r="T973" s="59">
        <f t="shared" si="50"/>
        <v>2349.5</v>
      </c>
    </row>
    <row r="974" spans="1:20">
      <c r="A974">
        <f t="shared" si="51"/>
        <v>76</v>
      </c>
      <c r="B974" s="60" t="s">
        <v>149</v>
      </c>
      <c r="C974" s="60" t="s">
        <v>317</v>
      </c>
      <c r="D974" s="60">
        <v>5</v>
      </c>
      <c r="E974" s="65">
        <v>48656.601000000002</v>
      </c>
      <c r="F974" s="60">
        <v>2023</v>
      </c>
      <c r="G974" s="65">
        <v>68.251999999999995</v>
      </c>
      <c r="H974" s="65">
        <v>4.5194664421081541</v>
      </c>
      <c r="I974" s="66">
        <v>1.1100000143051147</v>
      </c>
      <c r="J974" s="5">
        <v>8.5055610992496327</v>
      </c>
      <c r="K974" s="6">
        <v>49.793659280639154</v>
      </c>
      <c r="L974" s="5">
        <v>43.167967396718332</v>
      </c>
      <c r="M974" s="5">
        <v>8.141394654433519</v>
      </c>
      <c r="N974" s="7">
        <v>5.302281639572719</v>
      </c>
      <c r="O974" s="7" t="s">
        <v>3036</v>
      </c>
      <c r="P974" s="67">
        <v>47.444894290876128</v>
      </c>
      <c r="Q974" s="18">
        <f t="shared" si="49"/>
        <v>1</v>
      </c>
      <c r="R974" s="68">
        <v>1.5</v>
      </c>
      <c r="S974" s="69">
        <v>2791.06</v>
      </c>
      <c r="T974" s="59">
        <f t="shared" si="50"/>
        <v>2791.06</v>
      </c>
    </row>
    <row r="975" spans="1:20">
      <c r="A975">
        <f t="shared" si="51"/>
        <v>125</v>
      </c>
      <c r="B975" s="60" t="s">
        <v>79</v>
      </c>
      <c r="C975" s="60" t="s">
        <v>247</v>
      </c>
      <c r="D975" s="60">
        <v>7</v>
      </c>
      <c r="E975" s="65">
        <v>16836.810000000001</v>
      </c>
      <c r="F975" s="60">
        <v>2010</v>
      </c>
      <c r="G975" s="65">
        <v>68.257000000000005</v>
      </c>
      <c r="H975" s="65">
        <v>5.5142865180969238</v>
      </c>
      <c r="I975" s="66">
        <v>6.1616215705871582</v>
      </c>
      <c r="J975" s="5">
        <v>9.5003811752384024</v>
      </c>
      <c r="K975" s="6">
        <v>55.621656591286452</v>
      </c>
      <c r="L975" s="5">
        <v>48.99596470736563</v>
      </c>
      <c r="M975" s="5">
        <v>13.193016210715562</v>
      </c>
      <c r="N975" s="7">
        <v>3.7137803762850217</v>
      </c>
      <c r="O975" s="7" t="s">
        <v>2194</v>
      </c>
      <c r="P975" s="67">
        <v>33.815232302262778</v>
      </c>
      <c r="Q975" s="18">
        <f t="shared" si="49"/>
        <v>3</v>
      </c>
      <c r="R975" s="68">
        <v>1.65</v>
      </c>
      <c r="S975" s="69">
        <v>26374.84</v>
      </c>
      <c r="T975" s="59">
        <f t="shared" si="50"/>
        <v>26374.84</v>
      </c>
    </row>
    <row r="976" spans="1:20">
      <c r="A976">
        <f t="shared" si="51"/>
        <v>95</v>
      </c>
      <c r="B976" s="60" t="s">
        <v>150</v>
      </c>
      <c r="C976" s="60" t="s">
        <v>318</v>
      </c>
      <c r="D976" s="60">
        <v>7</v>
      </c>
      <c r="E976" s="65">
        <v>46819.175000000003</v>
      </c>
      <c r="F976" s="60">
        <v>2008</v>
      </c>
      <c r="G976" s="65">
        <v>68.262</v>
      </c>
      <c r="H976" s="65">
        <v>5.1723804473876953</v>
      </c>
      <c r="I976" s="66">
        <v>3.9327912330627441</v>
      </c>
      <c r="J976" s="5">
        <v>9.1584751045291739</v>
      </c>
      <c r="K976" s="6">
        <v>53.623835014748742</v>
      </c>
      <c r="L976" s="5">
        <v>46.99814313082792</v>
      </c>
      <c r="M976" s="5">
        <v>10.964185873191148</v>
      </c>
      <c r="N976" s="7">
        <v>4.2865146281170272</v>
      </c>
      <c r="O976" s="7" t="s">
        <v>2484</v>
      </c>
      <c r="P976" s="67">
        <v>39.210005936189653</v>
      </c>
      <c r="Q976" s="18">
        <f t="shared" si="49"/>
        <v>3</v>
      </c>
      <c r="R976" s="68">
        <v>1.69</v>
      </c>
      <c r="S976" s="69">
        <v>18883.990000000002</v>
      </c>
      <c r="T976" s="59">
        <f t="shared" si="50"/>
        <v>18883.990000000002</v>
      </c>
    </row>
    <row r="977" spans="1:20">
      <c r="A977">
        <f t="shared" si="51"/>
        <v>24</v>
      </c>
      <c r="B977" s="60" t="s">
        <v>70</v>
      </c>
      <c r="C977" s="60" t="s">
        <v>238</v>
      </c>
      <c r="D977" s="60">
        <v>8</v>
      </c>
      <c r="E977" s="65">
        <v>243220.02799999999</v>
      </c>
      <c r="F977" s="60">
        <v>2009</v>
      </c>
      <c r="G977" s="65">
        <v>68.266999999999996</v>
      </c>
      <c r="H977" s="65">
        <v>5.4723610877990723</v>
      </c>
      <c r="I977" s="66">
        <v>1.309999942779541</v>
      </c>
      <c r="J977" s="5">
        <v>9.4584557449405509</v>
      </c>
      <c r="K977" s="6">
        <v>55.384309664157357</v>
      </c>
      <c r="L977" s="5">
        <v>48.758617780236534</v>
      </c>
      <c r="M977" s="5">
        <v>8.3413945829079452</v>
      </c>
      <c r="N977" s="7">
        <v>5.8453796059649408</v>
      </c>
      <c r="O977" s="7" t="s">
        <v>2277</v>
      </c>
      <c r="P977" s="67">
        <v>53.346784254984406</v>
      </c>
      <c r="Q977" s="18">
        <f t="shared" si="49"/>
        <v>1</v>
      </c>
      <c r="R977" s="68">
        <v>1.67</v>
      </c>
      <c r="S977" s="69">
        <v>8435.4599999999991</v>
      </c>
      <c r="T977" s="59">
        <f t="shared" si="50"/>
        <v>8435.4599999999991</v>
      </c>
    </row>
    <row r="978" spans="1:20">
      <c r="A978">
        <f t="shared" si="51"/>
        <v>94</v>
      </c>
      <c r="B978" s="60" t="s">
        <v>96</v>
      </c>
      <c r="C978" s="60" t="s">
        <v>264</v>
      </c>
      <c r="D978" s="60">
        <v>5</v>
      </c>
      <c r="E978" s="65">
        <v>4875.6369999999997</v>
      </c>
      <c r="F978" s="60">
        <v>2022</v>
      </c>
      <c r="G978" s="65">
        <v>68.281000000000006</v>
      </c>
      <c r="H978" s="65">
        <v>4.7238688468933105</v>
      </c>
      <c r="I978" s="66">
        <v>2.0108046531677246</v>
      </c>
      <c r="J978" s="5">
        <v>8.7099635040347891</v>
      </c>
      <c r="K978" s="6">
        <v>51.011947100656869</v>
      </c>
      <c r="L978" s="5">
        <v>44.386255216736046</v>
      </c>
      <c r="M978" s="5">
        <v>9.0421992932961288</v>
      </c>
      <c r="N978" s="7">
        <v>4.9087897509230904</v>
      </c>
      <c r="O978" s="7" t="s">
        <v>3037</v>
      </c>
      <c r="P978" s="67">
        <v>43.975408113627424</v>
      </c>
      <c r="Q978" s="18">
        <f t="shared" si="49"/>
        <v>2</v>
      </c>
      <c r="R978" s="68">
        <v>1.51</v>
      </c>
      <c r="S978" s="69">
        <v>6053.26</v>
      </c>
      <c r="T978" s="59">
        <f t="shared" si="50"/>
        <v>6053.26</v>
      </c>
    </row>
    <row r="979" spans="1:20">
      <c r="A979">
        <f t="shared" si="51"/>
        <v>90</v>
      </c>
      <c r="B979" s="60" t="s">
        <v>57</v>
      </c>
      <c r="C979" s="60" t="s">
        <v>225</v>
      </c>
      <c r="D979" s="60">
        <v>5</v>
      </c>
      <c r="E979" s="65">
        <v>2484.7890000000002</v>
      </c>
      <c r="F979" s="60">
        <v>2023</v>
      </c>
      <c r="G979" s="65">
        <v>68.337000000000003</v>
      </c>
      <c r="H979" s="65">
        <v>5.1030770950317379</v>
      </c>
      <c r="I979" s="66">
        <v>2.2822818756103516</v>
      </c>
      <c r="J979" s="5">
        <v>9.0891717521732183</v>
      </c>
      <c r="K979" s="6">
        <v>53.276527697702164</v>
      </c>
      <c r="L979" s="5">
        <v>46.650835813781342</v>
      </c>
      <c r="M979" s="5">
        <v>9.3136765157387558</v>
      </c>
      <c r="N979" s="7">
        <v>5.0088529202134335</v>
      </c>
      <c r="O979" s="7" t="s">
        <v>3038</v>
      </c>
      <c r="P979" s="67">
        <v>44.819289783562496</v>
      </c>
      <c r="Q979" s="18">
        <f t="shared" si="49"/>
        <v>2</v>
      </c>
      <c r="R979" s="68">
        <v>1.5</v>
      </c>
      <c r="S979" s="69">
        <v>18701.419999999998</v>
      </c>
      <c r="T979" s="59">
        <f t="shared" si="50"/>
        <v>18701.419999999998</v>
      </c>
    </row>
    <row r="980" spans="1:20">
      <c r="A980">
        <f t="shared" si="51"/>
        <v>42</v>
      </c>
      <c r="B980" s="60" t="s">
        <v>83</v>
      </c>
      <c r="C980" s="60" t="s">
        <v>251</v>
      </c>
      <c r="D980" s="60">
        <v>8</v>
      </c>
      <c r="E980" s="65">
        <v>7346.5330000000004</v>
      </c>
      <c r="F980" s="60">
        <v>2020</v>
      </c>
      <c r="G980" s="65">
        <v>68.338999999999999</v>
      </c>
      <c r="H980" s="65">
        <v>5.284390926361084</v>
      </c>
      <c r="I980" s="66">
        <v>1.4500000476837158</v>
      </c>
      <c r="J980" s="5">
        <v>9.2704855835025626</v>
      </c>
      <c r="K980" s="6">
        <v>54.340895984900321</v>
      </c>
      <c r="L980" s="5">
        <v>47.715204100979498</v>
      </c>
      <c r="M980" s="5">
        <v>8.48139468781212</v>
      </c>
      <c r="N980" s="7">
        <v>5.6258676617829018</v>
      </c>
      <c r="O980" s="7" t="s">
        <v>618</v>
      </c>
      <c r="P980" s="67">
        <v>50.517364787262991</v>
      </c>
      <c r="Q980" s="18">
        <f t="shared" si="49"/>
        <v>1</v>
      </c>
      <c r="R980" s="68">
        <v>1.53</v>
      </c>
      <c r="S980" s="69">
        <v>7995.6</v>
      </c>
      <c r="T980" s="59">
        <f t="shared" si="50"/>
        <v>7995.6</v>
      </c>
    </row>
    <row r="981" spans="1:20">
      <c r="A981">
        <f t="shared" si="51"/>
        <v>25</v>
      </c>
      <c r="B981" s="60" t="s">
        <v>70</v>
      </c>
      <c r="C981" s="60" t="s">
        <v>238</v>
      </c>
      <c r="D981" s="60">
        <v>8</v>
      </c>
      <c r="E981" s="65">
        <v>246305.32199999999</v>
      </c>
      <c r="F981" s="60">
        <v>2010</v>
      </c>
      <c r="G981" s="65">
        <v>68.364000000000004</v>
      </c>
      <c r="H981" s="65">
        <v>5.4572992324829102</v>
      </c>
      <c r="I981" s="66">
        <v>1.3700000047683716</v>
      </c>
      <c r="J981" s="5">
        <v>9.4433938896243887</v>
      </c>
      <c r="K981" s="6">
        <v>55.374684236505551</v>
      </c>
      <c r="L981" s="5">
        <v>48.748992352584729</v>
      </c>
      <c r="M981" s="5">
        <v>8.4013946448967758</v>
      </c>
      <c r="N981" s="7">
        <v>5.8024880883552026</v>
      </c>
      <c r="O981" s="7" t="s">
        <v>2120</v>
      </c>
      <c r="P981" s="67">
        <v>52.833625782448557</v>
      </c>
      <c r="Q981" s="18">
        <f t="shared" si="49"/>
        <v>1</v>
      </c>
      <c r="R981" s="68">
        <v>1.65</v>
      </c>
      <c r="S981" s="69">
        <v>8848.2199999999993</v>
      </c>
      <c r="T981" s="59">
        <f t="shared" si="50"/>
        <v>8848.2199999999993</v>
      </c>
    </row>
    <row r="982" spans="1:20">
      <c r="A982">
        <f t="shared" si="51"/>
        <v>39</v>
      </c>
      <c r="B982" s="60" t="s">
        <v>141</v>
      </c>
      <c r="C982" s="60" t="s">
        <v>309</v>
      </c>
      <c r="D982" s="60">
        <v>7</v>
      </c>
      <c r="E982" s="65">
        <v>7652.1409999999996</v>
      </c>
      <c r="F982" s="60">
        <v>2010</v>
      </c>
      <c r="G982" s="65">
        <v>68.37</v>
      </c>
      <c r="H982" s="65">
        <v>4.3806362152099609</v>
      </c>
      <c r="I982" s="66">
        <v>0.87000000476837158</v>
      </c>
      <c r="J982" s="5">
        <v>8.3667308723514395</v>
      </c>
      <c r="K982" s="6">
        <v>49.065595246962005</v>
      </c>
      <c r="L982" s="5">
        <v>42.439903363041182</v>
      </c>
      <c r="M982" s="5">
        <v>7.9013946448967758</v>
      </c>
      <c r="N982" s="7">
        <v>5.3711914504171201</v>
      </c>
      <c r="O982" s="7" t="s">
        <v>2151</v>
      </c>
      <c r="P982" s="67">
        <v>48.906523335520809</v>
      </c>
      <c r="Q982" s="18">
        <f t="shared" si="49"/>
        <v>1</v>
      </c>
      <c r="R982" s="68">
        <v>1.65</v>
      </c>
      <c r="S982" s="69">
        <v>2449.27</v>
      </c>
      <c r="T982" s="59">
        <f t="shared" si="50"/>
        <v>2449.27</v>
      </c>
    </row>
    <row r="983" spans="1:20">
      <c r="A983">
        <f t="shared" si="51"/>
        <v>84</v>
      </c>
      <c r="B983" s="60" t="s">
        <v>31</v>
      </c>
      <c r="C983" s="60" t="s">
        <v>199</v>
      </c>
      <c r="D983" s="60">
        <v>8</v>
      </c>
      <c r="E983" s="65">
        <v>14945.084999999999</v>
      </c>
      <c r="F983" s="60">
        <v>2012</v>
      </c>
      <c r="G983" s="65">
        <v>68.370999999999995</v>
      </c>
      <c r="H983" s="65">
        <v>3.8987069129943848</v>
      </c>
      <c r="I983" s="66">
        <v>1.2599999904632568</v>
      </c>
      <c r="J983" s="5">
        <v>7.8848015701358642</v>
      </c>
      <c r="K983" s="6">
        <v>46.240060408016291</v>
      </c>
      <c r="L983" s="5">
        <v>39.614368524095468</v>
      </c>
      <c r="M983" s="5">
        <v>8.291394630591661</v>
      </c>
      <c r="N983" s="7">
        <v>4.7777690351313851</v>
      </c>
      <c r="O983" s="7" t="s">
        <v>1868</v>
      </c>
      <c r="P983" s="67">
        <v>43.352878029750975</v>
      </c>
      <c r="Q983" s="18">
        <f t="shared" si="49"/>
        <v>1</v>
      </c>
      <c r="R983" s="68">
        <v>1.62</v>
      </c>
      <c r="S983" s="69">
        <v>4159.16</v>
      </c>
      <c r="T983" s="59">
        <f t="shared" si="50"/>
        <v>4159.16</v>
      </c>
    </row>
    <row r="984" spans="1:20">
      <c r="A984">
        <f t="shared" si="51"/>
        <v>49</v>
      </c>
      <c r="B984" s="60" t="s">
        <v>106</v>
      </c>
      <c r="C984" s="60" t="s">
        <v>274</v>
      </c>
      <c r="D984" s="60">
        <v>6</v>
      </c>
      <c r="E984" s="65">
        <v>29475.01</v>
      </c>
      <c r="F984" s="60">
        <v>2021</v>
      </c>
      <c r="G984" s="65">
        <v>68.385000000000005</v>
      </c>
      <c r="H984" s="65">
        <v>4.6223001480102539</v>
      </c>
      <c r="I984" s="66">
        <v>1.0299999713897705</v>
      </c>
      <c r="J984" s="5">
        <v>8.6083948051517325</v>
      </c>
      <c r="K984" s="6">
        <v>50.49387731524191</v>
      </c>
      <c r="L984" s="5">
        <v>43.868185431321088</v>
      </c>
      <c r="M984" s="5">
        <v>8.0613946115181747</v>
      </c>
      <c r="N984" s="7">
        <v>5.4417613260913846</v>
      </c>
      <c r="O984" s="7" t="s">
        <v>476</v>
      </c>
      <c r="P984" s="67">
        <v>48.807110642603057</v>
      </c>
      <c r="Q984" s="18">
        <f t="shared" si="49"/>
        <v>1</v>
      </c>
      <c r="R984" s="68">
        <v>1.52</v>
      </c>
      <c r="S984" s="69">
        <v>4546.2299999999996</v>
      </c>
      <c r="T984" s="59">
        <f t="shared" si="50"/>
        <v>4546.2299999999996</v>
      </c>
    </row>
    <row r="985" spans="1:20">
      <c r="A985">
        <f t="shared" si="51"/>
        <v>40</v>
      </c>
      <c r="B985" s="60" t="s">
        <v>99</v>
      </c>
      <c r="C985" s="60" t="s">
        <v>267</v>
      </c>
      <c r="D985" s="60">
        <v>7</v>
      </c>
      <c r="E985" s="65">
        <v>3921.3159999999998</v>
      </c>
      <c r="F985" s="60">
        <v>2006</v>
      </c>
      <c r="G985" s="65">
        <v>68.423000000000002</v>
      </c>
      <c r="H985" s="65">
        <v>5.1020712852478027</v>
      </c>
      <c r="I985" s="66">
        <v>2.4780325889587402</v>
      </c>
      <c r="J985" s="5">
        <v>9.0881659423892813</v>
      </c>
      <c r="K985" s="6">
        <v>53.33767154739386</v>
      </c>
      <c r="L985" s="5">
        <v>46.711979663473038</v>
      </c>
      <c r="M985" s="5">
        <v>9.5094272290871444</v>
      </c>
      <c r="N985" s="7">
        <v>4.9121759426889424</v>
      </c>
      <c r="O985" s="7" t="s">
        <v>2746</v>
      </c>
      <c r="P985" s="67">
        <v>45.036154518759623</v>
      </c>
      <c r="Q985" s="18">
        <f t="shared" si="49"/>
        <v>2</v>
      </c>
      <c r="R985" s="68">
        <v>1.71</v>
      </c>
      <c r="S985" s="69">
        <v>8577.0300000000007</v>
      </c>
      <c r="T985" s="59">
        <f t="shared" si="50"/>
        <v>8577.0300000000007</v>
      </c>
    </row>
    <row r="986" spans="1:20">
      <c r="A986">
        <f t="shared" si="51"/>
        <v>58</v>
      </c>
      <c r="B986" s="60" t="s">
        <v>72</v>
      </c>
      <c r="C986" s="60" t="s">
        <v>240</v>
      </c>
      <c r="D986" s="60">
        <v>4</v>
      </c>
      <c r="E986" s="65">
        <v>32161.423999999999</v>
      </c>
      <c r="F986" s="60">
        <v>2011</v>
      </c>
      <c r="G986" s="65">
        <v>68.435000000000002</v>
      </c>
      <c r="H986" s="65">
        <v>4.7253661155700684</v>
      </c>
      <c r="I986" s="66">
        <v>1.6699999570846558</v>
      </c>
      <c r="J986" s="5">
        <v>8.711460772711547</v>
      </c>
      <c r="K986" s="6">
        <v>51.135787606822355</v>
      </c>
      <c r="L986" s="5">
        <v>44.510095722901532</v>
      </c>
      <c r="M986" s="5">
        <v>8.70139459721306</v>
      </c>
      <c r="N986" s="7">
        <v>5.115282984311218</v>
      </c>
      <c r="O986" s="7" t="s">
        <v>2022</v>
      </c>
      <c r="P986" s="67">
        <v>46.576389791613394</v>
      </c>
      <c r="Q986" s="18">
        <f t="shared" si="49"/>
        <v>2</v>
      </c>
      <c r="R986" s="68">
        <v>1.65</v>
      </c>
      <c r="S986" s="69">
        <v>12267.58</v>
      </c>
      <c r="T986" s="59">
        <f t="shared" si="50"/>
        <v>12267.58</v>
      </c>
    </row>
    <row r="987" spans="1:20">
      <c r="A987">
        <f t="shared" si="51"/>
        <v>30</v>
      </c>
      <c r="B987" s="60" t="s">
        <v>106</v>
      </c>
      <c r="C987" s="60" t="s">
        <v>274</v>
      </c>
      <c r="D987" s="60">
        <v>6</v>
      </c>
      <c r="E987" s="65">
        <v>27955.462</v>
      </c>
      <c r="F987" s="60">
        <v>2016</v>
      </c>
      <c r="G987" s="65">
        <v>68.444000000000003</v>
      </c>
      <c r="H987" s="65">
        <v>5.0995397567749023</v>
      </c>
      <c r="I987" s="66">
        <v>0.92000001668930054</v>
      </c>
      <c r="J987" s="5">
        <v>9.0856344139163809</v>
      </c>
      <c r="K987" s="6">
        <v>53.339179758911456</v>
      </c>
      <c r="L987" s="5">
        <v>46.713487874990633</v>
      </c>
      <c r="M987" s="5">
        <v>7.9513946568177047</v>
      </c>
      <c r="N987" s="7">
        <v>5.8748798029962499</v>
      </c>
      <c r="O987" s="7" t="s">
        <v>1206</v>
      </c>
      <c r="P987" s="67">
        <v>53.06145288322233</v>
      </c>
      <c r="Q987" s="18">
        <f t="shared" si="49"/>
        <v>1</v>
      </c>
      <c r="R987" s="68">
        <v>1.58</v>
      </c>
      <c r="S987" s="69">
        <v>3743.74</v>
      </c>
      <c r="T987" s="59">
        <f t="shared" si="50"/>
        <v>3743.74</v>
      </c>
    </row>
    <row r="988" spans="1:20">
      <c r="A988">
        <f t="shared" si="51"/>
        <v>64</v>
      </c>
      <c r="B988" s="60" t="s">
        <v>82</v>
      </c>
      <c r="C988" s="60" t="s">
        <v>250</v>
      </c>
      <c r="D988" s="60">
        <v>7</v>
      </c>
      <c r="E988" s="65">
        <v>5797.2889999999998</v>
      </c>
      <c r="F988" s="60">
        <v>2013</v>
      </c>
      <c r="G988" s="65">
        <v>68.462000000000003</v>
      </c>
      <c r="H988" s="65">
        <v>5.4024267196655273</v>
      </c>
      <c r="I988" s="66">
        <v>2.363555908203125</v>
      </c>
      <c r="J988" s="5">
        <v>9.3885213768070059</v>
      </c>
      <c r="K988" s="6">
        <v>55.131838352199715</v>
      </c>
      <c r="L988" s="5">
        <v>48.506146468278892</v>
      </c>
      <c r="M988" s="5">
        <v>9.3949505483315292</v>
      </c>
      <c r="N988" s="7">
        <v>5.1630017868367819</v>
      </c>
      <c r="O988" s="7" t="s">
        <v>1677</v>
      </c>
      <c r="P988" s="67">
        <v>46.848431786105827</v>
      </c>
      <c r="Q988" s="18">
        <f t="shared" si="49"/>
        <v>2</v>
      </c>
      <c r="R988" s="68">
        <v>1.62</v>
      </c>
      <c r="S988" s="69">
        <v>5418.54</v>
      </c>
      <c r="T988" s="59">
        <f t="shared" si="50"/>
        <v>5418.54</v>
      </c>
    </row>
    <row r="989" spans="1:20">
      <c r="A989">
        <f t="shared" si="51"/>
        <v>51</v>
      </c>
      <c r="B989" s="60" t="s">
        <v>155</v>
      </c>
      <c r="C989" s="60" t="s">
        <v>323</v>
      </c>
      <c r="D989" s="60">
        <v>7</v>
      </c>
      <c r="E989" s="65">
        <v>27076.008000000002</v>
      </c>
      <c r="F989" s="60">
        <v>2007</v>
      </c>
      <c r="G989" s="65">
        <v>68.483000000000004</v>
      </c>
      <c r="H989" s="65">
        <v>5.2718453407287598</v>
      </c>
      <c r="I989" s="66">
        <v>2.2899999618530273</v>
      </c>
      <c r="J989" s="5">
        <v>9.2579399978702384</v>
      </c>
      <c r="K989" s="6">
        <v>54.381706449104939</v>
      </c>
      <c r="L989" s="5">
        <v>47.756014565184117</v>
      </c>
      <c r="M989" s="5">
        <v>9.3213946019814315</v>
      </c>
      <c r="N989" s="7">
        <v>5.1232692750752884</v>
      </c>
      <c r="O989" s="7" t="s">
        <v>2628</v>
      </c>
      <c r="P989" s="67">
        <v>46.864045994552889</v>
      </c>
      <c r="Q989" s="18">
        <f t="shared" si="49"/>
        <v>2</v>
      </c>
      <c r="R989" s="68">
        <v>1.69</v>
      </c>
      <c r="S989" s="69">
        <v>4764.5600000000004</v>
      </c>
      <c r="T989" s="59">
        <f t="shared" si="50"/>
        <v>4764.5600000000004</v>
      </c>
    </row>
    <row r="990" spans="1:20">
      <c r="A990">
        <f t="shared" si="51"/>
        <v>110</v>
      </c>
      <c r="B990" s="60" t="s">
        <v>96</v>
      </c>
      <c r="C990" s="60" t="s">
        <v>264</v>
      </c>
      <c r="D990" s="60">
        <v>5</v>
      </c>
      <c r="E990" s="65">
        <v>5022.4409999999998</v>
      </c>
      <c r="F990" s="60">
        <v>2023</v>
      </c>
      <c r="G990" s="65">
        <v>68.483999999999995</v>
      </c>
      <c r="H990" s="65">
        <v>4.2861311531066892</v>
      </c>
      <c r="I990" s="66">
        <v>1.9839402437210083</v>
      </c>
      <c r="J990" s="5">
        <v>8.2722258102481696</v>
      </c>
      <c r="K990" s="6">
        <v>48.592270493636676</v>
      </c>
      <c r="L990" s="5">
        <v>41.966578609715853</v>
      </c>
      <c r="M990" s="5">
        <v>9.0153348838494125</v>
      </c>
      <c r="N990" s="7">
        <v>4.6550215993525859</v>
      </c>
      <c r="O990" s="7" t="s">
        <v>3039</v>
      </c>
      <c r="P990" s="67">
        <v>41.653201907401169</v>
      </c>
      <c r="Q990" s="18">
        <f t="shared" ref="Q990:Q1053" si="52">IF(I990&lt;R990,1,IF(I990&lt;R990*2,2,3))</f>
        <v>2</v>
      </c>
      <c r="R990" s="68">
        <v>1.5</v>
      </c>
      <c r="S990" s="69">
        <v>6276.48</v>
      </c>
      <c r="T990" s="59">
        <f t="shared" si="50"/>
        <v>6276.48</v>
      </c>
    </row>
    <row r="991" spans="1:20">
      <c r="A991">
        <f t="shared" si="51"/>
        <v>77</v>
      </c>
      <c r="B991" s="60" t="s">
        <v>149</v>
      </c>
      <c r="C991" s="60" t="s">
        <v>317</v>
      </c>
      <c r="D991" s="60">
        <v>5</v>
      </c>
      <c r="E991" s="65">
        <v>50015.091999999997</v>
      </c>
      <c r="F991" s="60">
        <v>2024</v>
      </c>
      <c r="G991" s="65">
        <v>68.486999999999995</v>
      </c>
      <c r="H991" s="65">
        <v>4.4025335578918465</v>
      </c>
      <c r="I991" s="66">
        <v>1.0900000333786011</v>
      </c>
      <c r="J991" s="5">
        <v>8.3886282150333251</v>
      </c>
      <c r="K991" s="6">
        <v>49.27819391017524</v>
      </c>
      <c r="L991" s="5">
        <v>42.652502026254417</v>
      </c>
      <c r="M991" s="5">
        <v>8.1213946735070053</v>
      </c>
      <c r="N991" s="7">
        <v>5.2518691359000389</v>
      </c>
      <c r="O991" s="7" t="s">
        <v>3040</v>
      </c>
      <c r="P991" s="67">
        <v>46.938719088011922</v>
      </c>
      <c r="Q991" s="18">
        <f t="shared" si="52"/>
        <v>1</v>
      </c>
      <c r="R991" s="68">
        <v>1.49</v>
      </c>
      <c r="S991" s="69">
        <v>2879.67</v>
      </c>
      <c r="T991" s="59">
        <f t="shared" si="50"/>
        <v>2879.67</v>
      </c>
    </row>
    <row r="992" spans="1:20">
      <c r="A992" t="str">
        <f t="shared" si="51"/>
        <v/>
      </c>
      <c r="B992" s="60" t="s">
        <v>17</v>
      </c>
      <c r="C992" s="60" t="s">
        <v>185</v>
      </c>
      <c r="D992" s="60">
        <v>7</v>
      </c>
      <c r="E992" s="65">
        <v>8711.3799999999992</v>
      </c>
      <c r="F992" s="60">
        <v>2006</v>
      </c>
      <c r="G992" s="65">
        <v>68.489000000000004</v>
      </c>
      <c r="H992" s="65">
        <v>4.7278709411621094</v>
      </c>
      <c r="I992" s="66" t="s">
        <v>367</v>
      </c>
      <c r="J992" s="5">
        <v>8.713965598303588</v>
      </c>
      <c r="K992" s="6">
        <v>51.190852106678875</v>
      </c>
      <c r="L992" s="5">
        <v>44.565160222758053</v>
      </c>
      <c r="M992" s="5" t="s">
        <v>367</v>
      </c>
      <c r="N992" s="7" t="s">
        <v>367</v>
      </c>
      <c r="O992" s="7" t="s">
        <v>2788</v>
      </c>
      <c r="P992" s="67" t="s">
        <v>367</v>
      </c>
      <c r="Q992" s="18">
        <f t="shared" si="52"/>
        <v>3</v>
      </c>
      <c r="R992" s="68">
        <v>1.71</v>
      </c>
      <c r="S992" s="69">
        <v>13371.66</v>
      </c>
      <c r="T992" s="59">
        <f t="shared" si="50"/>
        <v>13371.66</v>
      </c>
    </row>
    <row r="993" spans="1:20">
      <c r="A993" t="str">
        <f t="shared" si="51"/>
        <v/>
      </c>
      <c r="B993" s="60" t="s">
        <v>50</v>
      </c>
      <c r="C993" s="60" t="s">
        <v>218</v>
      </c>
      <c r="D993" s="60">
        <v>4</v>
      </c>
      <c r="E993" s="65">
        <v>82700.403000000006</v>
      </c>
      <c r="F993" s="60">
        <v>2006</v>
      </c>
      <c r="G993" s="65">
        <v>68.492999999999995</v>
      </c>
      <c r="H993" s="65" t="s">
        <v>367</v>
      </c>
      <c r="I993" s="66">
        <v>1.4700000286102295</v>
      </c>
      <c r="J993" s="5" t="s">
        <v>367</v>
      </c>
      <c r="K993" s="6" t="s">
        <v>367</v>
      </c>
      <c r="L993" s="5" t="s">
        <v>367</v>
      </c>
      <c r="M993" s="5">
        <v>8.5013946687386337</v>
      </c>
      <c r="N993" s="7" t="s">
        <v>367</v>
      </c>
      <c r="O993" s="7" t="s">
        <v>2694</v>
      </c>
      <c r="P993" s="67" t="s">
        <v>367</v>
      </c>
      <c r="Q993" s="18">
        <f t="shared" si="52"/>
        <v>1</v>
      </c>
      <c r="R993" s="68">
        <v>1.71</v>
      </c>
      <c r="S993" s="69">
        <v>11211.83</v>
      </c>
      <c r="T993" s="59">
        <f t="shared" si="50"/>
        <v>11211.83</v>
      </c>
    </row>
    <row r="994" spans="1:20">
      <c r="A994">
        <f t="shared" si="51"/>
        <v>15</v>
      </c>
      <c r="B994" s="60" t="s">
        <v>19</v>
      </c>
      <c r="C994" s="60" t="s">
        <v>187</v>
      </c>
      <c r="D994" s="60">
        <v>6</v>
      </c>
      <c r="E994" s="65">
        <v>153591.076</v>
      </c>
      <c r="F994" s="60">
        <v>2011</v>
      </c>
      <c r="G994" s="65">
        <v>68.498999999999995</v>
      </c>
      <c r="H994" s="65">
        <v>4.9856491088867188</v>
      </c>
      <c r="I994" s="66">
        <v>0.68000000715255737</v>
      </c>
      <c r="J994" s="5">
        <v>8.9717437660281973</v>
      </c>
      <c r="K994" s="6">
        <v>52.712884936714843</v>
      </c>
      <c r="L994" s="5">
        <v>46.087193052794021</v>
      </c>
      <c r="M994" s="5">
        <v>7.7113946472809616</v>
      </c>
      <c r="N994" s="7">
        <v>5.9765055688135957</v>
      </c>
      <c r="O994" s="7" t="s">
        <v>1948</v>
      </c>
      <c r="P994" s="67">
        <v>54.418114074737232</v>
      </c>
      <c r="Q994" s="18">
        <f t="shared" si="52"/>
        <v>1</v>
      </c>
      <c r="R994" s="68">
        <v>1.65</v>
      </c>
      <c r="S994" s="69">
        <v>4352.43</v>
      </c>
      <c r="T994" s="59">
        <f t="shared" si="50"/>
        <v>4352.43</v>
      </c>
    </row>
    <row r="995" spans="1:20">
      <c r="A995">
        <f t="shared" si="51"/>
        <v>52</v>
      </c>
      <c r="B995" s="60" t="s">
        <v>69</v>
      </c>
      <c r="C995" s="60" t="s">
        <v>237</v>
      </c>
      <c r="D995" s="60">
        <v>6</v>
      </c>
      <c r="E995" s="65">
        <v>1295829.5109999999</v>
      </c>
      <c r="F995" s="60">
        <v>2013</v>
      </c>
      <c r="G995" s="65">
        <v>68.498999999999995</v>
      </c>
      <c r="H995" s="65">
        <v>4.4277887344360352</v>
      </c>
      <c r="I995" s="66">
        <v>0.97000002861022949</v>
      </c>
      <c r="J995" s="5">
        <v>8.4138833915775137</v>
      </c>
      <c r="K995" s="6">
        <v>49.435213338410847</v>
      </c>
      <c r="L995" s="5">
        <v>42.809521454490024</v>
      </c>
      <c r="M995" s="5">
        <v>8.0013946687386337</v>
      </c>
      <c r="N995" s="7">
        <v>5.350257452209723</v>
      </c>
      <c r="O995" s="7" t="s">
        <v>1695</v>
      </c>
      <c r="P995" s="67">
        <v>48.547566248571471</v>
      </c>
      <c r="Q995" s="18">
        <f t="shared" si="52"/>
        <v>1</v>
      </c>
      <c r="R995" s="68">
        <v>1.62</v>
      </c>
      <c r="S995" s="69">
        <v>5732.24</v>
      </c>
      <c r="T995" s="59">
        <f t="shared" si="50"/>
        <v>5732.24</v>
      </c>
    </row>
    <row r="996" spans="1:20">
      <c r="A996">
        <f t="shared" si="51"/>
        <v>91</v>
      </c>
      <c r="B996" s="60" t="s">
        <v>57</v>
      </c>
      <c r="C996" s="60" t="s">
        <v>225</v>
      </c>
      <c r="D996" s="60">
        <v>5</v>
      </c>
      <c r="E996" s="65">
        <v>2538.9520000000002</v>
      </c>
      <c r="F996" s="60">
        <v>2024</v>
      </c>
      <c r="G996" s="65">
        <v>68.510999999999996</v>
      </c>
      <c r="H996" s="65">
        <v>5.1174222869873045</v>
      </c>
      <c r="I996" s="66">
        <v>2.2567348480224609</v>
      </c>
      <c r="J996" s="5">
        <v>9.1035169441287849</v>
      </c>
      <c r="K996" s="6">
        <v>53.496479638676718</v>
      </c>
      <c r="L996" s="5">
        <v>46.870787754755895</v>
      </c>
      <c r="M996" s="5">
        <v>9.2881294881508651</v>
      </c>
      <c r="N996" s="7">
        <v>5.0463107576773467</v>
      </c>
      <c r="O996" s="7" t="s">
        <v>3041</v>
      </c>
      <c r="P996" s="67">
        <v>45.101535654474461</v>
      </c>
      <c r="Q996" s="18">
        <f t="shared" si="52"/>
        <v>2</v>
      </c>
      <c r="R996" s="68">
        <v>1.49</v>
      </c>
      <c r="S996" s="69">
        <v>18923.66</v>
      </c>
      <c r="T996" s="59">
        <f t="shared" si="50"/>
        <v>18923.66</v>
      </c>
    </row>
    <row r="997" spans="1:20">
      <c r="A997">
        <f t="shared" si="51"/>
        <v>15</v>
      </c>
      <c r="B997" s="60" t="s">
        <v>119</v>
      </c>
      <c r="C997" s="60" t="s">
        <v>287</v>
      </c>
      <c r="D997" s="60">
        <v>8</v>
      </c>
      <c r="E997" s="65">
        <v>91075.183999999994</v>
      </c>
      <c r="F997" s="60">
        <v>2007</v>
      </c>
      <c r="G997" s="65">
        <v>68.549000000000007</v>
      </c>
      <c r="H997" s="65">
        <v>5.0735621452331543</v>
      </c>
      <c r="I997" s="66">
        <v>1.1799999475479126</v>
      </c>
      <c r="J997" s="5">
        <v>9.0596568023746329</v>
      </c>
      <c r="K997" s="6">
        <v>53.268266298663811</v>
      </c>
      <c r="L997" s="5">
        <v>46.642574414742988</v>
      </c>
      <c r="M997" s="5">
        <v>8.2113945876763168</v>
      </c>
      <c r="N997" s="7">
        <v>5.6802256811217289</v>
      </c>
      <c r="O997" s="7" t="s">
        <v>2570</v>
      </c>
      <c r="P997" s="67">
        <v>51.958689517762522</v>
      </c>
      <c r="Q997" s="18">
        <f t="shared" si="52"/>
        <v>1</v>
      </c>
      <c r="R997" s="68">
        <v>1.69</v>
      </c>
      <c r="S997" s="69">
        <v>5840.07</v>
      </c>
      <c r="T997" s="59">
        <f t="shared" si="50"/>
        <v>5840.07</v>
      </c>
    </row>
    <row r="998" spans="1:20">
      <c r="A998">
        <f t="shared" si="51"/>
        <v>121</v>
      </c>
      <c r="B998" s="60" t="s">
        <v>100</v>
      </c>
      <c r="C998" s="60" t="s">
        <v>268</v>
      </c>
      <c r="D998" s="60">
        <v>8</v>
      </c>
      <c r="E998" s="65">
        <v>3339.674</v>
      </c>
      <c r="F998" s="60">
        <v>2021</v>
      </c>
      <c r="G998" s="65">
        <v>68.564999999999998</v>
      </c>
      <c r="H998" s="65">
        <v>5.721034049987793</v>
      </c>
      <c r="I998" s="66">
        <v>8.4600000381469727</v>
      </c>
      <c r="J998" s="5">
        <v>9.7071287071292716</v>
      </c>
      <c r="K998" s="6">
        <v>57.088543216649306</v>
      </c>
      <c r="L998" s="5">
        <v>50.462851332728484</v>
      </c>
      <c r="M998" s="5">
        <v>15.491394678275377</v>
      </c>
      <c r="N998" s="7">
        <v>3.257476320288704</v>
      </c>
      <c r="O998" s="7" t="s">
        <v>535</v>
      </c>
      <c r="P998" s="67">
        <v>29.216277167044634</v>
      </c>
      <c r="Q998" s="18">
        <f t="shared" si="52"/>
        <v>3</v>
      </c>
      <c r="R998" s="68">
        <v>1.52</v>
      </c>
      <c r="S998" s="69">
        <v>14792.25</v>
      </c>
      <c r="T998" s="59">
        <f t="shared" si="50"/>
        <v>14792.25</v>
      </c>
    </row>
    <row r="999" spans="1:20">
      <c r="A999">
        <f t="shared" si="51"/>
        <v>77</v>
      </c>
      <c r="B999" s="60" t="s">
        <v>24</v>
      </c>
      <c r="C999" s="60" t="s">
        <v>192</v>
      </c>
      <c r="D999" s="60">
        <v>1</v>
      </c>
      <c r="E999" s="65">
        <v>12244.159</v>
      </c>
      <c r="F999" s="60">
        <v>2023</v>
      </c>
      <c r="G999" s="65">
        <v>68.581000000000003</v>
      </c>
      <c r="H999" s="65">
        <v>5.8544938583374027</v>
      </c>
      <c r="I999" s="66">
        <v>2.6700000762939453</v>
      </c>
      <c r="J999" s="5">
        <v>9.8405885154788812</v>
      </c>
      <c r="K999" s="6">
        <v>57.886938055670711</v>
      </c>
      <c r="L999" s="5">
        <v>51.261246171749889</v>
      </c>
      <c r="M999" s="5">
        <v>9.7013947164223495</v>
      </c>
      <c r="N999" s="7">
        <v>5.2839048064888807</v>
      </c>
      <c r="O999" s="7" t="s">
        <v>3042</v>
      </c>
      <c r="P999" s="67">
        <v>47.280458117483036</v>
      </c>
      <c r="Q999" s="18">
        <f t="shared" si="52"/>
        <v>2</v>
      </c>
      <c r="R999" s="68">
        <v>1.5</v>
      </c>
      <c r="S999" s="69">
        <v>11616.16</v>
      </c>
      <c r="T999" s="59">
        <f t="shared" si="50"/>
        <v>11616.16</v>
      </c>
    </row>
    <row r="1000" spans="1:20">
      <c r="A1000">
        <f t="shared" si="51"/>
        <v>22</v>
      </c>
      <c r="B1000" s="60" t="s">
        <v>141</v>
      </c>
      <c r="C1000" s="60" t="s">
        <v>309</v>
      </c>
      <c r="D1000" s="60">
        <v>7</v>
      </c>
      <c r="E1000" s="65">
        <v>9749.31</v>
      </c>
      <c r="F1000" s="60">
        <v>2020</v>
      </c>
      <c r="G1000" s="65">
        <v>68.605000000000004</v>
      </c>
      <c r="H1000" s="65">
        <v>5.3733987808227539</v>
      </c>
      <c r="I1000" s="66">
        <v>1.1000000238418579</v>
      </c>
      <c r="J1000" s="5">
        <v>9.3594934379642325</v>
      </c>
      <c r="K1000" s="6">
        <v>55.076179326486226</v>
      </c>
      <c r="L1000" s="5">
        <v>48.450487442565404</v>
      </c>
      <c r="M1000" s="5">
        <v>8.1313946639702621</v>
      </c>
      <c r="N1000" s="7">
        <v>5.9584474059839581</v>
      </c>
      <c r="O1000" s="7" t="s">
        <v>676</v>
      </c>
      <c r="P1000" s="67">
        <v>53.503757868065556</v>
      </c>
      <c r="Q1000" s="18">
        <f t="shared" si="52"/>
        <v>1</v>
      </c>
      <c r="R1000" s="68">
        <v>1.53</v>
      </c>
      <c r="S1000" s="69">
        <v>3724.75</v>
      </c>
      <c r="T1000" s="59">
        <f t="shared" si="50"/>
        <v>3724.75</v>
      </c>
    </row>
    <row r="1001" spans="1:20">
      <c r="A1001">
        <f t="shared" si="51"/>
        <v>97</v>
      </c>
      <c r="B1001" s="60" t="s">
        <v>148</v>
      </c>
      <c r="C1001" s="60" t="s">
        <v>316</v>
      </c>
      <c r="D1001" s="60">
        <v>7</v>
      </c>
      <c r="E1001" s="65">
        <v>5564.3559999999998</v>
      </c>
      <c r="F1001" s="60">
        <v>2010</v>
      </c>
      <c r="G1001" s="65">
        <v>68.608000000000004</v>
      </c>
      <c r="H1001" s="65">
        <v>6.1797339916229248</v>
      </c>
      <c r="I1001" s="66">
        <v>4.7899999618530273</v>
      </c>
      <c r="J1001" s="5">
        <v>10.165828648764403</v>
      </c>
      <c r="K1001" s="6">
        <v>59.823695458791306</v>
      </c>
      <c r="L1001" s="5">
        <v>53.198003574870484</v>
      </c>
      <c r="M1001" s="5">
        <v>11.821394601981432</v>
      </c>
      <c r="N1001" s="7">
        <v>4.5001461643073615</v>
      </c>
      <c r="O1001" s="7" t="s">
        <v>2182</v>
      </c>
      <c r="P1001" s="67">
        <v>40.975360016418847</v>
      </c>
      <c r="Q1001" s="18">
        <f t="shared" si="52"/>
        <v>3</v>
      </c>
      <c r="R1001" s="68">
        <v>1.65</v>
      </c>
      <c r="S1001" s="69">
        <v>8842.33</v>
      </c>
      <c r="T1001" s="59">
        <f t="shared" si="50"/>
        <v>8842.33</v>
      </c>
    </row>
    <row r="1002" spans="1:20">
      <c r="A1002">
        <f t="shared" si="51"/>
        <v>13</v>
      </c>
      <c r="B1002" s="60" t="s">
        <v>50</v>
      </c>
      <c r="C1002" s="60" t="s">
        <v>218</v>
      </c>
      <c r="D1002" s="60">
        <v>4</v>
      </c>
      <c r="E1002" s="65">
        <v>84276.225000000006</v>
      </c>
      <c r="F1002" s="60">
        <v>2007</v>
      </c>
      <c r="G1002" s="65">
        <v>68.626999999999995</v>
      </c>
      <c r="H1002" s="65">
        <v>5.5405106544494629</v>
      </c>
      <c r="I1002" s="66">
        <v>1.5399999618530273</v>
      </c>
      <c r="J1002" s="5">
        <v>9.5266053115909415</v>
      </c>
      <c r="K1002" s="6">
        <v>56.077530407568673</v>
      </c>
      <c r="L1002" s="5">
        <v>49.451838523647851</v>
      </c>
      <c r="M1002" s="5">
        <v>8.5713946019814315</v>
      </c>
      <c r="N1002" s="7">
        <v>5.769404025829842</v>
      </c>
      <c r="O1002" s="7" t="s">
        <v>2577</v>
      </c>
      <c r="P1002" s="67">
        <v>52.774429980293199</v>
      </c>
      <c r="Q1002" s="18">
        <f t="shared" si="52"/>
        <v>1</v>
      </c>
      <c r="R1002" s="68">
        <v>1.69</v>
      </c>
      <c r="S1002" s="69">
        <v>11782.01</v>
      </c>
      <c r="T1002" s="59">
        <f t="shared" si="50"/>
        <v>11782.01</v>
      </c>
    </row>
    <row r="1003" spans="1:20">
      <c r="A1003">
        <f t="shared" si="51"/>
        <v>33</v>
      </c>
      <c r="B1003" s="60" t="s">
        <v>70</v>
      </c>
      <c r="C1003" s="60" t="s">
        <v>238</v>
      </c>
      <c r="D1003" s="60">
        <v>8</v>
      </c>
      <c r="E1003" s="65">
        <v>249470.03200000001</v>
      </c>
      <c r="F1003" s="60">
        <v>2011</v>
      </c>
      <c r="G1003" s="65">
        <v>68.629000000000005</v>
      </c>
      <c r="H1003" s="65">
        <v>5.1726083755493164</v>
      </c>
      <c r="I1003" s="66">
        <v>1.440000057220459</v>
      </c>
      <c r="J1003" s="5">
        <v>9.158703032690795</v>
      </c>
      <c r="K1003" s="6">
        <v>53.913476921323891</v>
      </c>
      <c r="L1003" s="5">
        <v>47.287785037403069</v>
      </c>
      <c r="M1003" s="5">
        <v>8.4713946973488632</v>
      </c>
      <c r="N1003" s="7">
        <v>5.5820542811211311</v>
      </c>
      <c r="O1003" s="7" t="s">
        <v>1965</v>
      </c>
      <c r="P1003" s="67">
        <v>50.826501062179354</v>
      </c>
      <c r="Q1003" s="18">
        <f t="shared" si="52"/>
        <v>1</v>
      </c>
      <c r="R1003" s="68">
        <v>1.65</v>
      </c>
      <c r="S1003" s="69">
        <v>9274.9699999999993</v>
      </c>
      <c r="T1003" s="59">
        <f t="shared" si="50"/>
        <v>9274.9699999999993</v>
      </c>
    </row>
    <row r="1004" spans="1:20">
      <c r="A1004">
        <f t="shared" si="51"/>
        <v>33</v>
      </c>
      <c r="B1004" s="60" t="s">
        <v>119</v>
      </c>
      <c r="C1004" s="60" t="s">
        <v>287</v>
      </c>
      <c r="D1004" s="60">
        <v>8</v>
      </c>
      <c r="E1004" s="65">
        <v>94384.25</v>
      </c>
      <c r="F1004" s="60">
        <v>2009</v>
      </c>
      <c r="G1004" s="65">
        <v>68.631</v>
      </c>
      <c r="H1004" s="65">
        <v>4.879910945892334</v>
      </c>
      <c r="I1004" s="66">
        <v>1.1200000047683716</v>
      </c>
      <c r="J1004" s="5">
        <v>8.8660056030338126</v>
      </c>
      <c r="K1004" s="6">
        <v>52.192009790759016</v>
      </c>
      <c r="L1004" s="5">
        <v>45.566317906838194</v>
      </c>
      <c r="M1004" s="5">
        <v>8.1513946448967758</v>
      </c>
      <c r="N1004" s="7">
        <v>5.590002679524936</v>
      </c>
      <c r="O1004" s="7" t="s">
        <v>2275</v>
      </c>
      <c r="P1004" s="67">
        <v>51.016133601501828</v>
      </c>
      <c r="Q1004" s="18">
        <f t="shared" si="52"/>
        <v>1</v>
      </c>
      <c r="R1004" s="68">
        <v>1.67</v>
      </c>
      <c r="S1004" s="69">
        <v>5965.31</v>
      </c>
      <c r="T1004" s="59">
        <f t="shared" si="50"/>
        <v>5965.31</v>
      </c>
    </row>
    <row r="1005" spans="1:20">
      <c r="A1005">
        <f t="shared" si="51"/>
        <v>39</v>
      </c>
      <c r="B1005" s="60" t="s">
        <v>119</v>
      </c>
      <c r="C1005" s="60" t="s">
        <v>287</v>
      </c>
      <c r="D1005" s="60">
        <v>8</v>
      </c>
      <c r="E1005" s="65">
        <v>92699.095000000001</v>
      </c>
      <c r="F1005" s="60">
        <v>2008</v>
      </c>
      <c r="G1005" s="65">
        <v>68.643000000000001</v>
      </c>
      <c r="H1005" s="65">
        <v>4.5890650749206543</v>
      </c>
      <c r="I1005" s="66">
        <v>1.190000057220459</v>
      </c>
      <c r="J1005" s="5">
        <v>8.5751597320621329</v>
      </c>
      <c r="K1005" s="6">
        <v>50.488697486306457</v>
      </c>
      <c r="L1005" s="5">
        <v>43.863005602385634</v>
      </c>
      <c r="M1005" s="5">
        <v>8.2213946973488632</v>
      </c>
      <c r="N1005" s="7">
        <v>5.3352268340224622</v>
      </c>
      <c r="O1005" s="7" t="s">
        <v>2436</v>
      </c>
      <c r="P1005" s="67">
        <v>48.802883923630418</v>
      </c>
      <c r="Q1005" s="18">
        <f t="shared" si="52"/>
        <v>1</v>
      </c>
      <c r="R1005" s="68">
        <v>1.69</v>
      </c>
      <c r="S1005" s="69">
        <v>5987.04</v>
      </c>
      <c r="T1005" s="59">
        <f t="shared" si="50"/>
        <v>5987.04</v>
      </c>
    </row>
    <row r="1006" spans="1:20">
      <c r="A1006">
        <f t="shared" si="51"/>
        <v>115</v>
      </c>
      <c r="B1006" s="60" t="s">
        <v>124</v>
      </c>
      <c r="C1006" s="60" t="s">
        <v>292</v>
      </c>
      <c r="D1006" s="60">
        <v>7</v>
      </c>
      <c r="E1006" s="65">
        <v>143934.465</v>
      </c>
      <c r="F1006" s="60">
        <v>2010</v>
      </c>
      <c r="G1006" s="65">
        <v>68.153000000000006</v>
      </c>
      <c r="H1006" s="65">
        <v>5.3847732543945313</v>
      </c>
      <c r="I1006" s="66">
        <v>4.9600000381469727</v>
      </c>
      <c r="J1006" s="5">
        <v>9.3708679115360098</v>
      </c>
      <c r="K1006" s="6">
        <v>54.779805559310745</v>
      </c>
      <c r="L1006" s="5">
        <v>48.154113675389922</v>
      </c>
      <c r="M1006" s="5">
        <v>11.991394678275377</v>
      </c>
      <c r="N1006" s="7">
        <v>4.0157225216371186</v>
      </c>
      <c r="O1006" s="7" t="s">
        <v>2190</v>
      </c>
      <c r="P1006" s="67">
        <v>36.564518138367681</v>
      </c>
      <c r="Q1006" s="18">
        <f t="shared" si="52"/>
        <v>3</v>
      </c>
      <c r="R1006" s="68">
        <v>1.65</v>
      </c>
      <c r="S1006" s="69">
        <v>33063.589999999997</v>
      </c>
      <c r="T1006" s="59">
        <f t="shared" si="50"/>
        <v>33063.589999999997</v>
      </c>
    </row>
    <row r="1007" spans="1:20">
      <c r="A1007" t="str">
        <f t="shared" si="51"/>
        <v/>
      </c>
      <c r="B1007" s="60" t="s">
        <v>17</v>
      </c>
      <c r="C1007" s="60" t="s">
        <v>185</v>
      </c>
      <c r="D1007" s="60">
        <v>7</v>
      </c>
      <c r="E1007" s="65">
        <v>8828.3109999999997</v>
      </c>
      <c r="F1007" s="60">
        <v>2007</v>
      </c>
      <c r="G1007" s="65">
        <v>68.659000000000006</v>
      </c>
      <c r="H1007" s="65">
        <v>4.5681595802307129</v>
      </c>
      <c r="I1007" s="66" t="s">
        <v>367</v>
      </c>
      <c r="J1007" s="5">
        <v>8.5542542373721915</v>
      </c>
      <c r="K1007" s="6">
        <v>50.377350149116161</v>
      </c>
      <c r="L1007" s="5">
        <v>43.751658265195339</v>
      </c>
      <c r="M1007" s="5" t="s">
        <v>367</v>
      </c>
      <c r="N1007" s="7" t="s">
        <v>367</v>
      </c>
      <c r="O1007" s="7" t="s">
        <v>2633</v>
      </c>
      <c r="P1007" s="67" t="s">
        <v>367</v>
      </c>
      <c r="Q1007" s="18">
        <f t="shared" si="52"/>
        <v>3</v>
      </c>
      <c r="R1007" s="68">
        <v>1.69</v>
      </c>
      <c r="S1007" s="69">
        <v>16587.37</v>
      </c>
      <c r="T1007" s="59">
        <f t="shared" si="50"/>
        <v>16587.37</v>
      </c>
    </row>
    <row r="1008" spans="1:20">
      <c r="A1008">
        <f t="shared" si="51"/>
        <v>73</v>
      </c>
      <c r="B1008" s="60" t="s">
        <v>99</v>
      </c>
      <c r="C1008" s="60" t="s">
        <v>267</v>
      </c>
      <c r="D1008" s="60">
        <v>7</v>
      </c>
      <c r="E1008" s="65">
        <v>3851.3960000000002</v>
      </c>
      <c r="F1008" s="60">
        <v>2007</v>
      </c>
      <c r="G1008" s="65">
        <v>68.674000000000007</v>
      </c>
      <c r="H1008" s="65">
        <v>4.7749180793762207</v>
      </c>
      <c r="I1008" s="66">
        <v>2.5034210681915283</v>
      </c>
      <c r="J1008" s="5">
        <v>8.7610127365176993</v>
      </c>
      <c r="K1008" s="6">
        <v>51.606255513942003</v>
      </c>
      <c r="L1008" s="5">
        <v>44.98056363002118</v>
      </c>
      <c r="M1008" s="5">
        <v>9.5348157083199325</v>
      </c>
      <c r="N1008" s="7">
        <v>4.7175073966843257</v>
      </c>
      <c r="O1008" s="7" t="s">
        <v>2573</v>
      </c>
      <c r="P1008" s="67">
        <v>43.152423139931251</v>
      </c>
      <c r="Q1008" s="18">
        <f t="shared" si="52"/>
        <v>2</v>
      </c>
      <c r="R1008" s="68">
        <v>1.69</v>
      </c>
      <c r="S1008" s="69">
        <v>8854.83</v>
      </c>
      <c r="T1008" s="59">
        <f t="shared" si="50"/>
        <v>8854.83</v>
      </c>
    </row>
    <row r="1009" spans="1:20">
      <c r="A1009">
        <f t="shared" si="51"/>
        <v>65</v>
      </c>
      <c r="B1009" s="60" t="s">
        <v>127</v>
      </c>
      <c r="C1009" s="60" t="s">
        <v>295</v>
      </c>
      <c r="D1009" s="60">
        <v>5</v>
      </c>
      <c r="E1009" s="65">
        <v>18077.573</v>
      </c>
      <c r="F1009" s="60">
        <v>2023</v>
      </c>
      <c r="G1009" s="65">
        <v>68.683000000000007</v>
      </c>
      <c r="H1009" s="65">
        <v>5.0973495788574219</v>
      </c>
      <c r="I1009" s="66">
        <v>1.5900000333786011</v>
      </c>
      <c r="J1009" s="5">
        <v>9.0834442359989005</v>
      </c>
      <c r="K1009" s="6">
        <v>53.512532338363087</v>
      </c>
      <c r="L1009" s="5">
        <v>46.886840454442265</v>
      </c>
      <c r="M1009" s="5">
        <v>8.6213946735070053</v>
      </c>
      <c r="N1009" s="7">
        <v>5.4384287264475351</v>
      </c>
      <c r="O1009" s="7" t="s">
        <v>3043</v>
      </c>
      <c r="P1009" s="67">
        <v>48.663140431665234</v>
      </c>
      <c r="Q1009" s="18">
        <f t="shared" si="52"/>
        <v>2</v>
      </c>
      <c r="R1009" s="68">
        <v>1.5</v>
      </c>
      <c r="S1009" s="69">
        <v>4304.76</v>
      </c>
      <c r="T1009" s="59">
        <f t="shared" si="50"/>
        <v>4304.76</v>
      </c>
    </row>
    <row r="1010" spans="1:20">
      <c r="A1010">
        <f t="shared" si="51"/>
        <v>83</v>
      </c>
      <c r="B1010" s="60" t="s">
        <v>72</v>
      </c>
      <c r="C1010" s="60" t="s">
        <v>240</v>
      </c>
      <c r="D1010" s="60">
        <v>4</v>
      </c>
      <c r="E1010" s="65">
        <v>38469.627</v>
      </c>
      <c r="F1010" s="60">
        <v>2016</v>
      </c>
      <c r="G1010" s="65">
        <v>68.683000000000007</v>
      </c>
      <c r="H1010" s="65">
        <v>4.4125370979309082</v>
      </c>
      <c r="I1010" s="66">
        <v>1.6399999856948853</v>
      </c>
      <c r="J1010" s="5">
        <v>8.3986317550723868</v>
      </c>
      <c r="K1010" s="6">
        <v>49.478154069593451</v>
      </c>
      <c r="L1010" s="5">
        <v>42.852462185672628</v>
      </c>
      <c r="M1010" s="5">
        <v>8.6713946258232895</v>
      </c>
      <c r="N1010" s="7">
        <v>4.9418189385659614</v>
      </c>
      <c r="O1010" s="7" t="s">
        <v>1275</v>
      </c>
      <c r="P1010" s="67">
        <v>44.634120451689675</v>
      </c>
      <c r="Q1010" s="18">
        <f t="shared" si="52"/>
        <v>2</v>
      </c>
      <c r="R1010" s="68">
        <v>1.58</v>
      </c>
      <c r="S1010" s="69">
        <v>15016.09</v>
      </c>
      <c r="T1010" s="59">
        <f t="shared" si="50"/>
        <v>15016.09</v>
      </c>
    </row>
    <row r="1011" spans="1:20">
      <c r="A1011">
        <f t="shared" si="51"/>
        <v>36</v>
      </c>
      <c r="B1011" s="60" t="s">
        <v>138</v>
      </c>
      <c r="C1011" s="60" t="s">
        <v>306</v>
      </c>
      <c r="D1011" s="60">
        <v>3</v>
      </c>
      <c r="E1011" s="65">
        <v>10656.633</v>
      </c>
      <c r="F1011" s="60">
        <v>2025</v>
      </c>
      <c r="G1011" s="65">
        <v>83.575999999999993</v>
      </c>
      <c r="H1011" s="65">
        <v>7.1612143325805668</v>
      </c>
      <c r="I1011" s="66">
        <v>5.0500001907348633</v>
      </c>
      <c r="J1011" s="5">
        <v>11.147308989722045</v>
      </c>
      <c r="K1011" s="6">
        <v>79.911137666769804</v>
      </c>
      <c r="L1011" s="5">
        <v>73.285445782848981</v>
      </c>
      <c r="M1011" s="5">
        <v>12.081394830863267</v>
      </c>
      <c r="N1011" s="7">
        <v>6.0659755606722792</v>
      </c>
      <c r="O1011" s="7" t="s">
        <v>3032</v>
      </c>
      <c r="P1011" s="67">
        <v>54.151194757751163</v>
      </c>
      <c r="Q1011" s="18">
        <f t="shared" si="52"/>
        <v>3</v>
      </c>
      <c r="R1011" s="68">
        <v>1.48</v>
      </c>
      <c r="S1011" s="69" t="s">
        <v>367</v>
      </c>
      <c r="T1011" s="59">
        <f t="shared" si="50"/>
        <v>62978.94</v>
      </c>
    </row>
    <row r="1012" spans="1:20">
      <c r="A1012">
        <f t="shared" si="51"/>
        <v>49</v>
      </c>
      <c r="B1012" s="60" t="s">
        <v>141</v>
      </c>
      <c r="C1012" s="60" t="s">
        <v>309</v>
      </c>
      <c r="D1012" s="60">
        <v>7</v>
      </c>
      <c r="E1012" s="65">
        <v>7824.7849999999999</v>
      </c>
      <c r="F1012" s="60">
        <v>2011</v>
      </c>
      <c r="G1012" s="65">
        <v>68.697999999999993</v>
      </c>
      <c r="H1012" s="65">
        <v>4.2626714706420898</v>
      </c>
      <c r="I1012" s="66">
        <v>0.92000001668930054</v>
      </c>
      <c r="J1012" s="5">
        <v>8.2487661277835684</v>
      </c>
      <c r="K1012" s="6">
        <v>48.605876228673729</v>
      </c>
      <c r="L1012" s="5">
        <v>41.980184344752907</v>
      </c>
      <c r="M1012" s="5">
        <v>7.9513946568177047</v>
      </c>
      <c r="N1012" s="7">
        <v>5.2796001401789496</v>
      </c>
      <c r="O1012" s="7" t="s">
        <v>1998</v>
      </c>
      <c r="P1012" s="67">
        <v>48.072553332245995</v>
      </c>
      <c r="Q1012" s="18">
        <f t="shared" si="52"/>
        <v>1</v>
      </c>
      <c r="R1012" s="68">
        <v>1.65</v>
      </c>
      <c r="S1012" s="69">
        <v>2572.48</v>
      </c>
      <c r="T1012" s="59">
        <f t="shared" si="50"/>
        <v>2572.48</v>
      </c>
    </row>
    <row r="1013" spans="1:20">
      <c r="A1013">
        <f t="shared" si="51"/>
        <v>37</v>
      </c>
      <c r="B1013" s="60" t="s">
        <v>106</v>
      </c>
      <c r="C1013" s="60" t="s">
        <v>274</v>
      </c>
      <c r="D1013" s="60">
        <v>6</v>
      </c>
      <c r="E1013" s="65">
        <v>29618.117999999999</v>
      </c>
      <c r="F1013" s="60">
        <v>2025</v>
      </c>
      <c r="G1013" s="65">
        <v>70.897000000000006</v>
      </c>
      <c r="H1013" s="65">
        <v>4.9821759300231943</v>
      </c>
      <c r="I1013" s="66">
        <v>0.88999998569488525</v>
      </c>
      <c r="J1013" s="5">
        <v>8.9682705871646746</v>
      </c>
      <c r="K1013" s="6">
        <v>54.537126798331741</v>
      </c>
      <c r="L1013" s="5">
        <v>47.911434914410918</v>
      </c>
      <c r="M1013" s="5">
        <v>7.9213946258232895</v>
      </c>
      <c r="N1013" s="7">
        <v>6.0483585501752941</v>
      </c>
      <c r="O1013" s="7" t="s">
        <v>3035</v>
      </c>
      <c r="P1013" s="67">
        <v>53.993927034376782</v>
      </c>
      <c r="Q1013" s="18">
        <f t="shared" si="52"/>
        <v>1</v>
      </c>
      <c r="R1013" s="68">
        <v>1.48</v>
      </c>
      <c r="S1013" s="69" t="s">
        <v>367</v>
      </c>
      <c r="T1013" s="59">
        <f t="shared" si="50"/>
        <v>5046.82</v>
      </c>
    </row>
    <row r="1014" spans="1:20">
      <c r="A1014">
        <f t="shared" si="51"/>
        <v>99</v>
      </c>
      <c r="B1014" s="60" t="s">
        <v>96</v>
      </c>
      <c r="C1014" s="60" t="s">
        <v>264</v>
      </c>
      <c r="D1014" s="60">
        <v>5</v>
      </c>
      <c r="E1014" s="65">
        <v>5169.3950000000004</v>
      </c>
      <c r="F1014" s="60">
        <v>2024</v>
      </c>
      <c r="G1014" s="65">
        <v>68.712999999999994</v>
      </c>
      <c r="H1014" s="65">
        <v>4.6159999999999997</v>
      </c>
      <c r="I1014" s="66">
        <v>1.9871422052383423</v>
      </c>
      <c r="J1014" s="5">
        <v>8.6020946571414783</v>
      </c>
      <c r="K1014" s="6">
        <v>50.698933064331378</v>
      </c>
      <c r="L1014" s="5">
        <v>44.073241180410555</v>
      </c>
      <c r="M1014" s="5">
        <v>9.0185368453667465</v>
      </c>
      <c r="N1014" s="7">
        <v>4.8869613703527843</v>
      </c>
      <c r="O1014" s="7" t="s">
        <v>3046</v>
      </c>
      <c r="P1014" s="67">
        <v>43.677346297328072</v>
      </c>
      <c r="Q1014" s="18">
        <f t="shared" si="52"/>
        <v>2</v>
      </c>
      <c r="R1014" s="68">
        <v>1.49</v>
      </c>
      <c r="S1014" s="69">
        <v>6482.69</v>
      </c>
      <c r="T1014" s="59">
        <f t="shared" si="50"/>
        <v>6482.69</v>
      </c>
    </row>
    <row r="1015" spans="1:20">
      <c r="A1015">
        <f t="shared" si="51"/>
        <v>40</v>
      </c>
      <c r="B1015" s="60" t="s">
        <v>83</v>
      </c>
      <c r="C1015" s="60" t="s">
        <v>251</v>
      </c>
      <c r="D1015" s="60">
        <v>8</v>
      </c>
      <c r="E1015" s="65">
        <v>7559.0069999999996</v>
      </c>
      <c r="F1015" s="60">
        <v>2022</v>
      </c>
      <c r="G1015" s="65">
        <v>68.715000000000003</v>
      </c>
      <c r="H1015" s="65">
        <v>5.1390000000000002</v>
      </c>
      <c r="I1015" s="66">
        <v>1.0900000333786011</v>
      </c>
      <c r="J1015" s="5">
        <v>9.1250946571414797</v>
      </c>
      <c r="K1015" s="6">
        <v>53.782950236756676</v>
      </c>
      <c r="L1015" s="5">
        <v>47.157258352835854</v>
      </c>
      <c r="M1015" s="5">
        <v>8.1213946735070053</v>
      </c>
      <c r="N1015" s="7">
        <v>5.8065468122942807</v>
      </c>
      <c r="O1015" s="7" t="s">
        <v>3047</v>
      </c>
      <c r="P1015" s="67">
        <v>52.01796751500838</v>
      </c>
      <c r="Q1015" s="18">
        <f t="shared" si="52"/>
        <v>1</v>
      </c>
      <c r="R1015" s="68">
        <v>1.51</v>
      </c>
      <c r="S1015" s="69">
        <v>8183.03</v>
      </c>
      <c r="T1015" s="59">
        <f t="shared" si="50"/>
        <v>8183.03</v>
      </c>
    </row>
    <row r="1016" spans="1:20">
      <c r="A1016">
        <f t="shared" si="51"/>
        <v>144</v>
      </c>
      <c r="B1016" s="60" t="s">
        <v>100</v>
      </c>
      <c r="C1016" s="60" t="s">
        <v>268</v>
      </c>
      <c r="D1016" s="60">
        <v>8</v>
      </c>
      <c r="E1016" s="65">
        <v>2913.0390000000002</v>
      </c>
      <c r="F1016" s="60">
        <v>2014</v>
      </c>
      <c r="G1016" s="65">
        <v>68.736999999999995</v>
      </c>
      <c r="H1016" s="65">
        <v>4.8248348236083984</v>
      </c>
      <c r="I1016" s="66">
        <v>7.2899999618530273</v>
      </c>
      <c r="J1016" s="5">
        <v>8.810929480749877</v>
      </c>
      <c r="K1016" s="6">
        <v>51.947899473048736</v>
      </c>
      <c r="L1016" s="5">
        <v>45.322207589127913</v>
      </c>
      <c r="M1016" s="5">
        <v>14.321394601981432</v>
      </c>
      <c r="N1016" s="7">
        <v>3.1646504302630816</v>
      </c>
      <c r="O1016" s="7" t="s">
        <v>1596</v>
      </c>
      <c r="P1016" s="67">
        <v>28.682449855624597</v>
      </c>
      <c r="Q1016" s="18">
        <f t="shared" si="52"/>
        <v>3</v>
      </c>
      <c r="R1016" s="68">
        <v>1.61</v>
      </c>
      <c r="S1016" s="69">
        <v>13943.43</v>
      </c>
      <c r="T1016" s="59">
        <f t="shared" si="50"/>
        <v>13943.43</v>
      </c>
    </row>
    <row r="1017" spans="1:20">
      <c r="A1017">
        <f t="shared" si="51"/>
        <v>71</v>
      </c>
      <c r="B1017" s="60" t="s">
        <v>24</v>
      </c>
      <c r="C1017" s="60" t="s">
        <v>192</v>
      </c>
      <c r="D1017" s="60">
        <v>1</v>
      </c>
      <c r="E1017" s="65">
        <v>12413.315000000001</v>
      </c>
      <c r="F1017" s="60">
        <v>2024</v>
      </c>
      <c r="G1017" s="65">
        <v>68.739000000000004</v>
      </c>
      <c r="H1017" s="65">
        <v>5.8206240196228016</v>
      </c>
      <c r="I1017" s="66">
        <v>2.6099998950958252</v>
      </c>
      <c r="J1017" s="5">
        <v>9.8067186767642802</v>
      </c>
      <c r="K1017" s="6">
        <v>57.820603368142386</v>
      </c>
      <c r="L1017" s="5">
        <v>51.194911484221564</v>
      </c>
      <c r="M1017" s="5">
        <v>9.6413945352242294</v>
      </c>
      <c r="N1017" s="7">
        <v>5.309907326910456</v>
      </c>
      <c r="O1017" s="7" t="s">
        <v>3048</v>
      </c>
      <c r="P1017" s="67">
        <v>47.457436952779794</v>
      </c>
      <c r="Q1017" s="18">
        <f t="shared" si="52"/>
        <v>2</v>
      </c>
      <c r="R1017" s="68">
        <v>1.49</v>
      </c>
      <c r="S1017" s="69">
        <v>11329.15</v>
      </c>
      <c r="T1017" s="59">
        <f t="shared" si="50"/>
        <v>11329.15</v>
      </c>
    </row>
    <row r="1018" spans="1:20">
      <c r="A1018">
        <f t="shared" si="51"/>
        <v>40</v>
      </c>
      <c r="B1018" s="60" t="s">
        <v>106</v>
      </c>
      <c r="C1018" s="60" t="s">
        <v>274</v>
      </c>
      <c r="D1018" s="60">
        <v>6</v>
      </c>
      <c r="E1018" s="65">
        <v>28011.258000000002</v>
      </c>
      <c r="F1018" s="60">
        <v>2017</v>
      </c>
      <c r="G1018" s="65">
        <v>68.739999999999995</v>
      </c>
      <c r="H1018" s="65">
        <v>4.7366924285888672</v>
      </c>
      <c r="I1018" s="66">
        <v>0.98000001907348633</v>
      </c>
      <c r="J1018" s="5">
        <v>8.7227870857303458</v>
      </c>
      <c r="K1018" s="6">
        <v>51.430469889673219</v>
      </c>
      <c r="L1018" s="5">
        <v>44.804778005752397</v>
      </c>
      <c r="M1018" s="5">
        <v>8.0113946592018905</v>
      </c>
      <c r="N1018" s="7">
        <v>5.5926314844931042</v>
      </c>
      <c r="O1018" s="7" t="s">
        <v>1073</v>
      </c>
      <c r="P1018" s="67">
        <v>50.512208242338744</v>
      </c>
      <c r="Q1018" s="18">
        <f t="shared" si="52"/>
        <v>1</v>
      </c>
      <c r="R1018" s="68">
        <v>1.58</v>
      </c>
      <c r="S1018" s="69">
        <v>4071.7</v>
      </c>
      <c r="T1018" s="59">
        <f t="shared" si="50"/>
        <v>4071.7</v>
      </c>
    </row>
    <row r="1019" spans="1:20">
      <c r="A1019">
        <f t="shared" si="51"/>
        <v>129</v>
      </c>
      <c r="B1019" s="60" t="s">
        <v>26</v>
      </c>
      <c r="C1019" s="60" t="s">
        <v>194</v>
      </c>
      <c r="D1019" s="60">
        <v>5</v>
      </c>
      <c r="E1019" s="65">
        <v>2439.8919999999998</v>
      </c>
      <c r="F1019" s="60">
        <v>2022</v>
      </c>
      <c r="G1019" s="65">
        <v>68.748999999999995</v>
      </c>
      <c r="H1019" s="65">
        <v>3.4352750778198242</v>
      </c>
      <c r="I1019" s="66">
        <v>2.369999885559082</v>
      </c>
      <c r="J1019" s="5">
        <v>7.4213697349613037</v>
      </c>
      <c r="K1019" s="6">
        <v>43.76290538634899</v>
      </c>
      <c r="L1019" s="5">
        <v>37.137213502428168</v>
      </c>
      <c r="M1019" s="5">
        <v>9.4013945256874862</v>
      </c>
      <c r="N1019" s="7">
        <v>3.9501813694721499</v>
      </c>
      <c r="O1019" s="7" t="s">
        <v>3049</v>
      </c>
      <c r="P1019" s="67">
        <v>35.387711973754719</v>
      </c>
      <c r="Q1019" s="18">
        <f t="shared" si="52"/>
        <v>2</v>
      </c>
      <c r="R1019" s="68">
        <v>1.51</v>
      </c>
      <c r="S1019" s="69">
        <v>18647.37</v>
      </c>
      <c r="T1019" s="59">
        <f t="shared" si="50"/>
        <v>18647.37</v>
      </c>
    </row>
    <row r="1020" spans="1:20">
      <c r="A1020">
        <f t="shared" si="51"/>
        <v>93</v>
      </c>
      <c r="B1020" s="60" t="s">
        <v>31</v>
      </c>
      <c r="C1020" s="60" t="s">
        <v>199</v>
      </c>
      <c r="D1020" s="60">
        <v>8</v>
      </c>
      <c r="E1020" s="65">
        <v>15170.208000000001</v>
      </c>
      <c r="F1020" s="60">
        <v>2013</v>
      </c>
      <c r="G1020" s="65">
        <v>68.754999999999995</v>
      </c>
      <c r="H1020" s="65">
        <v>3.6744668483734131</v>
      </c>
      <c r="I1020" s="66">
        <v>1.2599999904632568</v>
      </c>
      <c r="J1020" s="5">
        <v>7.6605615055148926</v>
      </c>
      <c r="K1020" s="6">
        <v>45.177332327606955</v>
      </c>
      <c r="L1020" s="5">
        <v>38.551640443686132</v>
      </c>
      <c r="M1020" s="5">
        <v>8.291394630591661</v>
      </c>
      <c r="N1020" s="7">
        <v>4.6495966193006</v>
      </c>
      <c r="O1020" s="7" t="s">
        <v>1720</v>
      </c>
      <c r="P1020" s="67">
        <v>42.189857576181112</v>
      </c>
      <c r="Q1020" s="18">
        <f t="shared" si="52"/>
        <v>1</v>
      </c>
      <c r="R1020" s="68">
        <v>1.62</v>
      </c>
      <c r="S1020" s="69">
        <v>4419.3999999999996</v>
      </c>
      <c r="T1020" s="59">
        <f t="shared" si="50"/>
        <v>4419.3999999999996</v>
      </c>
    </row>
    <row r="1021" spans="1:20">
      <c r="A1021">
        <f t="shared" si="51"/>
        <v>46</v>
      </c>
      <c r="B1021" s="60" t="s">
        <v>50</v>
      </c>
      <c r="C1021" s="60" t="s">
        <v>218</v>
      </c>
      <c r="D1021" s="60">
        <v>4</v>
      </c>
      <c r="E1021" s="65">
        <v>85864.789000000004</v>
      </c>
      <c r="F1021" s="60">
        <v>2008</v>
      </c>
      <c r="G1021" s="65">
        <v>68.760999999999996</v>
      </c>
      <c r="H1021" s="65">
        <v>4.6317410469055176</v>
      </c>
      <c r="I1021" s="66">
        <v>1.5199999809265137</v>
      </c>
      <c r="J1021" s="5">
        <v>8.6178357040469962</v>
      </c>
      <c r="K1021" s="6">
        <v>50.827188419325097</v>
      </c>
      <c r="L1021" s="5">
        <v>44.201496535404274</v>
      </c>
      <c r="M1021" s="5">
        <v>8.5513946210549179</v>
      </c>
      <c r="N1021" s="7">
        <v>5.168922555225441</v>
      </c>
      <c r="O1021" s="7" t="s">
        <v>2458</v>
      </c>
      <c r="P1021" s="67">
        <v>47.281649931782503</v>
      </c>
      <c r="Q1021" s="18">
        <f t="shared" si="52"/>
        <v>1</v>
      </c>
      <c r="R1021" s="68">
        <v>1.69</v>
      </c>
      <c r="S1021" s="69">
        <v>12391.58</v>
      </c>
      <c r="T1021" s="59">
        <f t="shared" si="50"/>
        <v>12391.58</v>
      </c>
    </row>
    <row r="1022" spans="1:20">
      <c r="A1022" t="str">
        <f t="shared" si="51"/>
        <v/>
      </c>
      <c r="B1022" s="60" t="s">
        <v>23</v>
      </c>
      <c r="C1022" s="60" t="s">
        <v>191</v>
      </c>
      <c r="D1022" s="60">
        <v>6</v>
      </c>
      <c r="E1022" s="65">
        <v>701.63199999999995</v>
      </c>
      <c r="F1022" s="60">
        <v>2010</v>
      </c>
      <c r="G1022" s="65">
        <v>68.765000000000001</v>
      </c>
      <c r="H1022" s="65" t="s">
        <v>367</v>
      </c>
      <c r="I1022" s="66">
        <v>4.320000171661377</v>
      </c>
      <c r="J1022" s="5" t="s">
        <v>367</v>
      </c>
      <c r="K1022" s="6" t="s">
        <v>367</v>
      </c>
      <c r="L1022" s="5" t="s">
        <v>367</v>
      </c>
      <c r="M1022" s="5">
        <v>11.351394811789781</v>
      </c>
      <c r="N1022" s="7" t="s">
        <v>367</v>
      </c>
      <c r="O1022" s="7" t="s">
        <v>2067</v>
      </c>
      <c r="P1022" s="67" t="s">
        <v>367</v>
      </c>
      <c r="Q1022" s="18">
        <f t="shared" si="52"/>
        <v>3</v>
      </c>
      <c r="R1022" s="68">
        <v>1.65</v>
      </c>
      <c r="S1022" s="69">
        <v>9985.2800000000007</v>
      </c>
      <c r="T1022" s="59">
        <f t="shared" si="50"/>
        <v>9985.2800000000007</v>
      </c>
    </row>
    <row r="1023" spans="1:20">
      <c r="A1023">
        <f t="shared" si="51"/>
        <v>7</v>
      </c>
      <c r="B1023" s="60" t="s">
        <v>62</v>
      </c>
      <c r="C1023" s="60" t="s">
        <v>230</v>
      </c>
      <c r="D1023" s="60">
        <v>1</v>
      </c>
      <c r="E1023" s="65">
        <v>13367.459000000001</v>
      </c>
      <c r="F1023" s="60">
        <v>2006</v>
      </c>
      <c r="G1023" s="65">
        <v>68.790000000000006</v>
      </c>
      <c r="H1023" s="65">
        <v>5.9014291763305664</v>
      </c>
      <c r="I1023" s="66">
        <v>1.6639230251312256</v>
      </c>
      <c r="J1023" s="5">
        <v>9.887523833472045</v>
      </c>
      <c r="K1023" s="6">
        <v>58.340284856881205</v>
      </c>
      <c r="L1023" s="5">
        <v>51.714592972960382</v>
      </c>
      <c r="M1023" s="5">
        <v>8.6953176652596298</v>
      </c>
      <c r="N1023" s="7">
        <v>5.9474069796869529</v>
      </c>
      <c r="O1023" s="7" t="s">
        <v>2741</v>
      </c>
      <c r="P1023" s="67">
        <v>54.527432007353951</v>
      </c>
      <c r="Q1023" s="18">
        <f t="shared" si="52"/>
        <v>1</v>
      </c>
      <c r="R1023" s="68">
        <v>1.71</v>
      </c>
      <c r="S1023" s="69">
        <v>9386</v>
      </c>
      <c r="T1023" s="59">
        <f t="shared" si="50"/>
        <v>9386</v>
      </c>
    </row>
    <row r="1024" spans="1:20">
      <c r="A1024">
        <f t="shared" si="51"/>
        <v>61</v>
      </c>
      <c r="B1024" s="60" t="s">
        <v>70</v>
      </c>
      <c r="C1024" s="60" t="s">
        <v>238</v>
      </c>
      <c r="D1024" s="60">
        <v>8</v>
      </c>
      <c r="E1024" s="65">
        <v>274814.86599999998</v>
      </c>
      <c r="F1024" s="60">
        <v>2020</v>
      </c>
      <c r="G1024" s="65">
        <v>68.816999999999993</v>
      </c>
      <c r="H1024" s="65">
        <v>4.8281474113464355</v>
      </c>
      <c r="I1024" s="66">
        <v>1.5199999809265137</v>
      </c>
      <c r="J1024" s="5">
        <v>8.8142420684879141</v>
      </c>
      <c r="K1024" s="6">
        <v>52.027912614252742</v>
      </c>
      <c r="L1024" s="5">
        <v>45.402220730331919</v>
      </c>
      <c r="M1024" s="5">
        <v>8.5513946210549179</v>
      </c>
      <c r="N1024" s="7">
        <v>5.3093352303663197</v>
      </c>
      <c r="O1024" s="7" t="s">
        <v>605</v>
      </c>
      <c r="P1024" s="67">
        <v>47.675068226770627</v>
      </c>
      <c r="Q1024" s="18">
        <f t="shared" si="52"/>
        <v>1</v>
      </c>
      <c r="R1024" s="68">
        <v>1.53</v>
      </c>
      <c r="S1024" s="69">
        <v>12388.54</v>
      </c>
      <c r="T1024" s="59">
        <f t="shared" si="50"/>
        <v>12388.54</v>
      </c>
    </row>
    <row r="1025" spans="1:20">
      <c r="A1025">
        <f t="shared" si="51"/>
        <v>67</v>
      </c>
      <c r="B1025" s="60" t="s">
        <v>72</v>
      </c>
      <c r="C1025" s="60" t="s">
        <v>240</v>
      </c>
      <c r="D1025" s="60">
        <v>4</v>
      </c>
      <c r="E1025" s="65">
        <v>33654.841999999997</v>
      </c>
      <c r="F1025" s="60">
        <v>2012</v>
      </c>
      <c r="G1025" s="65">
        <v>68.826999999999998</v>
      </c>
      <c r="H1025" s="65">
        <v>4.6595087051391602</v>
      </c>
      <c r="I1025" s="66">
        <v>1.7799999713897705</v>
      </c>
      <c r="J1025" s="5">
        <v>8.6456033622806387</v>
      </c>
      <c r="K1025" s="6">
        <v>51.039902958879452</v>
      </c>
      <c r="L1025" s="5">
        <v>44.414211074958629</v>
      </c>
      <c r="M1025" s="5">
        <v>8.8113946115181747</v>
      </c>
      <c r="N1025" s="7">
        <v>5.0405427328042691</v>
      </c>
      <c r="O1025" s="7" t="s">
        <v>1876</v>
      </c>
      <c r="P1025" s="67">
        <v>45.737253662158651</v>
      </c>
      <c r="Q1025" s="18">
        <f t="shared" si="52"/>
        <v>2</v>
      </c>
      <c r="R1025" s="68">
        <v>1.62</v>
      </c>
      <c r="S1025" s="69">
        <v>13357.01</v>
      </c>
      <c r="T1025" s="59">
        <f t="shared" si="50"/>
        <v>13357.01</v>
      </c>
    </row>
    <row r="1026" spans="1:20">
      <c r="A1026">
        <f t="shared" si="51"/>
        <v>69</v>
      </c>
      <c r="B1026" s="60" t="s">
        <v>82</v>
      </c>
      <c r="C1026" s="60" t="s">
        <v>250</v>
      </c>
      <c r="D1026" s="60">
        <v>7</v>
      </c>
      <c r="E1026" s="65">
        <v>5898.3190000000004</v>
      </c>
      <c r="F1026" s="60">
        <v>2014</v>
      </c>
      <c r="G1026" s="65">
        <v>68.828999999999994</v>
      </c>
      <c r="H1026" s="65">
        <v>5.2521929740905762</v>
      </c>
      <c r="I1026" s="66">
        <v>2.3667552471160889</v>
      </c>
      <c r="J1026" s="5">
        <v>9.2382876312320548</v>
      </c>
      <c r="K1026" s="6">
        <v>54.540439351993847</v>
      </c>
      <c r="L1026" s="5">
        <v>47.914747468073024</v>
      </c>
      <c r="M1026" s="5">
        <v>9.3981498872444931</v>
      </c>
      <c r="N1026" s="7">
        <v>5.0983170137672138</v>
      </c>
      <c r="O1026" s="7" t="s">
        <v>1528</v>
      </c>
      <c r="P1026" s="67">
        <v>46.208017383866114</v>
      </c>
      <c r="Q1026" s="18">
        <f t="shared" si="52"/>
        <v>2</v>
      </c>
      <c r="R1026" s="68">
        <v>1.61</v>
      </c>
      <c r="S1026" s="69">
        <v>5513.75</v>
      </c>
      <c r="T1026" s="59">
        <f t="shared" ref="T1026:T1089" si="53">IF(S1026=0,"",IF(F1026=2025,_xlfn.XLOOKUP("2024"&amp;C1026,O:O,S:S,"",0),S1026))</f>
        <v>5513.75</v>
      </c>
    </row>
    <row r="1027" spans="1:20">
      <c r="A1027" t="str">
        <f t="shared" ref="A1027:A1090" si="54">IF(ISNUMBER(P1027),COUNTIFS($F$3:$F$3127,F1027,$P$3:$P$3127,"&gt;"&amp;P1027)+1,"")</f>
        <v/>
      </c>
      <c r="B1027" s="60" t="s">
        <v>148</v>
      </c>
      <c r="C1027" s="60" t="s">
        <v>316</v>
      </c>
      <c r="D1027" s="60">
        <v>7</v>
      </c>
      <c r="E1027" s="65">
        <v>6949.9120000000003</v>
      </c>
      <c r="F1027" s="60">
        <v>2020</v>
      </c>
      <c r="G1027" s="65">
        <v>68.846000000000004</v>
      </c>
      <c r="H1027" s="65" t="s">
        <v>367</v>
      </c>
      <c r="I1027" s="66">
        <v>3.9300000667572021</v>
      </c>
      <c r="J1027" s="5" t="s">
        <v>367</v>
      </c>
      <c r="K1027" s="6" t="s">
        <v>367</v>
      </c>
      <c r="L1027" s="5" t="s">
        <v>367</v>
      </c>
      <c r="M1027" s="5">
        <v>10.961394706885606</v>
      </c>
      <c r="N1027" s="7" t="s">
        <v>367</v>
      </c>
      <c r="O1027" s="7" t="s">
        <v>683</v>
      </c>
      <c r="P1027" s="67" t="s">
        <v>367</v>
      </c>
      <c r="Q1027" s="18">
        <f t="shared" si="52"/>
        <v>3</v>
      </c>
      <c r="R1027" s="68">
        <v>1.53</v>
      </c>
      <c r="S1027" s="69">
        <v>15791.18</v>
      </c>
      <c r="T1027" s="59">
        <f t="shared" si="53"/>
        <v>15791.18</v>
      </c>
    </row>
    <row r="1028" spans="1:20">
      <c r="A1028">
        <f t="shared" si="54"/>
        <v>27</v>
      </c>
      <c r="B1028" s="60" t="s">
        <v>70</v>
      </c>
      <c r="C1028" s="60" t="s">
        <v>238</v>
      </c>
      <c r="D1028" s="60">
        <v>8</v>
      </c>
      <c r="E1028" s="65">
        <v>252698.52499999999</v>
      </c>
      <c r="F1028" s="60">
        <v>2012</v>
      </c>
      <c r="G1028" s="65">
        <v>68.861999999999995</v>
      </c>
      <c r="H1028" s="65">
        <v>5.3677740097045898</v>
      </c>
      <c r="I1028" s="66">
        <v>1.4600000381469727</v>
      </c>
      <c r="J1028" s="5">
        <v>9.3538686668460684</v>
      </c>
      <c r="K1028" s="6">
        <v>55.249276144132509</v>
      </c>
      <c r="L1028" s="5">
        <v>48.623584260211686</v>
      </c>
      <c r="M1028" s="5">
        <v>8.4913946782753769</v>
      </c>
      <c r="N1028" s="7">
        <v>5.7262188489025991</v>
      </c>
      <c r="O1028" s="7" t="s">
        <v>1808</v>
      </c>
      <c r="P1028" s="67">
        <v>51.958992890351965</v>
      </c>
      <c r="Q1028" s="18">
        <f t="shared" si="52"/>
        <v>1</v>
      </c>
      <c r="R1028" s="68">
        <v>1.62</v>
      </c>
      <c r="S1028" s="69">
        <v>9708.61</v>
      </c>
      <c r="T1028" s="59">
        <f t="shared" si="53"/>
        <v>9708.61</v>
      </c>
    </row>
    <row r="1029" spans="1:20">
      <c r="A1029">
        <f t="shared" si="54"/>
        <v>117</v>
      </c>
      <c r="B1029" s="60" t="s">
        <v>148</v>
      </c>
      <c r="C1029" s="60" t="s">
        <v>316</v>
      </c>
      <c r="D1029" s="60">
        <v>7</v>
      </c>
      <c r="E1029" s="65">
        <v>5683.4170000000004</v>
      </c>
      <c r="F1029" s="60">
        <v>2011</v>
      </c>
      <c r="G1029" s="65">
        <v>68.87</v>
      </c>
      <c r="H1029" s="65">
        <v>5.7917547225952148</v>
      </c>
      <c r="I1029" s="66">
        <v>5.0100002288818359</v>
      </c>
      <c r="J1029" s="5">
        <v>9.7778493797366934</v>
      </c>
      <c r="K1029" s="6">
        <v>57.760257208830481</v>
      </c>
      <c r="L1029" s="5">
        <v>51.134565324909659</v>
      </c>
      <c r="M1029" s="5">
        <v>12.04139486901024</v>
      </c>
      <c r="N1029" s="7">
        <v>4.246564943776546</v>
      </c>
      <c r="O1029" s="7" t="s">
        <v>2039</v>
      </c>
      <c r="P1029" s="67">
        <v>38.666416834291709</v>
      </c>
      <c r="Q1029" s="18">
        <f t="shared" si="52"/>
        <v>3</v>
      </c>
      <c r="R1029" s="68">
        <v>1.65</v>
      </c>
      <c r="S1029" s="69">
        <v>9929.69</v>
      </c>
      <c r="T1029" s="59">
        <f t="shared" si="53"/>
        <v>9929.69</v>
      </c>
    </row>
    <row r="1030" spans="1:20">
      <c r="A1030">
        <f t="shared" si="54"/>
        <v>31</v>
      </c>
      <c r="B1030" s="60" t="s">
        <v>119</v>
      </c>
      <c r="C1030" s="60" t="s">
        <v>287</v>
      </c>
      <c r="D1030" s="60">
        <v>8</v>
      </c>
      <c r="E1030" s="65">
        <v>96337.125</v>
      </c>
      <c r="F1030" s="60">
        <v>2010</v>
      </c>
      <c r="G1030" s="65">
        <v>68.882999999999996</v>
      </c>
      <c r="H1030" s="65">
        <v>4.9415140151977539</v>
      </c>
      <c r="I1030" s="66">
        <v>1.2100000381469727</v>
      </c>
      <c r="J1030" s="5">
        <v>8.9276086723392325</v>
      </c>
      <c r="K1030" s="6">
        <v>52.74762271834517</v>
      </c>
      <c r="L1030" s="5">
        <v>46.121930834424347</v>
      </c>
      <c r="M1030" s="5">
        <v>8.2413946782753769</v>
      </c>
      <c r="N1030" s="7">
        <v>5.5963744772475801</v>
      </c>
      <c r="O1030" s="7" t="s">
        <v>2118</v>
      </c>
      <c r="P1030" s="67">
        <v>50.956891314042934</v>
      </c>
      <c r="Q1030" s="18">
        <f t="shared" si="52"/>
        <v>1</v>
      </c>
      <c r="R1030" s="68">
        <v>1.65</v>
      </c>
      <c r="S1030" s="69">
        <v>6273.04</v>
      </c>
      <c r="T1030" s="59">
        <f t="shared" si="53"/>
        <v>6273.04</v>
      </c>
    </row>
    <row r="1031" spans="1:20">
      <c r="A1031" t="str">
        <f t="shared" si="54"/>
        <v/>
      </c>
      <c r="B1031" s="60" t="s">
        <v>14</v>
      </c>
      <c r="C1031" s="60" t="s">
        <v>182</v>
      </c>
      <c r="D1031" s="60">
        <v>7</v>
      </c>
      <c r="E1031" s="65">
        <v>2890.8919999999998</v>
      </c>
      <c r="F1031" s="60">
        <v>2020</v>
      </c>
      <c r="G1031" s="65">
        <v>68.89</v>
      </c>
      <c r="H1031" s="65" t="s">
        <v>367</v>
      </c>
      <c r="I1031" s="66">
        <v>2.4884724617004395</v>
      </c>
      <c r="J1031" s="5" t="s">
        <v>367</v>
      </c>
      <c r="K1031" s="6" t="s">
        <v>367</v>
      </c>
      <c r="L1031" s="5" t="s">
        <v>367</v>
      </c>
      <c r="M1031" s="5">
        <v>9.5198671018288437</v>
      </c>
      <c r="N1031" s="7" t="s">
        <v>367</v>
      </c>
      <c r="O1031" s="7" t="s">
        <v>549</v>
      </c>
      <c r="P1031" s="67" t="s">
        <v>367</v>
      </c>
      <c r="Q1031" s="18">
        <f t="shared" si="52"/>
        <v>2</v>
      </c>
      <c r="R1031" s="68">
        <v>1.53</v>
      </c>
      <c r="S1031" s="69">
        <v>15052.94</v>
      </c>
      <c r="T1031" s="59">
        <f t="shared" si="53"/>
        <v>15052.94</v>
      </c>
    </row>
    <row r="1032" spans="1:20">
      <c r="A1032">
        <f t="shared" si="54"/>
        <v>38</v>
      </c>
      <c r="B1032" s="60" t="s">
        <v>45</v>
      </c>
      <c r="C1032" s="60" t="s">
        <v>213</v>
      </c>
      <c r="D1032" s="60">
        <v>3</v>
      </c>
      <c r="E1032" s="65">
        <v>1370.7539999999999</v>
      </c>
      <c r="F1032" s="60">
        <v>2025</v>
      </c>
      <c r="G1032" s="65">
        <v>81.991</v>
      </c>
      <c r="H1032" s="65">
        <v>6.4167565841674801</v>
      </c>
      <c r="I1032" s="66">
        <v>4</v>
      </c>
      <c r="J1032" s="5">
        <v>10.402851241308959</v>
      </c>
      <c r="K1032" s="6">
        <v>73.160095550550338</v>
      </c>
      <c r="L1032" s="5">
        <v>66.534403666629515</v>
      </c>
      <c r="M1032" s="5">
        <v>11.031394640128404</v>
      </c>
      <c r="N1032" s="7">
        <v>6.0313682754672131</v>
      </c>
      <c r="O1032" s="7" t="s">
        <v>3044</v>
      </c>
      <c r="P1032" s="67">
        <v>53.842254205249354</v>
      </c>
      <c r="Q1032" s="18">
        <f t="shared" si="52"/>
        <v>3</v>
      </c>
      <c r="R1032" s="68">
        <v>1.48</v>
      </c>
      <c r="S1032" s="69" t="s">
        <v>367</v>
      </c>
      <c r="T1032" s="59">
        <f t="shared" si="53"/>
        <v>52635.58</v>
      </c>
    </row>
    <row r="1033" spans="1:20">
      <c r="A1033">
        <f t="shared" si="54"/>
        <v>40</v>
      </c>
      <c r="B1033" s="60" t="s">
        <v>50</v>
      </c>
      <c r="C1033" s="60" t="s">
        <v>218</v>
      </c>
      <c r="D1033" s="60">
        <v>4</v>
      </c>
      <c r="E1033" s="65">
        <v>87501.635999999999</v>
      </c>
      <c r="F1033" s="60">
        <v>2009</v>
      </c>
      <c r="G1033" s="65">
        <v>68.915000000000006</v>
      </c>
      <c r="H1033" s="65">
        <v>5.066164493560791</v>
      </c>
      <c r="I1033" s="66">
        <v>1.5</v>
      </c>
      <c r="J1033" s="5">
        <v>9.0522591507022696</v>
      </c>
      <c r="K1033" s="6">
        <v>53.508950322350387</v>
      </c>
      <c r="L1033" s="5">
        <v>46.883258438429564</v>
      </c>
      <c r="M1033" s="5">
        <v>8.5313946401284042</v>
      </c>
      <c r="N1033" s="7">
        <v>5.495380347066436</v>
      </c>
      <c r="O1033" s="7" t="s">
        <v>2293</v>
      </c>
      <c r="P1033" s="67">
        <v>50.15258024900168</v>
      </c>
      <c r="Q1033" s="18">
        <f t="shared" si="52"/>
        <v>1</v>
      </c>
      <c r="R1033" s="68">
        <v>1.67</v>
      </c>
      <c r="S1033" s="69">
        <v>12728.08</v>
      </c>
      <c r="T1033" s="59">
        <f t="shared" si="53"/>
        <v>12728.08</v>
      </c>
    </row>
    <row r="1034" spans="1:20">
      <c r="A1034">
        <f t="shared" si="54"/>
        <v>83</v>
      </c>
      <c r="B1034" s="60" t="s">
        <v>127</v>
      </c>
      <c r="C1034" s="60" t="s">
        <v>295</v>
      </c>
      <c r="D1034" s="60">
        <v>5</v>
      </c>
      <c r="E1034" s="65">
        <v>18501.984</v>
      </c>
      <c r="F1034" s="60">
        <v>2024</v>
      </c>
      <c r="G1034" s="65">
        <v>68.924000000000007</v>
      </c>
      <c r="H1034" s="65">
        <v>4.563830600738525</v>
      </c>
      <c r="I1034" s="66">
        <v>1.5299999713897705</v>
      </c>
      <c r="J1034" s="5">
        <v>8.5499252578800053</v>
      </c>
      <c r="K1034" s="6">
        <v>50.546196861825251</v>
      </c>
      <c r="L1034" s="5">
        <v>43.920504977904429</v>
      </c>
      <c r="M1034" s="5">
        <v>8.5613946115181747</v>
      </c>
      <c r="N1034" s="7">
        <v>5.1300643143834828</v>
      </c>
      <c r="O1034" s="7" t="s">
        <v>3051</v>
      </c>
      <c r="P1034" s="67">
        <v>45.850085279212486</v>
      </c>
      <c r="Q1034" s="18">
        <f t="shared" si="52"/>
        <v>2</v>
      </c>
      <c r="R1034" s="68">
        <v>1.49</v>
      </c>
      <c r="S1034" s="69">
        <v>4460.92</v>
      </c>
      <c r="T1034" s="59">
        <f t="shared" si="53"/>
        <v>4460.92</v>
      </c>
    </row>
    <row r="1035" spans="1:20">
      <c r="A1035">
        <f t="shared" si="54"/>
        <v>53</v>
      </c>
      <c r="B1035" s="60" t="s">
        <v>69</v>
      </c>
      <c r="C1035" s="60" t="s">
        <v>237</v>
      </c>
      <c r="D1035" s="60">
        <v>6</v>
      </c>
      <c r="E1035" s="65">
        <v>1312277.1910000001</v>
      </c>
      <c r="F1035" s="60">
        <v>2014</v>
      </c>
      <c r="G1035" s="65">
        <v>68.932000000000002</v>
      </c>
      <c r="H1035" s="65">
        <v>4.4243793487548828</v>
      </c>
      <c r="I1035" s="66">
        <v>1.0099999904632568</v>
      </c>
      <c r="J1035" s="5">
        <v>8.4104740058963614</v>
      </c>
      <c r="K1035" s="6">
        <v>49.727547938879468</v>
      </c>
      <c r="L1035" s="5">
        <v>43.101856054958645</v>
      </c>
      <c r="M1035" s="5">
        <v>8.041394630591661</v>
      </c>
      <c r="N1035" s="7">
        <v>5.3599976167053676</v>
      </c>
      <c r="O1035" s="7" t="s">
        <v>1543</v>
      </c>
      <c r="P1035" s="67">
        <v>48.579729816995496</v>
      </c>
      <c r="Q1035" s="18">
        <f t="shared" si="52"/>
        <v>1</v>
      </c>
      <c r="R1035" s="68">
        <v>1.61</v>
      </c>
      <c r="S1035" s="69">
        <v>6079.84</v>
      </c>
      <c r="T1035" s="59">
        <f t="shared" si="53"/>
        <v>6079.84</v>
      </c>
    </row>
    <row r="1036" spans="1:20">
      <c r="A1036">
        <f t="shared" si="54"/>
        <v>39</v>
      </c>
      <c r="B1036" s="60" t="s">
        <v>56</v>
      </c>
      <c r="C1036" s="60" t="s">
        <v>224</v>
      </c>
      <c r="D1036" s="60">
        <v>3</v>
      </c>
      <c r="E1036" s="65">
        <v>66650.804000000004</v>
      </c>
      <c r="F1036" s="60">
        <v>2025</v>
      </c>
      <c r="G1036" s="65">
        <v>83.58</v>
      </c>
      <c r="H1036" s="65">
        <v>6.5928067245483426</v>
      </c>
      <c r="I1036" s="66">
        <v>4.4499998092651367</v>
      </c>
      <c r="J1036" s="5">
        <v>10.578901381689821</v>
      </c>
      <c r="K1036" s="6">
        <v>75.840053011304292</v>
      </c>
      <c r="L1036" s="5">
        <v>69.214361127383469</v>
      </c>
      <c r="M1036" s="5">
        <v>11.481394449393541</v>
      </c>
      <c r="N1036" s="7">
        <v>6.028393278574228</v>
      </c>
      <c r="O1036" s="7" t="s">
        <v>3045</v>
      </c>
      <c r="P1036" s="67">
        <v>53.815696294729534</v>
      </c>
      <c r="Q1036" s="18">
        <f t="shared" si="52"/>
        <v>3</v>
      </c>
      <c r="R1036" s="68">
        <v>1.48</v>
      </c>
      <c r="S1036" s="69" t="s">
        <v>367</v>
      </c>
      <c r="T1036" s="59">
        <f t="shared" si="53"/>
        <v>54799.35</v>
      </c>
    </row>
    <row r="1037" spans="1:20">
      <c r="A1037">
        <f t="shared" si="54"/>
        <v>123</v>
      </c>
      <c r="B1037" s="60" t="s">
        <v>148</v>
      </c>
      <c r="C1037" s="60" t="s">
        <v>316</v>
      </c>
      <c r="D1037" s="60">
        <v>7</v>
      </c>
      <c r="E1037" s="65">
        <v>5808.5460000000003</v>
      </c>
      <c r="F1037" s="60">
        <v>2012</v>
      </c>
      <c r="G1037" s="65">
        <v>68.960999999999999</v>
      </c>
      <c r="H1037" s="65">
        <v>5.4638271331787109</v>
      </c>
      <c r="I1037" s="66">
        <v>4.940000057220459</v>
      </c>
      <c r="J1037" s="5">
        <v>9.4499217903201895</v>
      </c>
      <c r="K1037" s="6">
        <v>55.896865808455786</v>
      </c>
      <c r="L1037" s="5">
        <v>49.271173924534963</v>
      </c>
      <c r="M1037" s="5">
        <v>11.971394697348863</v>
      </c>
      <c r="N1037" s="7">
        <v>4.1157421645655337</v>
      </c>
      <c r="O1037" s="7" t="s">
        <v>1899</v>
      </c>
      <c r="P1037" s="67">
        <v>37.34572909454301</v>
      </c>
      <c r="Q1037" s="18">
        <f t="shared" si="52"/>
        <v>3</v>
      </c>
      <c r="R1037" s="68">
        <v>1.62</v>
      </c>
      <c r="S1037" s="69">
        <v>10794.23</v>
      </c>
      <c r="T1037" s="59">
        <f t="shared" si="53"/>
        <v>10794.23</v>
      </c>
    </row>
    <row r="1038" spans="1:20">
      <c r="A1038">
        <f t="shared" si="54"/>
        <v>28</v>
      </c>
      <c r="B1038" s="60" t="s">
        <v>83</v>
      </c>
      <c r="C1038" s="60" t="s">
        <v>251</v>
      </c>
      <c r="D1038" s="60">
        <v>8</v>
      </c>
      <c r="E1038" s="65">
        <v>7664.9930000000004</v>
      </c>
      <c r="F1038" s="60">
        <v>2023</v>
      </c>
      <c r="G1038" s="65">
        <v>68.963999999999999</v>
      </c>
      <c r="H1038" s="65">
        <v>5.351478221893311</v>
      </c>
      <c r="I1038" s="66">
        <v>0.97000002861022949</v>
      </c>
      <c r="J1038" s="5">
        <v>9.3375728790347914</v>
      </c>
      <c r="K1038" s="6">
        <v>55.234717884545347</v>
      </c>
      <c r="L1038" s="5">
        <v>48.609026000624524</v>
      </c>
      <c r="M1038" s="5">
        <v>8.0013946687386337</v>
      </c>
      <c r="N1038" s="7">
        <v>6.0750691614475016</v>
      </c>
      <c r="O1038" s="7" t="s">
        <v>3053</v>
      </c>
      <c r="P1038" s="67">
        <v>54.3598084310484</v>
      </c>
      <c r="Q1038" s="18">
        <f t="shared" si="52"/>
        <v>1</v>
      </c>
      <c r="R1038" s="68">
        <v>1.5</v>
      </c>
      <c r="S1038" s="69">
        <v>8372.16</v>
      </c>
      <c r="T1038" s="59">
        <f t="shared" si="53"/>
        <v>8372.16</v>
      </c>
    </row>
    <row r="1039" spans="1:20">
      <c r="A1039">
        <f t="shared" si="54"/>
        <v>120</v>
      </c>
      <c r="B1039" s="60" t="s">
        <v>148</v>
      </c>
      <c r="C1039" s="60" t="s">
        <v>316</v>
      </c>
      <c r="D1039" s="60">
        <v>7</v>
      </c>
      <c r="E1039" s="65">
        <v>5939.3410000000003</v>
      </c>
      <c r="F1039" s="60">
        <v>2013</v>
      </c>
      <c r="G1039" s="65">
        <v>68.968000000000004</v>
      </c>
      <c r="H1039" s="65">
        <v>5.3917627334594727</v>
      </c>
      <c r="I1039" s="66">
        <v>4.679999828338623</v>
      </c>
      <c r="J1039" s="5">
        <v>9.3778573906009512</v>
      </c>
      <c r="K1039" s="6">
        <v>55.476231107893085</v>
      </c>
      <c r="L1039" s="5">
        <v>48.850539223972262</v>
      </c>
      <c r="M1039" s="5">
        <v>11.711394468467027</v>
      </c>
      <c r="N1039" s="7">
        <v>4.1711974910846461</v>
      </c>
      <c r="O1039" s="7" t="s">
        <v>1745</v>
      </c>
      <c r="P1039" s="67">
        <v>37.848923784157591</v>
      </c>
      <c r="Q1039" s="18">
        <f t="shared" si="52"/>
        <v>3</v>
      </c>
      <c r="R1039" s="68">
        <v>1.62</v>
      </c>
      <c r="S1039" s="69">
        <v>11633.29</v>
      </c>
      <c r="T1039" s="59">
        <f t="shared" si="53"/>
        <v>11633.29</v>
      </c>
    </row>
    <row r="1040" spans="1:20">
      <c r="A1040">
        <f t="shared" si="54"/>
        <v>88</v>
      </c>
      <c r="B1040" s="60" t="s">
        <v>50</v>
      </c>
      <c r="C1040" s="60" t="s">
        <v>218</v>
      </c>
      <c r="D1040" s="60">
        <v>4</v>
      </c>
      <c r="E1040" s="65">
        <v>110957.008</v>
      </c>
      <c r="F1040" s="60">
        <v>2021</v>
      </c>
      <c r="G1040" s="65">
        <v>68.975999999999999</v>
      </c>
      <c r="H1040" s="65">
        <v>4.0257477760314941</v>
      </c>
      <c r="I1040" s="66">
        <v>1.3999999761581421</v>
      </c>
      <c r="J1040" s="5">
        <v>8.0118424331729727</v>
      </c>
      <c r="K1040" s="6">
        <v>47.400846505047681</v>
      </c>
      <c r="L1040" s="5">
        <v>40.775154621126859</v>
      </c>
      <c r="M1040" s="5">
        <v>8.4313946162865463</v>
      </c>
      <c r="N1040" s="7">
        <v>4.8361103324903478</v>
      </c>
      <c r="O1040" s="7" t="s">
        <v>498</v>
      </c>
      <c r="P1040" s="67">
        <v>43.375032077569742</v>
      </c>
      <c r="Q1040" s="18">
        <f t="shared" si="52"/>
        <v>1</v>
      </c>
      <c r="R1040" s="68">
        <v>1.52</v>
      </c>
      <c r="S1040" s="69">
        <v>15579.02</v>
      </c>
      <c r="T1040" s="59">
        <f t="shared" si="53"/>
        <v>15579.02</v>
      </c>
    </row>
    <row r="1041" spans="1:20">
      <c r="A1041">
        <f t="shared" si="54"/>
        <v>23</v>
      </c>
      <c r="B1041" s="60" t="s">
        <v>19</v>
      </c>
      <c r="C1041" s="60" t="s">
        <v>187</v>
      </c>
      <c r="D1041" s="60">
        <v>6</v>
      </c>
      <c r="E1041" s="65">
        <v>155070.101</v>
      </c>
      <c r="F1041" s="60">
        <v>2012</v>
      </c>
      <c r="G1041" s="65">
        <v>68.989000000000004</v>
      </c>
      <c r="H1041" s="65">
        <v>4.7244439125061035</v>
      </c>
      <c r="I1041" s="66">
        <v>0.64999997615814209</v>
      </c>
      <c r="J1041" s="5">
        <v>8.7105385696475821</v>
      </c>
      <c r="K1041" s="6">
        <v>51.544288659375177</v>
      </c>
      <c r="L1041" s="5">
        <v>44.918596775454354</v>
      </c>
      <c r="M1041" s="5">
        <v>7.6813946162865463</v>
      </c>
      <c r="N1041" s="7">
        <v>5.8477137315944283</v>
      </c>
      <c r="O1041" s="7" t="s">
        <v>1804</v>
      </c>
      <c r="P1041" s="67">
        <v>53.061422244271732</v>
      </c>
      <c r="Q1041" s="18">
        <f t="shared" si="52"/>
        <v>1</v>
      </c>
      <c r="R1041" s="68">
        <v>1.62</v>
      </c>
      <c r="S1041" s="69">
        <v>4592.05</v>
      </c>
      <c r="T1041" s="59">
        <f t="shared" si="53"/>
        <v>4592.05</v>
      </c>
    </row>
    <row r="1042" spans="1:20">
      <c r="A1042">
        <f t="shared" si="54"/>
        <v>68</v>
      </c>
      <c r="B1042" s="60" t="s">
        <v>99</v>
      </c>
      <c r="C1042" s="60" t="s">
        <v>267</v>
      </c>
      <c r="D1042" s="60">
        <v>7</v>
      </c>
      <c r="E1042" s="65">
        <v>3023.7779999999998</v>
      </c>
      <c r="F1042" s="60">
        <v>2021</v>
      </c>
      <c r="G1042" s="65">
        <v>68.991</v>
      </c>
      <c r="H1042" s="65">
        <v>5.9590487480163574</v>
      </c>
      <c r="I1042" s="66">
        <v>3.000232458114624</v>
      </c>
      <c r="J1042" s="5">
        <v>9.945143405157836</v>
      </c>
      <c r="K1042" s="6">
        <v>58.851723015780252</v>
      </c>
      <c r="L1042" s="5">
        <v>52.226031131859429</v>
      </c>
      <c r="M1042" s="5">
        <v>10.031627098243028</v>
      </c>
      <c r="N1042" s="7">
        <v>5.2061376106181685</v>
      </c>
      <c r="O1042" s="7" t="s">
        <v>410</v>
      </c>
      <c r="P1042" s="67">
        <v>46.69380356020983</v>
      </c>
      <c r="Q1042" s="18">
        <f t="shared" si="52"/>
        <v>2</v>
      </c>
      <c r="R1042" s="68">
        <v>1.52</v>
      </c>
      <c r="S1042" s="69">
        <v>15682.07</v>
      </c>
      <c r="T1042" s="59">
        <f t="shared" si="53"/>
        <v>15682.07</v>
      </c>
    </row>
    <row r="1043" spans="1:20">
      <c r="A1043">
        <f t="shared" si="54"/>
        <v>44</v>
      </c>
      <c r="B1043" s="60" t="s">
        <v>99</v>
      </c>
      <c r="C1043" s="60" t="s">
        <v>267</v>
      </c>
      <c r="D1043" s="60">
        <v>7</v>
      </c>
      <c r="E1043" s="65">
        <v>3779.5039999999999</v>
      </c>
      <c r="F1043" s="60">
        <v>2008</v>
      </c>
      <c r="G1043" s="65">
        <v>69</v>
      </c>
      <c r="H1043" s="65">
        <v>5.5027561187744141</v>
      </c>
      <c r="I1043" s="66">
        <v>2.5146822929382324</v>
      </c>
      <c r="J1043" s="5">
        <v>9.4888507759158927</v>
      </c>
      <c r="K1043" s="6">
        <v>56.158875113942749</v>
      </c>
      <c r="L1043" s="5">
        <v>49.533183230021926</v>
      </c>
      <c r="M1043" s="5">
        <v>9.5460769330666366</v>
      </c>
      <c r="N1043" s="7">
        <v>5.1888522978946492</v>
      </c>
      <c r="O1043" s="7" t="s">
        <v>2410</v>
      </c>
      <c r="P1043" s="67">
        <v>47.463953130572627</v>
      </c>
      <c r="Q1043" s="18">
        <f t="shared" si="52"/>
        <v>2</v>
      </c>
      <c r="R1043" s="68">
        <v>1.69</v>
      </c>
      <c r="S1043" s="69">
        <v>9563.7000000000007</v>
      </c>
      <c r="T1043" s="59">
        <f t="shared" si="53"/>
        <v>9563.7000000000007</v>
      </c>
    </row>
    <row r="1044" spans="1:20">
      <c r="A1044">
        <f t="shared" si="54"/>
        <v>106</v>
      </c>
      <c r="B1044" s="60" t="s">
        <v>148</v>
      </c>
      <c r="C1044" s="60" t="s">
        <v>316</v>
      </c>
      <c r="D1044" s="60">
        <v>7</v>
      </c>
      <c r="E1044" s="65">
        <v>6075.2830000000004</v>
      </c>
      <c r="F1044" s="60">
        <v>2014</v>
      </c>
      <c r="G1044" s="65">
        <v>69.001000000000005</v>
      </c>
      <c r="H1044" s="65">
        <v>5.787379264831543</v>
      </c>
      <c r="I1044" s="66">
        <v>4.4499998092651367</v>
      </c>
      <c r="J1044" s="5">
        <v>9.7734739219730216</v>
      </c>
      <c r="K1044" s="6">
        <v>57.844228871757267</v>
      </c>
      <c r="L1044" s="5">
        <v>51.218536987836444</v>
      </c>
      <c r="M1044" s="5">
        <v>11.481394449393541</v>
      </c>
      <c r="N1044" s="7">
        <v>4.4610031659126443</v>
      </c>
      <c r="O1044" s="7" t="s">
        <v>1586</v>
      </c>
      <c r="P1044" s="67">
        <v>40.431795685387954</v>
      </c>
      <c r="Q1044" s="18">
        <f t="shared" si="52"/>
        <v>3</v>
      </c>
      <c r="R1044" s="68">
        <v>1.61</v>
      </c>
      <c r="S1044" s="69">
        <v>12544.4</v>
      </c>
      <c r="T1044" s="59">
        <f t="shared" si="53"/>
        <v>12544.4</v>
      </c>
    </row>
    <row r="1045" spans="1:20">
      <c r="A1045">
        <f t="shared" si="54"/>
        <v>49</v>
      </c>
      <c r="B1045" s="60" t="s">
        <v>155</v>
      </c>
      <c r="C1045" s="60" t="s">
        <v>323</v>
      </c>
      <c r="D1045" s="60">
        <v>7</v>
      </c>
      <c r="E1045" s="65">
        <v>27494.774000000001</v>
      </c>
      <c r="F1045" s="60">
        <v>2008</v>
      </c>
      <c r="G1045" s="65">
        <v>69.034999999999997</v>
      </c>
      <c r="H1045" s="65">
        <v>5.311368465423584</v>
      </c>
      <c r="I1045" s="66">
        <v>2.4000000953674316</v>
      </c>
      <c r="J1045" s="5">
        <v>9.2974631225650626</v>
      </c>
      <c r="K1045" s="6">
        <v>55.05407702534459</v>
      </c>
      <c r="L1045" s="5">
        <v>48.428385141423767</v>
      </c>
      <c r="M1045" s="5">
        <v>9.4313947354958358</v>
      </c>
      <c r="N1045" s="7">
        <v>5.1348063037972027</v>
      </c>
      <c r="O1045" s="7" t="s">
        <v>2472</v>
      </c>
      <c r="P1045" s="67">
        <v>46.969578578462666</v>
      </c>
      <c r="Q1045" s="18">
        <f t="shared" si="52"/>
        <v>2</v>
      </c>
      <c r="R1045" s="68">
        <v>1.69</v>
      </c>
      <c r="S1045" s="69">
        <v>5115.6400000000003</v>
      </c>
      <c r="T1045" s="59">
        <f t="shared" si="53"/>
        <v>5115.6400000000003</v>
      </c>
    </row>
    <row r="1046" spans="1:20">
      <c r="A1046">
        <f t="shared" si="54"/>
        <v>38</v>
      </c>
      <c r="B1046" s="60" t="s">
        <v>106</v>
      </c>
      <c r="C1046" s="60" t="s">
        <v>274</v>
      </c>
      <c r="D1046" s="60">
        <v>6</v>
      </c>
      <c r="E1046" s="65">
        <v>28079.688999999998</v>
      </c>
      <c r="F1046" s="60">
        <v>2018</v>
      </c>
      <c r="G1046" s="65">
        <v>69.036000000000001</v>
      </c>
      <c r="H1046" s="65">
        <v>4.9100866317749023</v>
      </c>
      <c r="I1046" s="66">
        <v>1.0299999713897705</v>
      </c>
      <c r="J1046" s="5">
        <v>8.8961812889163809</v>
      </c>
      <c r="K1046" s="6">
        <v>52.678686431701578</v>
      </c>
      <c r="L1046" s="5">
        <v>46.052994547780756</v>
      </c>
      <c r="M1046" s="5">
        <v>8.0613946115181747</v>
      </c>
      <c r="N1046" s="7">
        <v>5.7127825602259845</v>
      </c>
      <c r="O1046" s="7" t="s">
        <v>921</v>
      </c>
      <c r="P1046" s="67">
        <v>51.477568135362716</v>
      </c>
      <c r="Q1046" s="18">
        <f t="shared" si="52"/>
        <v>1</v>
      </c>
      <c r="R1046" s="68">
        <v>1.56</v>
      </c>
      <c r="S1046" s="69">
        <v>4371.3900000000003</v>
      </c>
      <c r="T1046" s="59">
        <f t="shared" si="53"/>
        <v>4371.3900000000003</v>
      </c>
    </row>
    <row r="1047" spans="1:20">
      <c r="A1047">
        <f t="shared" si="54"/>
        <v>69</v>
      </c>
      <c r="B1047" s="60" t="s">
        <v>72</v>
      </c>
      <c r="C1047" s="60" t="s">
        <v>240</v>
      </c>
      <c r="D1047" s="60">
        <v>4</v>
      </c>
      <c r="E1047" s="65">
        <v>35281.989000000001</v>
      </c>
      <c r="F1047" s="60">
        <v>2013</v>
      </c>
      <c r="G1047" s="65">
        <v>69.046999999999997</v>
      </c>
      <c r="H1047" s="65">
        <v>4.7250170707702637</v>
      </c>
      <c r="I1047" s="66">
        <v>1.7999999523162842</v>
      </c>
      <c r="J1047" s="5">
        <v>8.7111117279117423</v>
      </c>
      <c r="K1047" s="6">
        <v>51.591017145067347</v>
      </c>
      <c r="L1047" s="5">
        <v>44.965325261146525</v>
      </c>
      <c r="M1047" s="5">
        <v>8.8313945924446884</v>
      </c>
      <c r="N1047" s="7">
        <v>5.0915316703903857</v>
      </c>
      <c r="O1047" s="7" t="s">
        <v>1723</v>
      </c>
      <c r="P1047" s="67">
        <v>46.199920897804269</v>
      </c>
      <c r="Q1047" s="18">
        <f t="shared" si="52"/>
        <v>2</v>
      </c>
      <c r="R1047" s="68">
        <v>1.62</v>
      </c>
      <c r="S1047" s="69">
        <v>13712.93</v>
      </c>
      <c r="T1047" s="59">
        <f t="shared" si="53"/>
        <v>13712.93</v>
      </c>
    </row>
    <row r="1048" spans="1:20">
      <c r="A1048">
        <f t="shared" si="54"/>
        <v>107</v>
      </c>
      <c r="B1048" s="60" t="s">
        <v>148</v>
      </c>
      <c r="C1048" s="60" t="s">
        <v>316</v>
      </c>
      <c r="D1048" s="60">
        <v>7</v>
      </c>
      <c r="E1048" s="65">
        <v>6215.77</v>
      </c>
      <c r="F1048" s="60">
        <v>2015</v>
      </c>
      <c r="G1048" s="65">
        <v>69.061000000000007</v>
      </c>
      <c r="H1048" s="65">
        <v>5.7914600372314453</v>
      </c>
      <c r="I1048" s="66">
        <v>4.4699997901916504</v>
      </c>
      <c r="J1048" s="5">
        <v>9.7775546943729239</v>
      </c>
      <c r="K1048" s="6">
        <v>57.918700493190016</v>
      </c>
      <c r="L1048" s="5">
        <v>51.293008609269194</v>
      </c>
      <c r="M1048" s="5">
        <v>11.501394430320055</v>
      </c>
      <c r="N1048" s="7">
        <v>4.4597208555903638</v>
      </c>
      <c r="O1048" s="7" t="s">
        <v>1437</v>
      </c>
      <c r="P1048" s="67">
        <v>40.326623495233669</v>
      </c>
      <c r="Q1048" s="18">
        <f t="shared" si="52"/>
        <v>3</v>
      </c>
      <c r="R1048" s="68">
        <v>1.59</v>
      </c>
      <c r="S1048" s="69">
        <v>13057.83</v>
      </c>
      <c r="T1048" s="59">
        <f t="shared" si="53"/>
        <v>13057.83</v>
      </c>
    </row>
    <row r="1049" spans="1:20">
      <c r="A1049">
        <f t="shared" si="54"/>
        <v>32</v>
      </c>
      <c r="B1049" s="60" t="s">
        <v>70</v>
      </c>
      <c r="C1049" s="60" t="s">
        <v>238</v>
      </c>
      <c r="D1049" s="60">
        <v>8</v>
      </c>
      <c r="E1049" s="65">
        <v>255852.467</v>
      </c>
      <c r="F1049" s="60">
        <v>2013</v>
      </c>
      <c r="G1049" s="65">
        <v>69.063999999999993</v>
      </c>
      <c r="H1049" s="65">
        <v>5.2922377586364746</v>
      </c>
      <c r="I1049" s="66">
        <v>1.4600000381469727</v>
      </c>
      <c r="J1049" s="5">
        <v>9.2783324157779532</v>
      </c>
      <c r="K1049" s="6">
        <v>54.963875648241249</v>
      </c>
      <c r="L1049" s="5">
        <v>48.338183764320426</v>
      </c>
      <c r="M1049" s="5">
        <v>8.4913946782753769</v>
      </c>
      <c r="N1049" s="7">
        <v>5.6926082929568915</v>
      </c>
      <c r="O1049" s="7" t="s">
        <v>1659</v>
      </c>
      <c r="P1049" s="67">
        <v>51.654014913871293</v>
      </c>
      <c r="Q1049" s="18">
        <f t="shared" si="52"/>
        <v>1</v>
      </c>
      <c r="R1049" s="68">
        <v>1.62</v>
      </c>
      <c r="S1049" s="69">
        <v>10121.81</v>
      </c>
      <c r="T1049" s="59">
        <f t="shared" si="53"/>
        <v>10121.81</v>
      </c>
    </row>
    <row r="1050" spans="1:20">
      <c r="A1050">
        <f t="shared" si="54"/>
        <v>52</v>
      </c>
      <c r="B1050" s="60" t="s">
        <v>50</v>
      </c>
      <c r="C1050" s="60" t="s">
        <v>218</v>
      </c>
      <c r="D1050" s="60">
        <v>4</v>
      </c>
      <c r="E1050" s="65">
        <v>89196.072</v>
      </c>
      <c r="F1050" s="60">
        <v>2010</v>
      </c>
      <c r="G1050" s="65">
        <v>69.078000000000003</v>
      </c>
      <c r="H1050" s="65">
        <v>4.6689162254333496</v>
      </c>
      <c r="I1050" s="66">
        <v>1.6100000143051147</v>
      </c>
      <c r="J1050" s="5">
        <v>8.6550108825748282</v>
      </c>
      <c r="K1050" s="6">
        <v>51.281777003071241</v>
      </c>
      <c r="L1050" s="5">
        <v>44.656085119150418</v>
      </c>
      <c r="M1050" s="5">
        <v>8.641394654433519</v>
      </c>
      <c r="N1050" s="7">
        <v>5.1676942096654903</v>
      </c>
      <c r="O1050" s="7" t="s">
        <v>2153</v>
      </c>
      <c r="P1050" s="67">
        <v>47.053611808272827</v>
      </c>
      <c r="Q1050" s="18">
        <f t="shared" si="52"/>
        <v>1</v>
      </c>
      <c r="R1050" s="68">
        <v>1.65</v>
      </c>
      <c r="S1050" s="69">
        <v>13128.99</v>
      </c>
      <c r="T1050" s="59">
        <f t="shared" si="53"/>
        <v>13128.99</v>
      </c>
    </row>
    <row r="1051" spans="1:20">
      <c r="A1051">
        <f t="shared" si="54"/>
        <v>28</v>
      </c>
      <c r="B1051" s="60" t="s">
        <v>76</v>
      </c>
      <c r="C1051" s="60" t="s">
        <v>244</v>
      </c>
      <c r="D1051" s="60">
        <v>1</v>
      </c>
      <c r="E1051" s="65">
        <v>2837.6819999999998</v>
      </c>
      <c r="F1051" s="60">
        <v>2021</v>
      </c>
      <c r="G1051" s="65">
        <v>69.084999999999994</v>
      </c>
      <c r="H1051" s="65">
        <v>5.8137335777282715</v>
      </c>
      <c r="I1051" s="66">
        <v>1.8899999856948853</v>
      </c>
      <c r="J1051" s="5">
        <v>9.7998282348697501</v>
      </c>
      <c r="K1051" s="6">
        <v>58.070814590200264</v>
      </c>
      <c r="L1051" s="5">
        <v>51.445122706279442</v>
      </c>
      <c r="M1051" s="5">
        <v>8.9213946258232895</v>
      </c>
      <c r="N1051" s="7">
        <v>5.7664888578484952</v>
      </c>
      <c r="O1051" s="7" t="s">
        <v>438</v>
      </c>
      <c r="P1051" s="67">
        <v>51.719589088722714</v>
      </c>
      <c r="Q1051" s="18">
        <f t="shared" si="52"/>
        <v>2</v>
      </c>
      <c r="R1051" s="68">
        <v>1.52</v>
      </c>
      <c r="S1051" s="69">
        <v>10430.69</v>
      </c>
      <c r="T1051" s="59">
        <f t="shared" si="53"/>
        <v>10430.69</v>
      </c>
    </row>
    <row r="1052" spans="1:20">
      <c r="A1052">
        <f t="shared" si="54"/>
        <v>28</v>
      </c>
      <c r="B1052" s="60" t="s">
        <v>119</v>
      </c>
      <c r="C1052" s="60" t="s">
        <v>287</v>
      </c>
      <c r="D1052" s="60">
        <v>8</v>
      </c>
      <c r="E1052" s="65">
        <v>98248.614000000001</v>
      </c>
      <c r="F1052" s="60">
        <v>2011</v>
      </c>
      <c r="G1052" s="65">
        <v>69.096000000000004</v>
      </c>
      <c r="H1052" s="65">
        <v>4.9939565658569336</v>
      </c>
      <c r="I1052" s="66">
        <v>1.1499999761581421</v>
      </c>
      <c r="J1052" s="5">
        <v>8.9800512229984122</v>
      </c>
      <c r="K1052" s="6">
        <v>53.221537062794297</v>
      </c>
      <c r="L1052" s="5">
        <v>46.595845178873475</v>
      </c>
      <c r="M1052" s="5">
        <v>8.1813946162865463</v>
      </c>
      <c r="N1052" s="7">
        <v>5.6953425869613978</v>
      </c>
      <c r="O1052" s="7" t="s">
        <v>1951</v>
      </c>
      <c r="P1052" s="67">
        <v>51.858029583246754</v>
      </c>
      <c r="Q1052" s="18">
        <f t="shared" si="52"/>
        <v>1</v>
      </c>
      <c r="R1052" s="68">
        <v>1.65</v>
      </c>
      <c r="S1052" s="69">
        <v>6388.31</v>
      </c>
      <c r="T1052" s="59">
        <f t="shared" si="53"/>
        <v>6388.31</v>
      </c>
    </row>
    <row r="1053" spans="1:20">
      <c r="A1053">
        <f t="shared" si="54"/>
        <v>4</v>
      </c>
      <c r="B1053" s="60" t="s">
        <v>106</v>
      </c>
      <c r="C1053" s="60" t="s">
        <v>274</v>
      </c>
      <c r="D1053" s="60">
        <v>6</v>
      </c>
      <c r="E1053" s="65">
        <v>28966.574000000001</v>
      </c>
      <c r="F1053" s="60">
        <v>2020</v>
      </c>
      <c r="G1053" s="65">
        <v>69.105999999999995</v>
      </c>
      <c r="H1053" s="65">
        <v>5.9824104309082031</v>
      </c>
      <c r="I1053" s="66">
        <v>0.98000001907348633</v>
      </c>
      <c r="J1053" s="5">
        <v>9.9685050880496817</v>
      </c>
      <c r="K1053" s="6">
        <v>59.088298355217745</v>
      </c>
      <c r="L1053" s="5">
        <v>52.462606471296922</v>
      </c>
      <c r="M1053" s="5">
        <v>8.0113946592018905</v>
      </c>
      <c r="N1053" s="7">
        <v>6.5484985702256413</v>
      </c>
      <c r="O1053" s="7" t="s">
        <v>641</v>
      </c>
      <c r="P1053" s="67">
        <v>58.802110353253575</v>
      </c>
      <c r="Q1053" s="18">
        <f t="shared" si="52"/>
        <v>1</v>
      </c>
      <c r="R1053" s="68">
        <v>1.53</v>
      </c>
      <c r="S1053" s="69">
        <v>4412.54</v>
      </c>
      <c r="T1053" s="59">
        <f t="shared" si="53"/>
        <v>4412.54</v>
      </c>
    </row>
    <row r="1054" spans="1:20">
      <c r="A1054">
        <f t="shared" si="54"/>
        <v>133</v>
      </c>
      <c r="B1054" s="60" t="s">
        <v>79</v>
      </c>
      <c r="C1054" s="60" t="s">
        <v>247</v>
      </c>
      <c r="D1054" s="60">
        <v>7</v>
      </c>
      <c r="E1054" s="65">
        <v>17066.002</v>
      </c>
      <c r="F1054" s="60">
        <v>2011</v>
      </c>
      <c r="G1054" s="65">
        <v>69.108000000000004</v>
      </c>
      <c r="H1054" s="65">
        <v>5.7356629371643066</v>
      </c>
      <c r="I1054" s="66">
        <v>6.4527168273925781</v>
      </c>
      <c r="J1054" s="5">
        <v>9.7217575943057852</v>
      </c>
      <c r="K1054" s="6">
        <v>57.627370719242407</v>
      </c>
      <c r="L1054" s="5">
        <v>51.001678835321584</v>
      </c>
      <c r="M1054" s="5">
        <v>13.484111467520982</v>
      </c>
      <c r="N1054" s="7">
        <v>3.782353695174407</v>
      </c>
      <c r="O1054" s="7" t="s">
        <v>2029</v>
      </c>
      <c r="P1054" s="67">
        <v>34.439615672585091</v>
      </c>
      <c r="Q1054" s="18">
        <f t="shared" ref="Q1054:Q1117" si="55">IF(I1054&lt;R1054,1,IF(I1054&lt;R1054*2,2,3))</f>
        <v>3</v>
      </c>
      <c r="R1054" s="68">
        <v>1.65</v>
      </c>
      <c r="S1054" s="69">
        <v>27946.16</v>
      </c>
      <c r="T1054" s="59">
        <f t="shared" si="53"/>
        <v>27946.16</v>
      </c>
    </row>
    <row r="1055" spans="1:20">
      <c r="A1055">
        <f t="shared" si="54"/>
        <v>92</v>
      </c>
      <c r="B1055" s="60" t="s">
        <v>31</v>
      </c>
      <c r="C1055" s="60" t="s">
        <v>199</v>
      </c>
      <c r="D1055" s="60">
        <v>8</v>
      </c>
      <c r="E1055" s="65">
        <v>15396.772000000001</v>
      </c>
      <c r="F1055" s="60">
        <v>2014</v>
      </c>
      <c r="G1055" s="65">
        <v>69.117000000000004</v>
      </c>
      <c r="H1055" s="65">
        <v>3.883305549621582</v>
      </c>
      <c r="I1055" s="66">
        <v>1.3200000524520874</v>
      </c>
      <c r="J1055" s="5">
        <v>7.8694002067630615</v>
      </c>
      <c r="K1055" s="6">
        <v>46.65328233645819</v>
      </c>
      <c r="L1055" s="5">
        <v>40.027590452537368</v>
      </c>
      <c r="M1055" s="5">
        <v>8.3513946925804916</v>
      </c>
      <c r="N1055" s="7">
        <v>4.7929228501316672</v>
      </c>
      <c r="O1055" s="7" t="s">
        <v>1561</v>
      </c>
      <c r="P1055" s="67">
        <v>43.440112056657888</v>
      </c>
      <c r="Q1055" s="18">
        <f t="shared" si="55"/>
        <v>1</v>
      </c>
      <c r="R1055" s="68">
        <v>1.61</v>
      </c>
      <c r="S1055" s="69">
        <v>4702.7299999999996</v>
      </c>
      <c r="T1055" s="59">
        <f t="shared" si="53"/>
        <v>4702.7299999999996</v>
      </c>
    </row>
    <row r="1056" spans="1:20">
      <c r="A1056" t="str">
        <f t="shared" si="54"/>
        <v/>
      </c>
      <c r="B1056" s="60" t="s">
        <v>156</v>
      </c>
      <c r="C1056" s="60" t="s">
        <v>324</v>
      </c>
      <c r="D1056" s="60">
        <v>8</v>
      </c>
      <c r="E1056" s="65">
        <v>215.923</v>
      </c>
      <c r="F1056" s="60">
        <v>2006</v>
      </c>
      <c r="G1056" s="65">
        <v>69.126000000000005</v>
      </c>
      <c r="H1056" s="65" t="s">
        <v>367</v>
      </c>
      <c r="I1056" s="66">
        <v>1.6605772972106934</v>
      </c>
      <c r="J1056" s="5" t="s">
        <v>367</v>
      </c>
      <c r="K1056" s="6" t="s">
        <v>367</v>
      </c>
      <c r="L1056" s="5" t="s">
        <v>367</v>
      </c>
      <c r="M1056" s="5">
        <v>8.6919719373390976</v>
      </c>
      <c r="N1056" s="7" t="s">
        <v>367</v>
      </c>
      <c r="O1056" s="7" t="s">
        <v>2673</v>
      </c>
      <c r="P1056" s="67" t="s">
        <v>367</v>
      </c>
      <c r="Q1056" s="18">
        <f t="shared" si="55"/>
        <v>1</v>
      </c>
      <c r="R1056" s="68">
        <v>1.71</v>
      </c>
      <c r="S1056" s="69">
        <v>3270.7</v>
      </c>
      <c r="T1056" s="59">
        <f t="shared" si="53"/>
        <v>3270.7</v>
      </c>
    </row>
    <row r="1057" spans="1:20">
      <c r="A1057">
        <f t="shared" si="54"/>
        <v>41</v>
      </c>
      <c r="B1057" s="60" t="s">
        <v>141</v>
      </c>
      <c r="C1057" s="60" t="s">
        <v>309</v>
      </c>
      <c r="D1057" s="60">
        <v>7</v>
      </c>
      <c r="E1057" s="65">
        <v>8014.0839999999998</v>
      </c>
      <c r="F1057" s="60">
        <v>2012</v>
      </c>
      <c r="G1057" s="65">
        <v>69.13</v>
      </c>
      <c r="H1057" s="65">
        <v>4.4965715408325195</v>
      </c>
      <c r="I1057" s="66">
        <v>0.97000002861022949</v>
      </c>
      <c r="J1057" s="5">
        <v>8.4826661979739981</v>
      </c>
      <c r="K1057" s="6">
        <v>50.298452866915753</v>
      </c>
      <c r="L1057" s="5">
        <v>43.67276098299493</v>
      </c>
      <c r="M1057" s="5">
        <v>8.0013946687386337</v>
      </c>
      <c r="N1057" s="7">
        <v>5.4581435850957281</v>
      </c>
      <c r="O1057" s="7" t="s">
        <v>1837</v>
      </c>
      <c r="P1057" s="67">
        <v>49.526511510620928</v>
      </c>
      <c r="Q1057" s="18">
        <f t="shared" si="55"/>
        <v>1</v>
      </c>
      <c r="R1057" s="68">
        <v>1.62</v>
      </c>
      <c r="S1057" s="69">
        <v>2700.1</v>
      </c>
      <c r="T1057" s="59">
        <f t="shared" si="53"/>
        <v>2700.1</v>
      </c>
    </row>
    <row r="1058" spans="1:20">
      <c r="A1058">
        <f t="shared" si="54"/>
        <v>30</v>
      </c>
      <c r="B1058" s="60" t="s">
        <v>82</v>
      </c>
      <c r="C1058" s="60" t="s">
        <v>250</v>
      </c>
      <c r="D1058" s="60">
        <v>7</v>
      </c>
      <c r="E1058" s="65">
        <v>6664.14</v>
      </c>
      <c r="F1058" s="60">
        <v>2020</v>
      </c>
      <c r="G1058" s="65">
        <v>69.135999999999996</v>
      </c>
      <c r="H1058" s="65">
        <v>6.2495861053466797</v>
      </c>
      <c r="I1058" s="66">
        <v>2.2241535186767578</v>
      </c>
      <c r="J1058" s="5">
        <v>10.235680762488158</v>
      </c>
      <c r="K1058" s="6">
        <v>60.698320408778322</v>
      </c>
      <c r="L1058" s="5">
        <v>54.0726285248575</v>
      </c>
      <c r="M1058" s="5">
        <v>9.255548158805162</v>
      </c>
      <c r="N1058" s="7">
        <v>5.8421854218775913</v>
      </c>
      <c r="O1058" s="7" t="s">
        <v>617</v>
      </c>
      <c r="P1058" s="67">
        <v>52.459785735217523</v>
      </c>
      <c r="Q1058" s="18">
        <f t="shared" si="55"/>
        <v>2</v>
      </c>
      <c r="R1058" s="68">
        <v>1.53</v>
      </c>
      <c r="S1058" s="69">
        <v>5537.8</v>
      </c>
      <c r="T1058" s="59">
        <f t="shared" si="53"/>
        <v>5537.8</v>
      </c>
    </row>
    <row r="1059" spans="1:20">
      <c r="A1059">
        <f t="shared" si="54"/>
        <v>104</v>
      </c>
      <c r="B1059" s="60" t="s">
        <v>148</v>
      </c>
      <c r="C1059" s="60" t="s">
        <v>316</v>
      </c>
      <c r="D1059" s="60">
        <v>7</v>
      </c>
      <c r="E1059" s="65">
        <v>6360.0410000000002</v>
      </c>
      <c r="F1059" s="60">
        <v>2016</v>
      </c>
      <c r="G1059" s="65">
        <v>69.141999999999996</v>
      </c>
      <c r="H1059" s="65">
        <v>5.8870515823364258</v>
      </c>
      <c r="I1059" s="66">
        <v>4.3000001907348633</v>
      </c>
      <c r="J1059" s="5">
        <v>9.8731462394779044</v>
      </c>
      <c r="K1059" s="6">
        <v>58.55354586397484</v>
      </c>
      <c r="L1059" s="5">
        <v>51.927853980054017</v>
      </c>
      <c r="M1059" s="5">
        <v>11.331394830863267</v>
      </c>
      <c r="N1059" s="7">
        <v>4.5826533057182299</v>
      </c>
      <c r="O1059" s="7" t="s">
        <v>1281</v>
      </c>
      <c r="P1059" s="67">
        <v>41.390164669836416</v>
      </c>
      <c r="Q1059" s="18">
        <f t="shared" si="55"/>
        <v>3</v>
      </c>
      <c r="R1059" s="68">
        <v>1.58</v>
      </c>
      <c r="S1059" s="69">
        <v>13552.85</v>
      </c>
      <c r="T1059" s="59">
        <f t="shared" si="53"/>
        <v>13552.85</v>
      </c>
    </row>
    <row r="1060" spans="1:20">
      <c r="A1060" t="str">
        <f t="shared" si="54"/>
        <v/>
      </c>
      <c r="B1060" s="60" t="s">
        <v>156</v>
      </c>
      <c r="C1060" s="60" t="s">
        <v>324</v>
      </c>
      <c r="D1060" s="60">
        <v>8</v>
      </c>
      <c r="E1060" s="65">
        <v>221.27600000000001</v>
      </c>
      <c r="F1060" s="60">
        <v>2007</v>
      </c>
      <c r="G1060" s="65">
        <v>69.144000000000005</v>
      </c>
      <c r="H1060" s="65" t="s">
        <v>367</v>
      </c>
      <c r="I1060" s="66">
        <v>1.78736412525177</v>
      </c>
      <c r="J1060" s="5" t="s">
        <v>367</v>
      </c>
      <c r="K1060" s="6" t="s">
        <v>367</v>
      </c>
      <c r="L1060" s="5" t="s">
        <v>367</v>
      </c>
      <c r="M1060" s="5">
        <v>8.8187587653801742</v>
      </c>
      <c r="N1060" s="7" t="s">
        <v>367</v>
      </c>
      <c r="O1060" s="7" t="s">
        <v>2521</v>
      </c>
      <c r="P1060" s="67" t="s">
        <v>367</v>
      </c>
      <c r="Q1060" s="18">
        <f t="shared" si="55"/>
        <v>2</v>
      </c>
      <c r="R1060" s="68">
        <v>1.69</v>
      </c>
      <c r="S1060" s="69">
        <v>3283.37</v>
      </c>
      <c r="T1060" s="59">
        <f t="shared" si="53"/>
        <v>3283.37</v>
      </c>
    </row>
    <row r="1061" spans="1:20">
      <c r="A1061" t="str">
        <f t="shared" si="54"/>
        <v/>
      </c>
      <c r="B1061" s="60" t="s">
        <v>102</v>
      </c>
      <c r="C1061" s="60" t="s">
        <v>270</v>
      </c>
      <c r="D1061" s="60">
        <v>4</v>
      </c>
      <c r="E1061" s="65">
        <v>30771.178</v>
      </c>
      <c r="F1061" s="60">
        <v>2006</v>
      </c>
      <c r="G1061" s="65">
        <v>69.156999999999996</v>
      </c>
      <c r="H1061" s="65" t="s">
        <v>367</v>
      </c>
      <c r="I1061" s="66">
        <v>1.6823289394378662</v>
      </c>
      <c r="J1061" s="5" t="s">
        <v>367</v>
      </c>
      <c r="K1061" s="6" t="s">
        <v>367</v>
      </c>
      <c r="L1061" s="5" t="s">
        <v>367</v>
      </c>
      <c r="M1061" s="5">
        <v>8.7137235795662704</v>
      </c>
      <c r="N1061" s="7" t="s">
        <v>367</v>
      </c>
      <c r="O1061" s="7" t="s">
        <v>2718</v>
      </c>
      <c r="P1061" s="67" t="s">
        <v>367</v>
      </c>
      <c r="Q1061" s="18">
        <f t="shared" si="55"/>
        <v>1</v>
      </c>
      <c r="R1061" s="68">
        <v>1.71</v>
      </c>
      <c r="S1061" s="69">
        <v>6488.67</v>
      </c>
      <c r="T1061" s="59">
        <f t="shared" si="53"/>
        <v>6488.67</v>
      </c>
    </row>
    <row r="1062" spans="1:20">
      <c r="A1062">
        <f t="shared" si="54"/>
        <v>40</v>
      </c>
      <c r="B1062" s="60" t="s">
        <v>36</v>
      </c>
      <c r="C1062" s="60" t="s">
        <v>204</v>
      </c>
      <c r="D1062" s="60">
        <v>1</v>
      </c>
      <c r="E1062" s="65">
        <v>19859.920999999998</v>
      </c>
      <c r="F1062" s="60">
        <v>2025</v>
      </c>
      <c r="G1062" s="65">
        <v>81.539000000000001</v>
      </c>
      <c r="H1062" s="65">
        <v>6.2381988029479984</v>
      </c>
      <c r="I1062" s="66">
        <v>3.7599999904632568</v>
      </c>
      <c r="J1062" s="5">
        <v>10.224293460089477</v>
      </c>
      <c r="K1062" s="6">
        <v>71.507958537091497</v>
      </c>
      <c r="L1062" s="5">
        <v>64.882266653170674</v>
      </c>
      <c r="M1062" s="5">
        <v>10.791394630591661</v>
      </c>
      <c r="N1062" s="7">
        <v>6.0124079300409541</v>
      </c>
      <c r="O1062" s="7" t="s">
        <v>3050</v>
      </c>
      <c r="P1062" s="67">
        <v>53.672994479821476</v>
      </c>
      <c r="Q1062" s="18">
        <f t="shared" si="55"/>
        <v>3</v>
      </c>
      <c r="R1062" s="68">
        <v>1.48</v>
      </c>
      <c r="S1062" s="69" t="s">
        <v>367</v>
      </c>
      <c r="T1062" s="59">
        <f t="shared" si="53"/>
        <v>30182.79</v>
      </c>
    </row>
    <row r="1063" spans="1:20">
      <c r="A1063">
        <f t="shared" si="54"/>
        <v>91</v>
      </c>
      <c r="B1063" s="60" t="s">
        <v>150</v>
      </c>
      <c r="C1063" s="60" t="s">
        <v>318</v>
      </c>
      <c r="D1063" s="60">
        <v>7</v>
      </c>
      <c r="E1063" s="65">
        <v>46623.731</v>
      </c>
      <c r="F1063" s="60">
        <v>2009</v>
      </c>
      <c r="G1063" s="65">
        <v>69.159000000000006</v>
      </c>
      <c r="H1063" s="65">
        <v>5.1656394004821777</v>
      </c>
      <c r="I1063" s="66">
        <v>3.4670495986938477</v>
      </c>
      <c r="J1063" s="5">
        <v>9.1517340576236563</v>
      </c>
      <c r="K1063" s="6">
        <v>54.28849333394426</v>
      </c>
      <c r="L1063" s="5">
        <v>47.662801450023437</v>
      </c>
      <c r="M1063" s="5">
        <v>10.498444238822252</v>
      </c>
      <c r="N1063" s="7">
        <v>4.5399871034006081</v>
      </c>
      <c r="O1063" s="7" t="s">
        <v>2317</v>
      </c>
      <c r="P1063" s="67">
        <v>41.433359140333039</v>
      </c>
      <c r="Q1063" s="18">
        <f t="shared" si="55"/>
        <v>3</v>
      </c>
      <c r="R1063" s="68">
        <v>1.67</v>
      </c>
      <c r="S1063" s="69">
        <v>16092.8</v>
      </c>
      <c r="T1063" s="59">
        <f t="shared" si="53"/>
        <v>16092.8</v>
      </c>
    </row>
    <row r="1064" spans="1:20">
      <c r="A1064">
        <f t="shared" si="54"/>
        <v>133</v>
      </c>
      <c r="B1064" s="60" t="s">
        <v>26</v>
      </c>
      <c r="C1064" s="60" t="s">
        <v>194</v>
      </c>
      <c r="D1064" s="60">
        <v>5</v>
      </c>
      <c r="E1064" s="65">
        <v>2480.2440000000001</v>
      </c>
      <c r="F1064" s="60">
        <v>2023</v>
      </c>
      <c r="G1064" s="65">
        <v>69.162999999999997</v>
      </c>
      <c r="H1064" s="65">
        <v>3.3307249221801758</v>
      </c>
      <c r="I1064" s="66">
        <v>2.3399999141693115</v>
      </c>
      <c r="J1064" s="5">
        <v>7.3168195793216553</v>
      </c>
      <c r="K1064" s="6">
        <v>43.406209436443127</v>
      </c>
      <c r="L1064" s="5">
        <v>36.780517552522305</v>
      </c>
      <c r="M1064" s="5">
        <v>9.3713945542977157</v>
      </c>
      <c r="N1064" s="7">
        <v>3.924764595004143</v>
      </c>
      <c r="O1064" s="7" t="s">
        <v>3055</v>
      </c>
      <c r="P1064" s="67">
        <v>35.118851465149717</v>
      </c>
      <c r="Q1064" s="18">
        <f t="shared" si="55"/>
        <v>2</v>
      </c>
      <c r="R1064" s="68">
        <v>1.5</v>
      </c>
      <c r="S1064" s="69">
        <v>18932.48</v>
      </c>
      <c r="T1064" s="59">
        <f t="shared" si="53"/>
        <v>18932.48</v>
      </c>
    </row>
    <row r="1065" spans="1:20">
      <c r="A1065">
        <f t="shared" si="54"/>
        <v>132</v>
      </c>
      <c r="B1065" s="60" t="s">
        <v>148</v>
      </c>
      <c r="C1065" s="60" t="s">
        <v>316</v>
      </c>
      <c r="D1065" s="60">
        <v>7</v>
      </c>
      <c r="E1065" s="65">
        <v>6507.0609999999997</v>
      </c>
      <c r="F1065" s="60">
        <v>2017</v>
      </c>
      <c r="G1065" s="65">
        <v>69.19</v>
      </c>
      <c r="H1065" s="65">
        <v>5.2291488647460938</v>
      </c>
      <c r="I1065" s="66">
        <v>4.5</v>
      </c>
      <c r="J1065" s="5">
        <v>9.2152435218875723</v>
      </c>
      <c r="K1065" s="6">
        <v>54.689737578582523</v>
      </c>
      <c r="L1065" s="5">
        <v>48.064045694661701</v>
      </c>
      <c r="M1065" s="5">
        <v>11.531394640128404</v>
      </c>
      <c r="N1065" s="7">
        <v>4.1681034423540027</v>
      </c>
      <c r="O1065" s="7" t="s">
        <v>1144</v>
      </c>
      <c r="P1065" s="67">
        <v>37.645982868631101</v>
      </c>
      <c r="Q1065" s="18">
        <f t="shared" si="55"/>
        <v>3</v>
      </c>
      <c r="R1065" s="68">
        <v>1.58</v>
      </c>
      <c r="S1065" s="69">
        <v>14107.67</v>
      </c>
      <c r="T1065" s="59">
        <f t="shared" si="53"/>
        <v>14107.67</v>
      </c>
    </row>
    <row r="1066" spans="1:20">
      <c r="A1066">
        <f t="shared" si="54"/>
        <v>37</v>
      </c>
      <c r="B1066" s="60" t="s">
        <v>115</v>
      </c>
      <c r="C1066" s="60" t="s">
        <v>283</v>
      </c>
      <c r="D1066" s="60">
        <v>4</v>
      </c>
      <c r="E1066" s="65">
        <v>3736.6909999999998</v>
      </c>
      <c r="F1066" s="60">
        <v>2007</v>
      </c>
      <c r="G1066" s="65">
        <v>72.063999999999993</v>
      </c>
      <c r="H1066" s="65">
        <v>4.1510539054870605</v>
      </c>
      <c r="I1066" s="66">
        <v>1.1000000238418579</v>
      </c>
      <c r="J1066" s="5">
        <v>8.1371485626285391</v>
      </c>
      <c r="K1066" s="6">
        <v>50.297488745761171</v>
      </c>
      <c r="L1066" s="5">
        <v>43.671796861840349</v>
      </c>
      <c r="M1066" s="5">
        <v>8.1313946639702621</v>
      </c>
      <c r="N1066" s="7">
        <v>5.3707634011847372</v>
      </c>
      <c r="O1066" s="7" t="s">
        <v>2547</v>
      </c>
      <c r="P1066" s="67">
        <v>49.127947321348643</v>
      </c>
      <c r="Q1066" s="18">
        <f t="shared" si="55"/>
        <v>1</v>
      </c>
      <c r="R1066" s="68">
        <v>1.69</v>
      </c>
      <c r="S1066" s="69">
        <v>4769.5200000000004</v>
      </c>
      <c r="T1066" s="59">
        <f t="shared" si="53"/>
        <v>4769.5200000000004</v>
      </c>
    </row>
    <row r="1067" spans="1:20">
      <c r="A1067">
        <f t="shared" si="54"/>
        <v>33</v>
      </c>
      <c r="B1067" s="60" t="s">
        <v>83</v>
      </c>
      <c r="C1067" s="60" t="s">
        <v>251</v>
      </c>
      <c r="D1067" s="60">
        <v>8</v>
      </c>
      <c r="E1067" s="65">
        <v>7769.8190000000004</v>
      </c>
      <c r="F1067" s="60">
        <v>2024</v>
      </c>
      <c r="G1067" s="65">
        <v>69.224999999999994</v>
      </c>
      <c r="H1067" s="65">
        <v>5.2505217781066893</v>
      </c>
      <c r="I1067" s="66">
        <v>0.94999998807907104</v>
      </c>
      <c r="J1067" s="5">
        <v>9.2366164352481697</v>
      </c>
      <c r="K1067" s="6">
        <v>54.844308637056621</v>
      </c>
      <c r="L1067" s="5">
        <v>48.218616753135798</v>
      </c>
      <c r="M1067" s="5">
        <v>7.9813946282074753</v>
      </c>
      <c r="N1067" s="7">
        <v>6.0413773531161832</v>
      </c>
      <c r="O1067" s="7" t="s">
        <v>3056</v>
      </c>
      <c r="P1067" s="67">
        <v>53.994969627894193</v>
      </c>
      <c r="Q1067" s="18">
        <f t="shared" si="55"/>
        <v>1</v>
      </c>
      <c r="R1067" s="68">
        <v>1.49</v>
      </c>
      <c r="S1067" s="69">
        <v>8600.32</v>
      </c>
      <c r="T1067" s="59">
        <f t="shared" si="53"/>
        <v>8600.32</v>
      </c>
    </row>
    <row r="1068" spans="1:20">
      <c r="A1068">
        <f t="shared" si="54"/>
        <v>79</v>
      </c>
      <c r="B1068" s="60" t="s">
        <v>50</v>
      </c>
      <c r="C1068" s="60" t="s">
        <v>218</v>
      </c>
      <c r="D1068" s="60">
        <v>4</v>
      </c>
      <c r="E1068" s="65">
        <v>91093.058999999994</v>
      </c>
      <c r="F1068" s="60">
        <v>2011</v>
      </c>
      <c r="G1068" s="65">
        <v>69.231999999999999</v>
      </c>
      <c r="H1068" s="65">
        <v>4.1741585731506348</v>
      </c>
      <c r="I1068" s="66">
        <v>1.5900000333786011</v>
      </c>
      <c r="J1068" s="5">
        <v>8.1602532302921134</v>
      </c>
      <c r="K1068" s="6">
        <v>48.458080428355863</v>
      </c>
      <c r="L1068" s="5">
        <v>41.832388544435041</v>
      </c>
      <c r="M1068" s="5">
        <v>8.6213946735070053</v>
      </c>
      <c r="N1068" s="7">
        <v>4.8521602511694883</v>
      </c>
      <c r="O1068" s="7" t="s">
        <v>2010</v>
      </c>
      <c r="P1068" s="67">
        <v>44.18056789487153</v>
      </c>
      <c r="Q1068" s="18">
        <f t="shared" si="55"/>
        <v>1</v>
      </c>
      <c r="R1068" s="68">
        <v>1.65</v>
      </c>
      <c r="S1068" s="69">
        <v>13082.43</v>
      </c>
      <c r="T1068" s="59">
        <f t="shared" si="53"/>
        <v>13082.43</v>
      </c>
    </row>
    <row r="1069" spans="1:20">
      <c r="A1069">
        <f t="shared" si="54"/>
        <v>28</v>
      </c>
      <c r="B1069" s="60" t="s">
        <v>119</v>
      </c>
      <c r="C1069" s="60" t="s">
        <v>287</v>
      </c>
      <c r="D1069" s="60">
        <v>8</v>
      </c>
      <c r="E1069" s="65">
        <v>100175.512</v>
      </c>
      <c r="F1069" s="60">
        <v>2012</v>
      </c>
      <c r="G1069" s="65">
        <v>69.236999999999995</v>
      </c>
      <c r="H1069" s="65">
        <v>5.0019650459289551</v>
      </c>
      <c r="I1069" s="66">
        <v>1.1599999666213989</v>
      </c>
      <c r="J1069" s="5">
        <v>8.9880597030704337</v>
      </c>
      <c r="K1069" s="6">
        <v>53.377703252436085</v>
      </c>
      <c r="L1069" s="5">
        <v>46.752011368515262</v>
      </c>
      <c r="M1069" s="5">
        <v>8.1913946067498031</v>
      </c>
      <c r="N1069" s="7">
        <v>5.7074544217404775</v>
      </c>
      <c r="O1069" s="7" t="s">
        <v>1801</v>
      </c>
      <c r="P1069" s="67">
        <v>51.788726827661215</v>
      </c>
      <c r="Q1069" s="18">
        <f t="shared" si="55"/>
        <v>1</v>
      </c>
      <c r="R1069" s="68">
        <v>1.62</v>
      </c>
      <c r="S1069" s="69">
        <v>6697.56</v>
      </c>
      <c r="T1069" s="59">
        <f t="shared" si="53"/>
        <v>6697.56</v>
      </c>
    </row>
    <row r="1070" spans="1:20">
      <c r="A1070">
        <f t="shared" si="54"/>
        <v>142</v>
      </c>
      <c r="B1070" s="60" t="s">
        <v>100</v>
      </c>
      <c r="C1070" s="60" t="s">
        <v>268</v>
      </c>
      <c r="D1070" s="60">
        <v>8</v>
      </c>
      <c r="E1070" s="65">
        <v>2976.5259999999998</v>
      </c>
      <c r="F1070" s="60">
        <v>2015</v>
      </c>
      <c r="G1070" s="65">
        <v>69.239000000000004</v>
      </c>
      <c r="H1070" s="65">
        <v>4.982719898223877</v>
      </c>
      <c r="I1070" s="66">
        <v>6.820000171661377</v>
      </c>
      <c r="J1070" s="5">
        <v>8.9688145553653555</v>
      </c>
      <c r="K1070" s="6">
        <v>53.26495000566851</v>
      </c>
      <c r="L1070" s="5">
        <v>46.639258121747687</v>
      </c>
      <c r="M1070" s="5">
        <v>13.851394811789781</v>
      </c>
      <c r="N1070" s="7">
        <v>3.3671163630431011</v>
      </c>
      <c r="O1070" s="7" t="s">
        <v>1438</v>
      </c>
      <c r="P1070" s="67">
        <v>30.446845942581973</v>
      </c>
      <c r="Q1070" s="18">
        <f t="shared" si="55"/>
        <v>3</v>
      </c>
      <c r="R1070" s="68">
        <v>1.59</v>
      </c>
      <c r="S1070" s="69">
        <v>13974.6</v>
      </c>
      <c r="T1070" s="59">
        <f t="shared" si="53"/>
        <v>13974.6</v>
      </c>
    </row>
    <row r="1071" spans="1:20">
      <c r="A1071">
        <f t="shared" si="54"/>
        <v>138</v>
      </c>
      <c r="B1071" s="60" t="s">
        <v>148</v>
      </c>
      <c r="C1071" s="60" t="s">
        <v>316</v>
      </c>
      <c r="D1071" s="60">
        <v>7</v>
      </c>
      <c r="E1071" s="65">
        <v>6655.5240000000003</v>
      </c>
      <c r="F1071" s="60">
        <v>2018</v>
      </c>
      <c r="G1071" s="65">
        <v>69.272000000000006</v>
      </c>
      <c r="H1071" s="65">
        <v>4.6206016540527344</v>
      </c>
      <c r="I1071" s="66">
        <v>4.25</v>
      </c>
      <c r="J1071" s="5">
        <v>8.606696311194213</v>
      </c>
      <c r="K1071" s="6">
        <v>51.138725271183283</v>
      </c>
      <c r="L1071" s="5">
        <v>44.51303338726246</v>
      </c>
      <c r="M1071" s="5">
        <v>11.281394640128404</v>
      </c>
      <c r="N1071" s="7">
        <v>3.9457030630705616</v>
      </c>
      <c r="O1071" s="7" t="s">
        <v>994</v>
      </c>
      <c r="P1071" s="67">
        <v>35.554512381631667</v>
      </c>
      <c r="Q1071" s="18">
        <f t="shared" si="55"/>
        <v>3</v>
      </c>
      <c r="R1071" s="68">
        <v>1.56</v>
      </c>
      <c r="S1071" s="69">
        <v>14648.14</v>
      </c>
      <c r="T1071" s="59">
        <f t="shared" si="53"/>
        <v>14648.14</v>
      </c>
    </row>
    <row r="1072" spans="1:20">
      <c r="A1072" t="str">
        <f t="shared" si="54"/>
        <v/>
      </c>
      <c r="B1072" s="60" t="s">
        <v>23</v>
      </c>
      <c r="C1072" s="60" t="s">
        <v>191</v>
      </c>
      <c r="D1072" s="60">
        <v>6</v>
      </c>
      <c r="E1072" s="65">
        <v>709.37699999999995</v>
      </c>
      <c r="F1072" s="60">
        <v>2011</v>
      </c>
      <c r="G1072" s="65">
        <v>69.28</v>
      </c>
      <c r="H1072" s="65" t="s">
        <v>367</v>
      </c>
      <c r="I1072" s="66">
        <v>4.2800002098083496</v>
      </c>
      <c r="J1072" s="5" t="s">
        <v>367</v>
      </c>
      <c r="K1072" s="6" t="s">
        <v>367</v>
      </c>
      <c r="L1072" s="5" t="s">
        <v>367</v>
      </c>
      <c r="M1072" s="5">
        <v>11.311394849936754</v>
      </c>
      <c r="N1072" s="7" t="s">
        <v>367</v>
      </c>
      <c r="O1072" s="7" t="s">
        <v>1914</v>
      </c>
      <c r="P1072" s="67" t="s">
        <v>367</v>
      </c>
      <c r="Q1072" s="18">
        <f t="shared" si="55"/>
        <v>3</v>
      </c>
      <c r="R1072" s="68">
        <v>1.65</v>
      </c>
      <c r="S1072" s="69">
        <v>10714.69</v>
      </c>
      <c r="T1072" s="59">
        <f t="shared" si="53"/>
        <v>10714.69</v>
      </c>
    </row>
    <row r="1073" spans="1:20">
      <c r="A1073">
        <f t="shared" si="54"/>
        <v>31</v>
      </c>
      <c r="B1073" s="60" t="s">
        <v>119</v>
      </c>
      <c r="C1073" s="60" t="s">
        <v>287</v>
      </c>
      <c r="D1073" s="60">
        <v>8</v>
      </c>
      <c r="E1073" s="65">
        <v>102076.336</v>
      </c>
      <c r="F1073" s="60">
        <v>2013</v>
      </c>
      <c r="G1073" s="65">
        <v>69.283000000000001</v>
      </c>
      <c r="H1073" s="65">
        <v>4.9769253730773926</v>
      </c>
      <c r="I1073" s="66">
        <v>1.1200000047683716</v>
      </c>
      <c r="J1073" s="5">
        <v>8.9630200302188712</v>
      </c>
      <c r="K1073" s="6">
        <v>53.264363805074055</v>
      </c>
      <c r="L1073" s="5">
        <v>46.638671921153232</v>
      </c>
      <c r="M1073" s="5">
        <v>8.1513946448967758</v>
      </c>
      <c r="N1073" s="7">
        <v>5.7215573472880035</v>
      </c>
      <c r="O1073" s="7" t="s">
        <v>1654</v>
      </c>
      <c r="P1073" s="67">
        <v>51.916695008339026</v>
      </c>
      <c r="Q1073" s="18">
        <f t="shared" si="55"/>
        <v>1</v>
      </c>
      <c r="R1073" s="68">
        <v>1.62</v>
      </c>
      <c r="S1073" s="69">
        <v>7016.54</v>
      </c>
      <c r="T1073" s="59">
        <f t="shared" si="53"/>
        <v>7016.54</v>
      </c>
    </row>
    <row r="1074" spans="1:20">
      <c r="A1074">
        <f t="shared" si="54"/>
        <v>54</v>
      </c>
      <c r="B1074" s="60" t="s">
        <v>82</v>
      </c>
      <c r="C1074" s="60" t="s">
        <v>250</v>
      </c>
      <c r="D1074" s="60">
        <v>7</v>
      </c>
      <c r="E1074" s="65">
        <v>6820.4790000000003</v>
      </c>
      <c r="F1074" s="60">
        <v>2021</v>
      </c>
      <c r="G1074" s="65">
        <v>69.290000000000006</v>
      </c>
      <c r="H1074" s="65">
        <v>5.5636997222900391</v>
      </c>
      <c r="I1074" s="66">
        <v>2.2994015216827393</v>
      </c>
      <c r="J1074" s="5">
        <v>9.5497943794315177</v>
      </c>
      <c r="K1074" s="6">
        <v>56.757110120883397</v>
      </c>
      <c r="L1074" s="5">
        <v>50.131418236962574</v>
      </c>
      <c r="M1074" s="5">
        <v>9.3307961618111435</v>
      </c>
      <c r="N1074" s="7">
        <v>5.3726838918782978</v>
      </c>
      <c r="O1074" s="7" t="s">
        <v>451</v>
      </c>
      <c r="P1074" s="67">
        <v>48.187555727840397</v>
      </c>
      <c r="Q1074" s="18">
        <f t="shared" si="55"/>
        <v>2</v>
      </c>
      <c r="R1074" s="68">
        <v>1.52</v>
      </c>
      <c r="S1074" s="69">
        <v>5736.48</v>
      </c>
      <c r="T1074" s="59">
        <f t="shared" si="53"/>
        <v>5736.48</v>
      </c>
    </row>
    <row r="1075" spans="1:20">
      <c r="A1075">
        <f t="shared" si="54"/>
        <v>28</v>
      </c>
      <c r="B1075" s="60" t="s">
        <v>70</v>
      </c>
      <c r="C1075" s="60" t="s">
        <v>238</v>
      </c>
      <c r="D1075" s="60">
        <v>8</v>
      </c>
      <c r="E1075" s="65">
        <v>258877.399</v>
      </c>
      <c r="F1075" s="60">
        <v>2014</v>
      </c>
      <c r="G1075" s="65">
        <v>69.292000000000002</v>
      </c>
      <c r="H1075" s="65">
        <v>5.5973753929138184</v>
      </c>
      <c r="I1075" s="66">
        <v>1.5299999713897705</v>
      </c>
      <c r="J1075" s="5">
        <v>9.583470050055297</v>
      </c>
      <c r="K1075" s="6">
        <v>56.95889811466877</v>
      </c>
      <c r="L1075" s="5">
        <v>50.333206230747948</v>
      </c>
      <c r="M1075" s="5">
        <v>8.5613946115181747</v>
      </c>
      <c r="N1075" s="7">
        <v>5.8790896243739974</v>
      </c>
      <c r="O1075" s="7" t="s">
        <v>1491</v>
      </c>
      <c r="P1075" s="67">
        <v>53.284461290030023</v>
      </c>
      <c r="Q1075" s="18">
        <f t="shared" si="55"/>
        <v>1</v>
      </c>
      <c r="R1075" s="68">
        <v>1.61</v>
      </c>
      <c r="S1075" s="69">
        <v>10504.39</v>
      </c>
      <c r="T1075" s="59">
        <f t="shared" si="53"/>
        <v>10504.39</v>
      </c>
    </row>
    <row r="1076" spans="1:20">
      <c r="A1076">
        <f t="shared" si="54"/>
        <v>132</v>
      </c>
      <c r="B1076" s="60" t="s">
        <v>26</v>
      </c>
      <c r="C1076" s="60" t="s">
        <v>194</v>
      </c>
      <c r="D1076" s="60">
        <v>5</v>
      </c>
      <c r="E1076" s="65">
        <v>2521.1390000000001</v>
      </c>
      <c r="F1076" s="60">
        <v>2024</v>
      </c>
      <c r="G1076" s="65">
        <v>69.293000000000006</v>
      </c>
      <c r="H1076" s="65">
        <v>3.548</v>
      </c>
      <c r="I1076" s="66">
        <v>2.2000000476837158</v>
      </c>
      <c r="J1076" s="5">
        <v>7.5340946571414795</v>
      </c>
      <c r="K1076" s="6">
        <v>44.779179236936848</v>
      </c>
      <c r="L1076" s="5">
        <v>38.153487353016025</v>
      </c>
      <c r="M1076" s="5">
        <v>9.23139468781212</v>
      </c>
      <c r="N1076" s="7">
        <v>4.1330144190875844</v>
      </c>
      <c r="O1076" s="7" t="s">
        <v>3057</v>
      </c>
      <c r="P1076" s="67">
        <v>36.938925510947335</v>
      </c>
      <c r="Q1076" s="18">
        <f t="shared" si="55"/>
        <v>2</v>
      </c>
      <c r="R1076" s="68">
        <v>1.49</v>
      </c>
      <c r="S1076" s="69">
        <v>18068.509999999998</v>
      </c>
      <c r="T1076" s="59">
        <f t="shared" si="53"/>
        <v>18068.509999999998</v>
      </c>
    </row>
    <row r="1077" spans="1:20">
      <c r="A1077">
        <f t="shared" si="54"/>
        <v>89</v>
      </c>
      <c r="B1077" s="60" t="s">
        <v>159</v>
      </c>
      <c r="C1077" s="60" t="s">
        <v>327</v>
      </c>
      <c r="D1077" s="60">
        <v>4</v>
      </c>
      <c r="E1077" s="65">
        <v>39390.798999999999</v>
      </c>
      <c r="F1077" s="60">
        <v>2023</v>
      </c>
      <c r="G1077" s="65">
        <v>69.295000000000002</v>
      </c>
      <c r="H1077" s="65">
        <v>3.53</v>
      </c>
      <c r="I1077" s="66">
        <v>0.55000001192092896</v>
      </c>
      <c r="J1077" s="5">
        <v>7.5160946571414797</v>
      </c>
      <c r="K1077" s="6">
        <v>44.673484920811902</v>
      </c>
      <c r="L1077" s="5">
        <v>38.047793036891079</v>
      </c>
      <c r="M1077" s="5">
        <v>7.5813946520493332</v>
      </c>
      <c r="N1077" s="7">
        <v>5.0185743894240291</v>
      </c>
      <c r="O1077" s="7" t="s">
        <v>3058</v>
      </c>
      <c r="P1077" s="67">
        <v>44.906277633398005</v>
      </c>
      <c r="Q1077" s="18">
        <f t="shared" si="55"/>
        <v>1</v>
      </c>
      <c r="R1077" s="68">
        <v>1.5</v>
      </c>
      <c r="S1077" s="69"/>
      <c r="T1077" s="59" t="str">
        <f t="shared" si="53"/>
        <v/>
      </c>
    </row>
    <row r="1078" spans="1:20">
      <c r="A1078">
        <f t="shared" si="54"/>
        <v>4</v>
      </c>
      <c r="B1078" s="60" t="s">
        <v>62</v>
      </c>
      <c r="C1078" s="60" t="s">
        <v>230</v>
      </c>
      <c r="D1078" s="60">
        <v>1</v>
      </c>
      <c r="E1078" s="65">
        <v>13652.04</v>
      </c>
      <c r="F1078" s="60">
        <v>2007</v>
      </c>
      <c r="G1078" s="65">
        <v>69.299000000000007</v>
      </c>
      <c r="H1078" s="65">
        <v>6.3295812606811523</v>
      </c>
      <c r="I1078" s="66">
        <v>1.6798561811447144</v>
      </c>
      <c r="J1078" s="5">
        <v>10.315675917822631</v>
      </c>
      <c r="K1078" s="6">
        <v>61.316922558125363</v>
      </c>
      <c r="L1078" s="5">
        <v>54.69123067420454</v>
      </c>
      <c r="M1078" s="5">
        <v>8.7112508212731186</v>
      </c>
      <c r="N1078" s="7">
        <v>6.2782293606616193</v>
      </c>
      <c r="O1078" s="7" t="s">
        <v>2558</v>
      </c>
      <c r="P1078" s="67">
        <v>57.42880448501797</v>
      </c>
      <c r="Q1078" s="18">
        <f t="shared" si="55"/>
        <v>1</v>
      </c>
      <c r="R1078" s="68">
        <v>1.69</v>
      </c>
      <c r="S1078" s="69">
        <v>9772.81</v>
      </c>
      <c r="T1078" s="59">
        <f t="shared" si="53"/>
        <v>9772.81</v>
      </c>
    </row>
    <row r="1079" spans="1:20">
      <c r="A1079">
        <f t="shared" si="54"/>
        <v>21</v>
      </c>
      <c r="B1079" s="60" t="s">
        <v>106</v>
      </c>
      <c r="C1079" s="60" t="s">
        <v>274</v>
      </c>
      <c r="D1079" s="60">
        <v>6</v>
      </c>
      <c r="E1079" s="65">
        <v>28414.063999999998</v>
      </c>
      <c r="F1079" s="60">
        <v>2019</v>
      </c>
      <c r="G1079" s="65">
        <v>69.299000000000007</v>
      </c>
      <c r="H1079" s="65">
        <v>5.4487247467041016</v>
      </c>
      <c r="I1079" s="66">
        <v>0.99000000953674316</v>
      </c>
      <c r="J1079" s="5">
        <v>9.4348194038455802</v>
      </c>
      <c r="K1079" s="6">
        <v>56.081064909763768</v>
      </c>
      <c r="L1079" s="5">
        <v>49.455373025842945</v>
      </c>
      <c r="M1079" s="5">
        <v>8.0213946496651474</v>
      </c>
      <c r="N1079" s="7">
        <v>6.1654332177643765</v>
      </c>
      <c r="O1079" s="7" t="s">
        <v>749</v>
      </c>
      <c r="P1079" s="67">
        <v>55.491713065488391</v>
      </c>
      <c r="Q1079" s="18">
        <f t="shared" si="55"/>
        <v>1</v>
      </c>
      <c r="R1079" s="68">
        <v>1.55</v>
      </c>
      <c r="S1079" s="69">
        <v>4607.5200000000004</v>
      </c>
      <c r="T1079" s="59">
        <f t="shared" si="53"/>
        <v>4607.5200000000004</v>
      </c>
    </row>
    <row r="1080" spans="1:20">
      <c r="A1080">
        <f t="shared" si="54"/>
        <v>75</v>
      </c>
      <c r="B1080" s="60" t="s">
        <v>31</v>
      </c>
      <c r="C1080" s="60" t="s">
        <v>199</v>
      </c>
      <c r="D1080" s="60">
        <v>8</v>
      </c>
      <c r="E1080" s="65">
        <v>16974.305</v>
      </c>
      <c r="F1080" s="60">
        <v>2021</v>
      </c>
      <c r="G1080" s="65">
        <v>69.301000000000002</v>
      </c>
      <c r="H1080" s="65">
        <v>4.5551414489746094</v>
      </c>
      <c r="I1080" s="66">
        <v>1.6499999761581421</v>
      </c>
      <c r="J1080" s="5">
        <v>8.541236106116088</v>
      </c>
      <c r="K1080" s="6">
        <v>50.771023818583025</v>
      </c>
      <c r="L1080" s="5">
        <v>44.145331934662202</v>
      </c>
      <c r="M1080" s="5">
        <v>8.6813946162865463</v>
      </c>
      <c r="N1080" s="7">
        <v>5.0850507189068779</v>
      </c>
      <c r="O1080" s="7" t="s">
        <v>481</v>
      </c>
      <c r="P1080" s="67">
        <v>45.607776267394563</v>
      </c>
      <c r="Q1080" s="18">
        <f t="shared" si="55"/>
        <v>2</v>
      </c>
      <c r="R1080" s="68">
        <v>1.52</v>
      </c>
      <c r="S1080" s="69">
        <v>6225.53</v>
      </c>
      <c r="T1080" s="59">
        <f t="shared" si="53"/>
        <v>6225.53</v>
      </c>
    </row>
    <row r="1081" spans="1:20">
      <c r="A1081" t="str">
        <f t="shared" si="54"/>
        <v/>
      </c>
      <c r="B1081" s="60" t="s">
        <v>156</v>
      </c>
      <c r="C1081" s="60" t="s">
        <v>324</v>
      </c>
      <c r="D1081" s="60">
        <v>8</v>
      </c>
      <c r="E1081" s="65">
        <v>226.89599999999999</v>
      </c>
      <c r="F1081" s="60">
        <v>2008</v>
      </c>
      <c r="G1081" s="65">
        <v>69.302000000000007</v>
      </c>
      <c r="H1081" s="65" t="s">
        <v>367</v>
      </c>
      <c r="I1081" s="66">
        <v>1.7635461091995239</v>
      </c>
      <c r="J1081" s="5" t="s">
        <v>367</v>
      </c>
      <c r="K1081" s="6" t="s">
        <v>367</v>
      </c>
      <c r="L1081" s="5" t="s">
        <v>367</v>
      </c>
      <c r="M1081" s="5">
        <v>8.7949407493279281</v>
      </c>
      <c r="N1081" s="7" t="s">
        <v>367</v>
      </c>
      <c r="O1081" s="7" t="s">
        <v>2369</v>
      </c>
      <c r="P1081" s="67" t="s">
        <v>367</v>
      </c>
      <c r="Q1081" s="18">
        <f t="shared" si="55"/>
        <v>2</v>
      </c>
      <c r="R1081" s="68">
        <v>1.69</v>
      </c>
      <c r="S1081" s="69">
        <v>3381.39</v>
      </c>
      <c r="T1081" s="59">
        <f t="shared" si="53"/>
        <v>3381.39</v>
      </c>
    </row>
    <row r="1082" spans="1:20">
      <c r="A1082">
        <f t="shared" si="54"/>
        <v>85</v>
      </c>
      <c r="B1082" s="60" t="s">
        <v>82</v>
      </c>
      <c r="C1082" s="60" t="s">
        <v>250</v>
      </c>
      <c r="D1082" s="60">
        <v>7</v>
      </c>
      <c r="E1082" s="65">
        <v>6001.8819999999996</v>
      </c>
      <c r="F1082" s="60">
        <v>2015</v>
      </c>
      <c r="G1082" s="65">
        <v>69.308999999999997</v>
      </c>
      <c r="H1082" s="65">
        <v>4.9053759574890137</v>
      </c>
      <c r="I1082" s="66">
        <v>2.3488650321960449</v>
      </c>
      <c r="J1082" s="5">
        <v>8.8914706146304923</v>
      </c>
      <c r="K1082" s="6">
        <v>52.858997575994643</v>
      </c>
      <c r="L1082" s="5">
        <v>46.23330569207382</v>
      </c>
      <c r="M1082" s="5">
        <v>9.3802596723244491</v>
      </c>
      <c r="N1082" s="7">
        <v>4.9287874011079591</v>
      </c>
      <c r="O1082" s="7" t="s">
        <v>1391</v>
      </c>
      <c r="P1082" s="67">
        <v>44.568115415425595</v>
      </c>
      <c r="Q1082" s="18">
        <f t="shared" si="55"/>
        <v>2</v>
      </c>
      <c r="R1082" s="68">
        <v>1.59</v>
      </c>
      <c r="S1082" s="69">
        <v>5600.21</v>
      </c>
      <c r="T1082" s="59">
        <f t="shared" si="53"/>
        <v>5600.21</v>
      </c>
    </row>
    <row r="1083" spans="1:20">
      <c r="A1083">
        <f t="shared" si="54"/>
        <v>24</v>
      </c>
      <c r="B1083" s="60" t="s">
        <v>119</v>
      </c>
      <c r="C1083" s="60" t="s">
        <v>287</v>
      </c>
      <c r="D1083" s="60">
        <v>8</v>
      </c>
      <c r="E1083" s="65">
        <v>103767.13</v>
      </c>
      <c r="F1083" s="60">
        <v>2014</v>
      </c>
      <c r="G1083" s="65">
        <v>69.311000000000007</v>
      </c>
      <c r="H1083" s="65">
        <v>5.3125500679016113</v>
      </c>
      <c r="I1083" s="66">
        <v>1.2100000381469727</v>
      </c>
      <c r="J1083" s="5">
        <v>9.2986447250430899</v>
      </c>
      <c r="K1083" s="6">
        <v>55.281206409908506</v>
      </c>
      <c r="L1083" s="5">
        <v>48.655514525987684</v>
      </c>
      <c r="M1083" s="5">
        <v>8.2413946782753769</v>
      </c>
      <c r="N1083" s="7">
        <v>5.9037961929241698</v>
      </c>
      <c r="O1083" s="7" t="s">
        <v>1489</v>
      </c>
      <c r="P1083" s="67">
        <v>53.50838646886438</v>
      </c>
      <c r="Q1083" s="18">
        <f t="shared" si="55"/>
        <v>1</v>
      </c>
      <c r="R1083" s="68">
        <v>1.61</v>
      </c>
      <c r="S1083" s="69">
        <v>7340.36</v>
      </c>
      <c r="T1083" s="59">
        <f t="shared" si="53"/>
        <v>7340.36</v>
      </c>
    </row>
    <row r="1084" spans="1:20">
      <c r="A1084">
        <f t="shared" si="54"/>
        <v>60</v>
      </c>
      <c r="B1084" s="60" t="s">
        <v>69</v>
      </c>
      <c r="C1084" s="60" t="s">
        <v>237</v>
      </c>
      <c r="D1084" s="60">
        <v>6</v>
      </c>
      <c r="E1084" s="65">
        <v>1328024.4979999999</v>
      </c>
      <c r="F1084" s="60">
        <v>2015</v>
      </c>
      <c r="G1084" s="65">
        <v>69.325999999999993</v>
      </c>
      <c r="H1084" s="65">
        <v>4.3420791625976563</v>
      </c>
      <c r="I1084" s="66">
        <v>1.0099999904632568</v>
      </c>
      <c r="J1084" s="5">
        <v>8.3281738197391348</v>
      </c>
      <c r="K1084" s="6">
        <v>49.522392304128907</v>
      </c>
      <c r="L1084" s="5">
        <v>42.896700420208084</v>
      </c>
      <c r="M1084" s="5">
        <v>8.041394630591661</v>
      </c>
      <c r="N1084" s="7">
        <v>5.3344851721388382</v>
      </c>
      <c r="O1084" s="7" t="s">
        <v>1394</v>
      </c>
      <c r="P1084" s="67">
        <v>48.236600909245148</v>
      </c>
      <c r="Q1084" s="18">
        <f t="shared" si="55"/>
        <v>1</v>
      </c>
      <c r="R1084" s="68">
        <v>1.59</v>
      </c>
      <c r="S1084" s="69">
        <v>6488.15</v>
      </c>
      <c r="T1084" s="59">
        <f t="shared" si="53"/>
        <v>6488.15</v>
      </c>
    </row>
    <row r="1085" spans="1:20">
      <c r="A1085">
        <f t="shared" si="54"/>
        <v>109</v>
      </c>
      <c r="B1085" s="60" t="s">
        <v>88</v>
      </c>
      <c r="C1085" s="60" t="s">
        <v>256</v>
      </c>
      <c r="D1085" s="60">
        <v>4</v>
      </c>
      <c r="E1085" s="65">
        <v>7305.6589999999997</v>
      </c>
      <c r="F1085" s="60">
        <v>2023</v>
      </c>
      <c r="G1085" s="65">
        <v>69.338999999999999</v>
      </c>
      <c r="H1085" s="65">
        <v>5.8659999999999997</v>
      </c>
      <c r="I1085" s="66">
        <v>4.1295037269592285</v>
      </c>
      <c r="J1085" s="5">
        <v>9.8520946571414783</v>
      </c>
      <c r="K1085" s="6">
        <v>58.595173201930955</v>
      </c>
      <c r="L1085" s="5">
        <v>51.969481318010132</v>
      </c>
      <c r="M1085" s="5">
        <v>11.160898367087633</v>
      </c>
      <c r="N1085" s="7">
        <v>4.6563887250566589</v>
      </c>
      <c r="O1085" s="7" t="s">
        <v>3059</v>
      </c>
      <c r="P1085" s="67">
        <v>41.665434968358923</v>
      </c>
      <c r="Q1085" s="18">
        <f t="shared" si="55"/>
        <v>3</v>
      </c>
      <c r="R1085" s="68">
        <v>1.5</v>
      </c>
      <c r="S1085" s="69">
        <v>12476.6</v>
      </c>
      <c r="T1085" s="59">
        <f t="shared" si="53"/>
        <v>12476.6</v>
      </c>
    </row>
    <row r="1086" spans="1:20">
      <c r="A1086" t="str">
        <f t="shared" si="54"/>
        <v/>
      </c>
      <c r="B1086" s="60" t="s">
        <v>148</v>
      </c>
      <c r="C1086" s="60" t="s">
        <v>316</v>
      </c>
      <c r="D1086" s="60">
        <v>7</v>
      </c>
      <c r="E1086" s="65">
        <v>7092.0429999999997</v>
      </c>
      <c r="F1086" s="60">
        <v>2021</v>
      </c>
      <c r="G1086" s="65">
        <v>69.352999999999994</v>
      </c>
      <c r="H1086" s="65" t="s">
        <v>367</v>
      </c>
      <c r="I1086" s="66">
        <v>4.7600002288818359</v>
      </c>
      <c r="J1086" s="5" t="s">
        <v>367</v>
      </c>
      <c r="K1086" s="6" t="s">
        <v>367</v>
      </c>
      <c r="L1086" s="5" t="s">
        <v>367</v>
      </c>
      <c r="M1086" s="5">
        <v>11.79139486901024</v>
      </c>
      <c r="N1086" s="7" t="s">
        <v>367</v>
      </c>
      <c r="O1086" s="7" t="s">
        <v>526</v>
      </c>
      <c r="P1086" s="67" t="s">
        <v>367</v>
      </c>
      <c r="Q1086" s="18">
        <f t="shared" si="55"/>
        <v>3</v>
      </c>
      <c r="R1086" s="68">
        <v>1.52</v>
      </c>
      <c r="S1086" s="69">
        <v>16434.14</v>
      </c>
      <c r="T1086" s="59">
        <f t="shared" si="53"/>
        <v>16434.14</v>
      </c>
    </row>
    <row r="1087" spans="1:20">
      <c r="A1087" t="str">
        <f t="shared" si="54"/>
        <v/>
      </c>
      <c r="B1087" s="60" t="s">
        <v>17</v>
      </c>
      <c r="C1087" s="60" t="s">
        <v>185</v>
      </c>
      <c r="D1087" s="60">
        <v>7</v>
      </c>
      <c r="E1087" s="65">
        <v>8942.6380000000008</v>
      </c>
      <c r="F1087" s="60">
        <v>2008</v>
      </c>
      <c r="G1087" s="65">
        <v>69.355000000000004</v>
      </c>
      <c r="H1087" s="65">
        <v>4.8171892166137695</v>
      </c>
      <c r="I1087" s="66" t="s">
        <v>367</v>
      </c>
      <c r="J1087" s="5">
        <v>8.8032838737552481</v>
      </c>
      <c r="K1087" s="6">
        <v>52.369469563047964</v>
      </c>
      <c r="L1087" s="5">
        <v>45.743777679127142</v>
      </c>
      <c r="M1087" s="5" t="s">
        <v>367</v>
      </c>
      <c r="N1087" s="7" t="s">
        <v>367</v>
      </c>
      <c r="O1087" s="7" t="s">
        <v>2480</v>
      </c>
      <c r="P1087" s="67" t="s">
        <v>367</v>
      </c>
      <c r="Q1087" s="18">
        <f t="shared" si="55"/>
        <v>3</v>
      </c>
      <c r="R1087" s="68">
        <v>1.69</v>
      </c>
      <c r="S1087" s="69">
        <v>17963.02</v>
      </c>
      <c r="T1087" s="59">
        <f t="shared" si="53"/>
        <v>17963.02</v>
      </c>
    </row>
    <row r="1088" spans="1:20">
      <c r="A1088">
        <f t="shared" si="54"/>
        <v>17</v>
      </c>
      <c r="B1088" s="60" t="s">
        <v>65</v>
      </c>
      <c r="C1088" s="60" t="s">
        <v>233</v>
      </c>
      <c r="D1088" s="60">
        <v>1</v>
      </c>
      <c r="E1088" s="65">
        <v>7656.8320000000003</v>
      </c>
      <c r="F1088" s="60">
        <v>2006</v>
      </c>
      <c r="G1088" s="65">
        <v>69.364000000000004</v>
      </c>
      <c r="H1088" s="65">
        <v>5.396519660949707</v>
      </c>
      <c r="I1088" s="66">
        <v>1.763561487197876</v>
      </c>
      <c r="J1088" s="5">
        <v>9.3826143180911856</v>
      </c>
      <c r="K1088" s="6">
        <v>55.823066109347955</v>
      </c>
      <c r="L1088" s="5">
        <v>49.197374225427133</v>
      </c>
      <c r="M1088" s="5">
        <v>8.7949561273262802</v>
      </c>
      <c r="N1088" s="7">
        <v>5.5938169006402347</v>
      </c>
      <c r="O1088" s="7" t="s">
        <v>2747</v>
      </c>
      <c r="P1088" s="67">
        <v>51.285622751732831</v>
      </c>
      <c r="Q1088" s="18">
        <f t="shared" si="55"/>
        <v>2</v>
      </c>
      <c r="R1088" s="68">
        <v>1.71</v>
      </c>
      <c r="S1088" s="69">
        <v>5263.15</v>
      </c>
      <c r="T1088" s="59">
        <f t="shared" si="53"/>
        <v>5263.15</v>
      </c>
    </row>
    <row r="1089" spans="1:20">
      <c r="A1089">
        <f t="shared" si="54"/>
        <v>79</v>
      </c>
      <c r="B1089" s="60" t="s">
        <v>31</v>
      </c>
      <c r="C1089" s="60" t="s">
        <v>199</v>
      </c>
      <c r="D1089" s="60">
        <v>8</v>
      </c>
      <c r="E1089" s="65">
        <v>15623.251</v>
      </c>
      <c r="F1089" s="60">
        <v>2015</v>
      </c>
      <c r="G1089" s="65">
        <v>69.397999999999996</v>
      </c>
      <c r="H1089" s="65">
        <v>4.1621646881103516</v>
      </c>
      <c r="I1089" s="66">
        <v>1.3300000429153442</v>
      </c>
      <c r="J1089" s="5">
        <v>8.1482593452518302</v>
      </c>
      <c r="K1089" s="6">
        <v>48.502875937344555</v>
      </c>
      <c r="L1089" s="5">
        <v>41.877184053423733</v>
      </c>
      <c r="M1089" s="5">
        <v>8.3613946830437484</v>
      </c>
      <c r="N1089" s="7">
        <v>5.0083970008433365</v>
      </c>
      <c r="O1089" s="7" t="s">
        <v>1403</v>
      </c>
      <c r="P1089" s="67">
        <v>45.287978038914808</v>
      </c>
      <c r="Q1089" s="18">
        <f t="shared" si="55"/>
        <v>1</v>
      </c>
      <c r="R1089" s="68">
        <v>1.59</v>
      </c>
      <c r="S1089" s="69">
        <v>4968.57</v>
      </c>
      <c r="T1089" s="59">
        <f t="shared" si="53"/>
        <v>4968.57</v>
      </c>
    </row>
    <row r="1090" spans="1:20">
      <c r="A1090">
        <f t="shared" si="54"/>
        <v>123</v>
      </c>
      <c r="B1090" s="60" t="s">
        <v>148</v>
      </c>
      <c r="C1090" s="60" t="s">
        <v>316</v>
      </c>
      <c r="D1090" s="60">
        <v>7</v>
      </c>
      <c r="E1090" s="65">
        <v>6803.9440000000004</v>
      </c>
      <c r="F1090" s="60">
        <v>2019</v>
      </c>
      <c r="G1090" s="65">
        <v>69.405000000000001</v>
      </c>
      <c r="H1090" s="65">
        <v>5.4742999076843262</v>
      </c>
      <c r="I1090" s="66">
        <v>4.2100000381469727</v>
      </c>
      <c r="J1090" s="5">
        <v>9.4603945648258048</v>
      </c>
      <c r="K1090" s="6">
        <v>56.319099346963384</v>
      </c>
      <c r="L1090" s="5">
        <v>49.693407463042561</v>
      </c>
      <c r="M1090" s="5">
        <v>11.241394678275377</v>
      </c>
      <c r="N1090" s="7">
        <v>4.4205731481946673</v>
      </c>
      <c r="O1090" s="7" t="s">
        <v>835</v>
      </c>
      <c r="P1090" s="67">
        <v>39.787176028089448</v>
      </c>
      <c r="Q1090" s="18">
        <f t="shared" si="55"/>
        <v>3</v>
      </c>
      <c r="R1090" s="68">
        <v>1.55</v>
      </c>
      <c r="S1090" s="69">
        <v>15231.31</v>
      </c>
      <c r="T1090" s="59">
        <f t="shared" ref="T1090:T1153" si="56">IF(S1090=0,"",IF(F1090=2025,_xlfn.XLOOKUP("2024"&amp;C1090,O:O,S:S,"",0),S1090))</f>
        <v>15231.31</v>
      </c>
    </row>
    <row r="1091" spans="1:20">
      <c r="A1091">
        <f t="shared" ref="A1091:A1154" si="57">IF(ISNUMBER(P1091),COUNTIFS($F$3:$F$3127,F1091,$P$3:$P$3127,"&gt;"&amp;P1091)+1,"")</f>
        <v>46</v>
      </c>
      <c r="B1091" s="60" t="s">
        <v>99</v>
      </c>
      <c r="C1091" s="60" t="s">
        <v>267</v>
      </c>
      <c r="D1091" s="60">
        <v>7</v>
      </c>
      <c r="E1091" s="65">
        <v>3706.21</v>
      </c>
      <c r="F1091" s="60">
        <v>2009</v>
      </c>
      <c r="G1091" s="65">
        <v>69.406000000000006</v>
      </c>
      <c r="H1091" s="65">
        <v>5.5543742179870605</v>
      </c>
      <c r="I1091" s="66">
        <v>2.4513387680053711</v>
      </c>
      <c r="J1091" s="5">
        <v>9.5404688751285391</v>
      </c>
      <c r="K1091" s="6">
        <v>56.796611640582867</v>
      </c>
      <c r="L1091" s="5">
        <v>50.170919756662045</v>
      </c>
      <c r="M1091" s="5">
        <v>9.4827334081337753</v>
      </c>
      <c r="N1091" s="7">
        <v>5.290765604949744</v>
      </c>
      <c r="O1091" s="7" t="s">
        <v>2258</v>
      </c>
      <c r="P1091" s="67">
        <v>48.285201355088674</v>
      </c>
      <c r="Q1091" s="18">
        <f t="shared" si="55"/>
        <v>2</v>
      </c>
      <c r="R1091" s="68">
        <v>1.67</v>
      </c>
      <c r="S1091" s="69">
        <v>9001.23</v>
      </c>
      <c r="T1091" s="59">
        <f t="shared" si="56"/>
        <v>9001.23</v>
      </c>
    </row>
    <row r="1092" spans="1:20">
      <c r="A1092" t="str">
        <f t="shared" si="57"/>
        <v/>
      </c>
      <c r="B1092" s="60" t="s">
        <v>156</v>
      </c>
      <c r="C1092" s="60" t="s">
        <v>324</v>
      </c>
      <c r="D1092" s="60">
        <v>8</v>
      </c>
      <c r="E1092" s="65">
        <v>232.73099999999999</v>
      </c>
      <c r="F1092" s="60">
        <v>2009</v>
      </c>
      <c r="G1092" s="65">
        <v>69.421999999999997</v>
      </c>
      <c r="H1092" s="65" t="s">
        <v>367</v>
      </c>
      <c r="I1092" s="66">
        <v>1.7514452934265137</v>
      </c>
      <c r="J1092" s="5" t="s">
        <v>367</v>
      </c>
      <c r="K1092" s="6" t="s">
        <v>367</v>
      </c>
      <c r="L1092" s="5" t="s">
        <v>367</v>
      </c>
      <c r="M1092" s="5">
        <v>8.7828399335549179</v>
      </c>
      <c r="N1092" s="7" t="s">
        <v>367</v>
      </c>
      <c r="O1092" s="7" t="s">
        <v>2217</v>
      </c>
      <c r="P1092" s="67" t="s">
        <v>367</v>
      </c>
      <c r="Q1092" s="18">
        <f t="shared" si="55"/>
        <v>2</v>
      </c>
      <c r="R1092" s="68">
        <v>1.67</v>
      </c>
      <c r="S1092" s="69">
        <v>3396.74</v>
      </c>
      <c r="T1092" s="59">
        <f t="shared" si="56"/>
        <v>3396.74</v>
      </c>
    </row>
    <row r="1093" spans="1:20">
      <c r="A1093">
        <f t="shared" si="57"/>
        <v>41</v>
      </c>
      <c r="B1093" s="60" t="s">
        <v>70</v>
      </c>
      <c r="C1093" s="60" t="s">
        <v>238</v>
      </c>
      <c r="D1093" s="60">
        <v>8</v>
      </c>
      <c r="E1093" s="65">
        <v>285721.23599999998</v>
      </c>
      <c r="F1093" s="60">
        <v>2025</v>
      </c>
      <c r="G1093" s="65">
        <v>71.438000000000002</v>
      </c>
      <c r="H1093" s="65">
        <v>5.5846858024597168</v>
      </c>
      <c r="I1093" s="66">
        <v>1.6599999666213989</v>
      </c>
      <c r="J1093" s="5">
        <v>9.5707804596011954</v>
      </c>
      <c r="K1093" s="6">
        <v>58.645181423627008</v>
      </c>
      <c r="L1093" s="5">
        <v>52.019489539706186</v>
      </c>
      <c r="M1093" s="5">
        <v>8.6913946067498031</v>
      </c>
      <c r="N1093" s="7">
        <v>5.9851717582017798</v>
      </c>
      <c r="O1093" s="7" t="s">
        <v>3052</v>
      </c>
      <c r="P1093" s="67">
        <v>53.429856136950335</v>
      </c>
      <c r="Q1093" s="18">
        <f t="shared" si="55"/>
        <v>2</v>
      </c>
      <c r="R1093" s="68">
        <v>1.48</v>
      </c>
      <c r="S1093" s="69" t="s">
        <v>367</v>
      </c>
      <c r="T1093" s="59">
        <f t="shared" si="56"/>
        <v>14470.44</v>
      </c>
    </row>
    <row r="1094" spans="1:20">
      <c r="A1094">
        <f t="shared" si="57"/>
        <v>52</v>
      </c>
      <c r="B1094" s="60" t="s">
        <v>20</v>
      </c>
      <c r="C1094" s="60" t="s">
        <v>188</v>
      </c>
      <c r="D1094" s="60">
        <v>7</v>
      </c>
      <c r="E1094" s="65">
        <v>9608.0360000000001</v>
      </c>
      <c r="F1094" s="60">
        <v>2006</v>
      </c>
      <c r="G1094" s="65">
        <v>69.436000000000007</v>
      </c>
      <c r="H1094" s="65">
        <v>5.6576499938964844</v>
      </c>
      <c r="I1094" s="66">
        <v>4.3000001907348633</v>
      </c>
      <c r="J1094" s="5">
        <v>9.643744651037963</v>
      </c>
      <c r="K1094" s="6">
        <v>57.436251632506931</v>
      </c>
      <c r="L1094" s="5">
        <v>50.810559748586108</v>
      </c>
      <c r="M1094" s="5">
        <v>11.331394830863267</v>
      </c>
      <c r="N1094" s="7">
        <v>4.4840516553349303</v>
      </c>
      <c r="O1094" s="7" t="s">
        <v>2774</v>
      </c>
      <c r="P1094" s="67">
        <v>41.110995529451394</v>
      </c>
      <c r="Q1094" s="18">
        <f t="shared" si="55"/>
        <v>3</v>
      </c>
      <c r="R1094" s="68">
        <v>1.71</v>
      </c>
      <c r="S1094" s="69">
        <v>18349.87</v>
      </c>
      <c r="T1094" s="59">
        <f t="shared" si="56"/>
        <v>18349.87</v>
      </c>
    </row>
    <row r="1095" spans="1:20">
      <c r="A1095" t="str">
        <f t="shared" si="57"/>
        <v/>
      </c>
      <c r="B1095" s="60" t="s">
        <v>159</v>
      </c>
      <c r="C1095" s="60" t="s">
        <v>327</v>
      </c>
      <c r="D1095" s="60">
        <v>4</v>
      </c>
      <c r="E1095" s="65">
        <v>40583.163999999997</v>
      </c>
      <c r="F1095" s="60">
        <v>2024</v>
      </c>
      <c r="G1095" s="65">
        <v>69.438999999999993</v>
      </c>
      <c r="H1095" s="65" t="s">
        <v>367</v>
      </c>
      <c r="I1095" s="66">
        <v>0.52999997138977051</v>
      </c>
      <c r="J1095" s="5" t="s">
        <v>367</v>
      </c>
      <c r="K1095" s="6" t="s">
        <v>367</v>
      </c>
      <c r="L1095" s="5" t="s">
        <v>367</v>
      </c>
      <c r="M1095" s="5">
        <v>7.5613946115181747</v>
      </c>
      <c r="N1095" s="7" t="s">
        <v>367</v>
      </c>
      <c r="O1095" s="7" t="s">
        <v>3061</v>
      </c>
      <c r="P1095" s="67" t="s">
        <v>367</v>
      </c>
      <c r="Q1095" s="18">
        <f t="shared" si="55"/>
        <v>1</v>
      </c>
      <c r="R1095" s="68">
        <v>1.49</v>
      </c>
      <c r="S1095" s="69"/>
      <c r="T1095" s="59" t="str">
        <f t="shared" si="56"/>
        <v/>
      </c>
    </row>
    <row r="1096" spans="1:20">
      <c r="A1096">
        <f t="shared" si="57"/>
        <v>15</v>
      </c>
      <c r="B1096" s="60" t="s">
        <v>119</v>
      </c>
      <c r="C1096" s="60" t="s">
        <v>287</v>
      </c>
      <c r="D1096" s="60">
        <v>8</v>
      </c>
      <c r="E1096" s="65">
        <v>105312.992</v>
      </c>
      <c r="F1096" s="60">
        <v>2015</v>
      </c>
      <c r="G1096" s="65">
        <v>69.45</v>
      </c>
      <c r="H1096" s="65">
        <v>5.5474891662597656</v>
      </c>
      <c r="I1096" s="66">
        <v>1.2599999904632568</v>
      </c>
      <c r="J1096" s="5">
        <v>9.5335838234012442</v>
      </c>
      <c r="K1096" s="6">
        <v>56.791603621304354</v>
      </c>
      <c r="L1096" s="5">
        <v>50.165911737383531</v>
      </c>
      <c r="M1096" s="5">
        <v>8.291394630591661</v>
      </c>
      <c r="N1096" s="7">
        <v>6.0503587119461191</v>
      </c>
      <c r="O1096" s="7" t="s">
        <v>1333</v>
      </c>
      <c r="P1096" s="67">
        <v>54.709822809181048</v>
      </c>
      <c r="Q1096" s="18">
        <f t="shared" si="55"/>
        <v>1</v>
      </c>
      <c r="R1096" s="68">
        <v>1.59</v>
      </c>
      <c r="S1096" s="69">
        <v>7691.76</v>
      </c>
      <c r="T1096" s="59">
        <f t="shared" si="56"/>
        <v>7691.76</v>
      </c>
    </row>
    <row r="1097" spans="1:20">
      <c r="A1097">
        <f t="shared" si="57"/>
        <v>77</v>
      </c>
      <c r="B1097" s="60" t="s">
        <v>50</v>
      </c>
      <c r="C1097" s="60" t="s">
        <v>218</v>
      </c>
      <c r="D1097" s="60">
        <v>4</v>
      </c>
      <c r="E1097" s="65">
        <v>93161.001000000004</v>
      </c>
      <c r="F1097" s="60">
        <v>2012</v>
      </c>
      <c r="G1097" s="65">
        <v>69.463999999999999</v>
      </c>
      <c r="H1097" s="65">
        <v>4.2041568756103516</v>
      </c>
      <c r="I1097" s="66">
        <v>1.6399999856948853</v>
      </c>
      <c r="J1097" s="5">
        <v>8.1902515327518302</v>
      </c>
      <c r="K1097" s="6">
        <v>48.799202004966233</v>
      </c>
      <c r="L1097" s="5">
        <v>42.17351012104541</v>
      </c>
      <c r="M1097" s="5">
        <v>8.6713946258232895</v>
      </c>
      <c r="N1097" s="7">
        <v>4.8635210298760132</v>
      </c>
      <c r="O1097" s="7" t="s">
        <v>1864</v>
      </c>
      <c r="P1097" s="67">
        <v>44.130980893584677</v>
      </c>
      <c r="Q1097" s="18">
        <f t="shared" si="55"/>
        <v>2</v>
      </c>
      <c r="R1097" s="68">
        <v>1.62</v>
      </c>
      <c r="S1097" s="69">
        <v>13076.81</v>
      </c>
      <c r="T1097" s="59">
        <f t="shared" si="56"/>
        <v>13076.81</v>
      </c>
    </row>
    <row r="1098" spans="1:20">
      <c r="A1098">
        <f t="shared" si="57"/>
        <v>9</v>
      </c>
      <c r="B1098" s="60" t="s">
        <v>119</v>
      </c>
      <c r="C1098" s="60" t="s">
        <v>287</v>
      </c>
      <c r="D1098" s="60">
        <v>8</v>
      </c>
      <c r="E1098" s="65">
        <v>113964.338</v>
      </c>
      <c r="F1098" s="60">
        <v>2022</v>
      </c>
      <c r="G1098" s="65">
        <v>69.471999999999994</v>
      </c>
      <c r="H1098" s="65">
        <v>6.048</v>
      </c>
      <c r="I1098" s="66">
        <v>1.2999999523162842</v>
      </c>
      <c r="J1098" s="5">
        <v>10.03409465714148</v>
      </c>
      <c r="K1098" s="6">
        <v>59.79208362794904</v>
      </c>
      <c r="L1098" s="5">
        <v>53.166391744028218</v>
      </c>
      <c r="M1098" s="5">
        <v>8.3313945924446884</v>
      </c>
      <c r="N1098" s="7">
        <v>6.3814516470318274</v>
      </c>
      <c r="O1098" s="7" t="s">
        <v>3062</v>
      </c>
      <c r="P1098" s="67">
        <v>57.168254248989392</v>
      </c>
      <c r="Q1098" s="18">
        <f t="shared" si="55"/>
        <v>1</v>
      </c>
      <c r="R1098" s="68">
        <v>1.51</v>
      </c>
      <c r="S1098" s="69">
        <v>9457.1</v>
      </c>
      <c r="T1098" s="59">
        <f t="shared" si="56"/>
        <v>9457.1</v>
      </c>
    </row>
    <row r="1099" spans="1:20">
      <c r="A1099">
        <f t="shared" si="57"/>
        <v>42</v>
      </c>
      <c r="B1099" s="60" t="s">
        <v>82</v>
      </c>
      <c r="C1099" s="60" t="s">
        <v>250</v>
      </c>
      <c r="D1099" s="60">
        <v>7</v>
      </c>
      <c r="E1099" s="65">
        <v>7295.0339999999997</v>
      </c>
      <c r="F1099" s="60">
        <v>2025</v>
      </c>
      <c r="G1099" s="65">
        <v>71.968999999999994</v>
      </c>
      <c r="H1099" s="65">
        <v>6.2408409576416055</v>
      </c>
      <c r="I1099" s="66">
        <v>2.4309561252593994</v>
      </c>
      <c r="J1099" s="5">
        <v>10.226935614783084</v>
      </c>
      <c r="K1099" s="6">
        <v>63.131583484067292</v>
      </c>
      <c r="L1099" s="5">
        <v>56.50589160014647</v>
      </c>
      <c r="M1099" s="5">
        <v>9.4623507653878036</v>
      </c>
      <c r="N1099" s="7">
        <v>5.9716547189138831</v>
      </c>
      <c r="O1099" s="7" t="s">
        <v>3054</v>
      </c>
      <c r="P1099" s="67">
        <v>53.309189012642648</v>
      </c>
      <c r="Q1099" s="18">
        <f t="shared" si="55"/>
        <v>2</v>
      </c>
      <c r="R1099" s="68">
        <v>1.48</v>
      </c>
      <c r="S1099" s="69" t="s">
        <v>367</v>
      </c>
      <c r="T1099" s="59">
        <f t="shared" si="56"/>
        <v>7048.99</v>
      </c>
    </row>
    <row r="1100" spans="1:20">
      <c r="A1100">
        <f t="shared" si="57"/>
        <v>25</v>
      </c>
      <c r="B1100" s="60" t="s">
        <v>19</v>
      </c>
      <c r="C1100" s="60" t="s">
        <v>187</v>
      </c>
      <c r="D1100" s="60">
        <v>6</v>
      </c>
      <c r="E1100" s="65">
        <v>156532.141</v>
      </c>
      <c r="F1100" s="60">
        <v>2013</v>
      </c>
      <c r="G1100" s="65">
        <v>69.486999999999995</v>
      </c>
      <c r="H1100" s="65">
        <v>4.660161018371582</v>
      </c>
      <c r="I1100" s="66">
        <v>0.68000000715255737</v>
      </c>
      <c r="J1100" s="5">
        <v>8.6462556755130606</v>
      </c>
      <c r="K1100" s="6">
        <v>51.533225763391279</v>
      </c>
      <c r="L1100" s="5">
        <v>44.907533879470456</v>
      </c>
      <c r="M1100" s="5">
        <v>7.7113946472809616</v>
      </c>
      <c r="N1100" s="7">
        <v>5.8235294565432278</v>
      </c>
      <c r="O1100" s="7" t="s">
        <v>1664</v>
      </c>
      <c r="P1100" s="67">
        <v>52.841977160421251</v>
      </c>
      <c r="Q1100" s="18">
        <f t="shared" si="55"/>
        <v>1</v>
      </c>
      <c r="R1100" s="68">
        <v>1.62</v>
      </c>
      <c r="S1100" s="69">
        <v>4822.7299999999996</v>
      </c>
      <c r="T1100" s="59">
        <f t="shared" si="56"/>
        <v>4822.7299999999996</v>
      </c>
    </row>
    <row r="1101" spans="1:20">
      <c r="A1101">
        <f t="shared" si="57"/>
        <v>26</v>
      </c>
      <c r="B1101" s="60" t="s">
        <v>119</v>
      </c>
      <c r="C1101" s="60" t="s">
        <v>287</v>
      </c>
      <c r="D1101" s="60">
        <v>8</v>
      </c>
      <c r="E1101" s="65">
        <v>106735.719</v>
      </c>
      <c r="F1101" s="60">
        <v>2016</v>
      </c>
      <c r="G1101" s="65">
        <v>69.489999999999995</v>
      </c>
      <c r="H1101" s="65">
        <v>5.4308328628540039</v>
      </c>
      <c r="I1101" s="66">
        <v>1.2699999809265137</v>
      </c>
      <c r="J1101" s="5">
        <v>9.4169275199954825</v>
      </c>
      <c r="K1101" s="6">
        <v>56.12899057770808</v>
      </c>
      <c r="L1101" s="5">
        <v>49.503298693787258</v>
      </c>
      <c r="M1101" s="5">
        <v>8.3013946210549179</v>
      </c>
      <c r="N1101" s="7">
        <v>5.9632508697070614</v>
      </c>
      <c r="O1101" s="7" t="s">
        <v>1187</v>
      </c>
      <c r="P1101" s="67">
        <v>53.859613415821535</v>
      </c>
      <c r="Q1101" s="18">
        <f t="shared" si="55"/>
        <v>1</v>
      </c>
      <c r="R1101" s="68">
        <v>1.58</v>
      </c>
      <c r="S1101" s="69">
        <v>8131.83</v>
      </c>
      <c r="T1101" s="59">
        <f t="shared" si="56"/>
        <v>8131.83</v>
      </c>
    </row>
    <row r="1102" spans="1:20">
      <c r="A1102">
        <f t="shared" si="57"/>
        <v>11</v>
      </c>
      <c r="B1102" s="60" t="s">
        <v>65</v>
      </c>
      <c r="C1102" s="60" t="s">
        <v>233</v>
      </c>
      <c r="D1102" s="60">
        <v>1</v>
      </c>
      <c r="E1102" s="65">
        <v>10289.877</v>
      </c>
      <c r="F1102" s="60">
        <v>2021</v>
      </c>
      <c r="G1102" s="65">
        <v>69.492000000000004</v>
      </c>
      <c r="H1102" s="65">
        <v>6.1136360168457031</v>
      </c>
      <c r="I1102" s="66">
        <v>1.7326256036758423</v>
      </c>
      <c r="J1102" s="5">
        <v>10.099730673987182</v>
      </c>
      <c r="K1102" s="6">
        <v>60.200527432775971</v>
      </c>
      <c r="L1102" s="5">
        <v>53.574835548855148</v>
      </c>
      <c r="M1102" s="5">
        <v>8.7640202438042465</v>
      </c>
      <c r="N1102" s="7">
        <v>6.113043336102522</v>
      </c>
      <c r="O1102" s="7" t="s">
        <v>411</v>
      </c>
      <c r="P1102" s="67">
        <v>54.827833230694814</v>
      </c>
      <c r="Q1102" s="18">
        <f t="shared" si="55"/>
        <v>2</v>
      </c>
      <c r="R1102" s="68">
        <v>1.52</v>
      </c>
      <c r="S1102" s="69">
        <v>6202.98</v>
      </c>
      <c r="T1102" s="59">
        <f t="shared" si="56"/>
        <v>6202.98</v>
      </c>
    </row>
    <row r="1103" spans="1:20">
      <c r="A1103">
        <f t="shared" si="57"/>
        <v>4</v>
      </c>
      <c r="B1103" s="60" t="s">
        <v>62</v>
      </c>
      <c r="C1103" s="60" t="s">
        <v>230</v>
      </c>
      <c r="D1103" s="60">
        <v>1</v>
      </c>
      <c r="E1103" s="65">
        <v>13935.174000000001</v>
      </c>
      <c r="F1103" s="60">
        <v>2008</v>
      </c>
      <c r="G1103" s="65">
        <v>69.492999999999995</v>
      </c>
      <c r="H1103" s="65">
        <v>6.414494514465332</v>
      </c>
      <c r="I1103" s="66">
        <v>1.6376776695251465</v>
      </c>
      <c r="J1103" s="5">
        <v>10.400589171606811</v>
      </c>
      <c r="K1103" s="6">
        <v>61.994718861831743</v>
      </c>
      <c r="L1103" s="5">
        <v>55.36902697791092</v>
      </c>
      <c r="M1103" s="5">
        <v>8.6690723096535507</v>
      </c>
      <c r="N1103" s="7">
        <v>6.3869610265280716</v>
      </c>
      <c r="O1103" s="7" t="s">
        <v>2406</v>
      </c>
      <c r="P1103" s="67">
        <v>58.42340490842728</v>
      </c>
      <c r="Q1103" s="18">
        <f t="shared" si="55"/>
        <v>1</v>
      </c>
      <c r="R1103" s="68">
        <v>1.69</v>
      </c>
      <c r="S1103" s="69">
        <v>9889.57</v>
      </c>
      <c r="T1103" s="59">
        <f t="shared" si="56"/>
        <v>9889.57</v>
      </c>
    </row>
    <row r="1104" spans="1:20">
      <c r="A1104">
        <f t="shared" si="57"/>
        <v>47</v>
      </c>
      <c r="B1104" s="60" t="s">
        <v>155</v>
      </c>
      <c r="C1104" s="60" t="s">
        <v>323</v>
      </c>
      <c r="D1104" s="60">
        <v>7</v>
      </c>
      <c r="E1104" s="65">
        <v>27939.328000000001</v>
      </c>
      <c r="F1104" s="60">
        <v>2009</v>
      </c>
      <c r="G1104" s="65">
        <v>69.516999999999996</v>
      </c>
      <c r="H1104" s="65">
        <v>5.2607207298278809</v>
      </c>
      <c r="I1104" s="66">
        <v>2.2400000095367432</v>
      </c>
      <c r="J1104" s="5">
        <v>9.2468153869693595</v>
      </c>
      <c r="K1104" s="6">
        <v>55.136462836874259</v>
      </c>
      <c r="L1104" s="5">
        <v>48.510770952953436</v>
      </c>
      <c r="M1104" s="5">
        <v>9.2713946496651474</v>
      </c>
      <c r="N1104" s="7">
        <v>5.2323056871174698</v>
      </c>
      <c r="O1104" s="7" t="s">
        <v>2318</v>
      </c>
      <c r="P1104" s="67">
        <v>47.751677643304411</v>
      </c>
      <c r="Q1104" s="18">
        <f t="shared" si="55"/>
        <v>2</v>
      </c>
      <c r="R1104" s="68">
        <v>1.67</v>
      </c>
      <c r="S1104" s="69">
        <v>5439.55</v>
      </c>
      <c r="T1104" s="59">
        <f t="shared" si="56"/>
        <v>5439.55</v>
      </c>
    </row>
    <row r="1105" spans="1:20">
      <c r="A1105">
        <f t="shared" si="57"/>
        <v>42</v>
      </c>
      <c r="B1105" s="60" t="s">
        <v>70</v>
      </c>
      <c r="C1105" s="60" t="s">
        <v>238</v>
      </c>
      <c r="D1105" s="60">
        <v>8</v>
      </c>
      <c r="E1105" s="65">
        <v>261799.24900000001</v>
      </c>
      <c r="F1105" s="60">
        <v>2015</v>
      </c>
      <c r="G1105" s="65">
        <v>69.52</v>
      </c>
      <c r="H1105" s="65">
        <v>5.0427999496459961</v>
      </c>
      <c r="I1105" s="66">
        <v>1.4800000190734863</v>
      </c>
      <c r="J1105" s="5">
        <v>9.0288946067874747</v>
      </c>
      <c r="K1105" s="6">
        <v>53.839378699128893</v>
      </c>
      <c r="L1105" s="5">
        <v>47.213686815208071</v>
      </c>
      <c r="M1105" s="5">
        <v>8.5113946592018905</v>
      </c>
      <c r="N1105" s="7">
        <v>5.5471152150328411</v>
      </c>
      <c r="O1105" s="7" t="s">
        <v>1372</v>
      </c>
      <c r="P1105" s="67">
        <v>50.159288889326533</v>
      </c>
      <c r="Q1105" s="18">
        <f t="shared" si="55"/>
        <v>1</v>
      </c>
      <c r="R1105" s="68">
        <v>1.59</v>
      </c>
      <c r="S1105" s="69">
        <v>10893.66</v>
      </c>
      <c r="T1105" s="59">
        <f t="shared" si="56"/>
        <v>10893.66</v>
      </c>
    </row>
    <row r="1106" spans="1:20">
      <c r="A1106">
        <f t="shared" si="57"/>
        <v>35</v>
      </c>
      <c r="B1106" s="60" t="s">
        <v>65</v>
      </c>
      <c r="C1106" s="60" t="s">
        <v>233</v>
      </c>
      <c r="D1106" s="60">
        <v>1</v>
      </c>
      <c r="E1106" s="65">
        <v>7834.7979999999998</v>
      </c>
      <c r="F1106" s="60">
        <v>2007</v>
      </c>
      <c r="G1106" s="65">
        <v>69.539000000000001</v>
      </c>
      <c r="H1106" s="65">
        <v>5.0971541404724121</v>
      </c>
      <c r="I1106" s="66">
        <v>1.793027400970459</v>
      </c>
      <c r="J1106" s="5">
        <v>9.0832487976138907</v>
      </c>
      <c r="K1106" s="6">
        <v>54.178296247638379</v>
      </c>
      <c r="L1106" s="5">
        <v>47.552604363717556</v>
      </c>
      <c r="M1106" s="5">
        <v>8.8244220410988632</v>
      </c>
      <c r="N1106" s="7">
        <v>5.3887500101701908</v>
      </c>
      <c r="O1106" s="7" t="s">
        <v>2576</v>
      </c>
      <c r="P1106" s="67">
        <v>49.292476106685221</v>
      </c>
      <c r="Q1106" s="18">
        <f t="shared" si="55"/>
        <v>2</v>
      </c>
      <c r="R1106" s="68">
        <v>1.69</v>
      </c>
      <c r="S1106" s="69">
        <v>5461.9</v>
      </c>
      <c r="T1106" s="59">
        <f t="shared" si="56"/>
        <v>5461.9</v>
      </c>
    </row>
    <row r="1107" spans="1:20">
      <c r="A1107" t="str">
        <f t="shared" si="57"/>
        <v/>
      </c>
      <c r="B1107" s="60" t="s">
        <v>156</v>
      </c>
      <c r="C1107" s="60" t="s">
        <v>324</v>
      </c>
      <c r="D1107" s="60">
        <v>8</v>
      </c>
      <c r="E1107" s="65">
        <v>238.24799999999999</v>
      </c>
      <c r="F1107" s="60">
        <v>2010</v>
      </c>
      <c r="G1107" s="65">
        <v>69.569999999999993</v>
      </c>
      <c r="H1107" s="65" t="s">
        <v>367</v>
      </c>
      <c r="I1107" s="66">
        <v>1.7499117851257324</v>
      </c>
      <c r="J1107" s="5" t="s">
        <v>367</v>
      </c>
      <c r="K1107" s="6" t="s">
        <v>367</v>
      </c>
      <c r="L1107" s="5" t="s">
        <v>367</v>
      </c>
      <c r="M1107" s="5">
        <v>8.7813064252541366</v>
      </c>
      <c r="N1107" s="7" t="s">
        <v>367</v>
      </c>
      <c r="O1107" s="7" t="s">
        <v>2065</v>
      </c>
      <c r="P1107" s="67" t="s">
        <v>367</v>
      </c>
      <c r="Q1107" s="18">
        <f t="shared" si="55"/>
        <v>2</v>
      </c>
      <c r="R1107" s="68">
        <v>1.65</v>
      </c>
      <c r="S1107" s="69">
        <v>3359.85</v>
      </c>
      <c r="T1107" s="59">
        <f t="shared" si="56"/>
        <v>3359.85</v>
      </c>
    </row>
    <row r="1108" spans="1:20">
      <c r="A1108">
        <f t="shared" si="57"/>
        <v>23</v>
      </c>
      <c r="B1108" s="60" t="s">
        <v>141</v>
      </c>
      <c r="C1108" s="60" t="s">
        <v>309</v>
      </c>
      <c r="D1108" s="60">
        <v>7</v>
      </c>
      <c r="E1108" s="65">
        <v>8216.7240000000002</v>
      </c>
      <c r="F1108" s="60">
        <v>2013</v>
      </c>
      <c r="G1108" s="65">
        <v>69.578999999999994</v>
      </c>
      <c r="H1108" s="65">
        <v>4.9665212631225586</v>
      </c>
      <c r="I1108" s="66">
        <v>0.95999997854232788</v>
      </c>
      <c r="J1108" s="5">
        <v>8.9526159202640372</v>
      </c>
      <c r="K1108" s="6">
        <v>53.42983441620764</v>
      </c>
      <c r="L1108" s="5">
        <v>46.804142532286818</v>
      </c>
      <c r="M1108" s="5">
        <v>7.9913946186707321</v>
      </c>
      <c r="N1108" s="7">
        <v>5.8568178353920528</v>
      </c>
      <c r="O1108" s="7" t="s">
        <v>1662</v>
      </c>
      <c r="P1108" s="67">
        <v>53.144031742262619</v>
      </c>
      <c r="Q1108" s="18">
        <f t="shared" si="55"/>
        <v>1</v>
      </c>
      <c r="R1108" s="68">
        <v>1.62</v>
      </c>
      <c r="S1108" s="69">
        <v>2828.39</v>
      </c>
      <c r="T1108" s="59">
        <f t="shared" si="56"/>
        <v>2828.39</v>
      </c>
    </row>
    <row r="1109" spans="1:20">
      <c r="A1109">
        <f t="shared" si="57"/>
        <v>43</v>
      </c>
      <c r="B1109" s="60" t="s">
        <v>108</v>
      </c>
      <c r="C1109" s="60" t="s">
        <v>276</v>
      </c>
      <c r="D1109" s="60">
        <v>2</v>
      </c>
      <c r="E1109" s="65">
        <v>5251.8990000000003</v>
      </c>
      <c r="F1109" s="60">
        <v>2025</v>
      </c>
      <c r="G1109" s="65">
        <v>82.388000000000005</v>
      </c>
      <c r="H1109" s="65">
        <v>7.1039865531921365</v>
      </c>
      <c r="I1109" s="66">
        <v>4.9952716827392578</v>
      </c>
      <c r="J1109" s="5">
        <v>11.090081210333615</v>
      </c>
      <c r="K1109" s="6">
        <v>78.370817904393448</v>
      </c>
      <c r="L1109" s="5">
        <v>71.745126020472625</v>
      </c>
      <c r="M1109" s="5">
        <v>12.026666322867662</v>
      </c>
      <c r="N1109" s="7">
        <v>5.9655039970682067</v>
      </c>
      <c r="O1109" s="7" t="s">
        <v>3060</v>
      </c>
      <c r="P1109" s="67">
        <v>53.254281284572428</v>
      </c>
      <c r="Q1109" s="18">
        <f t="shared" si="55"/>
        <v>3</v>
      </c>
      <c r="R1109" s="68">
        <v>1.48</v>
      </c>
      <c r="S1109" s="69" t="s">
        <v>367</v>
      </c>
      <c r="T1109" s="59">
        <f t="shared" si="56"/>
        <v>49316.4</v>
      </c>
    </row>
    <row r="1110" spans="1:20">
      <c r="A1110">
        <f t="shared" si="57"/>
        <v>18</v>
      </c>
      <c r="B1110" s="60" t="s">
        <v>141</v>
      </c>
      <c r="C1110" s="60" t="s">
        <v>309</v>
      </c>
      <c r="D1110" s="60">
        <v>7</v>
      </c>
      <c r="E1110" s="65">
        <v>9966.9079999999994</v>
      </c>
      <c r="F1110" s="60">
        <v>2021</v>
      </c>
      <c r="G1110" s="65">
        <v>69.593999999999994</v>
      </c>
      <c r="H1110" s="65">
        <v>5.2868242263793945</v>
      </c>
      <c r="I1110" s="66">
        <v>1.1299999952316284</v>
      </c>
      <c r="J1110" s="5">
        <v>9.2729188835208731</v>
      </c>
      <c r="K1110" s="6">
        <v>55.353355407154687</v>
      </c>
      <c r="L1110" s="5">
        <v>48.727663523233865</v>
      </c>
      <c r="M1110" s="5">
        <v>8.1613946353600326</v>
      </c>
      <c r="N1110" s="7">
        <v>5.970506966066381</v>
      </c>
      <c r="O1110" s="7" t="s">
        <v>425</v>
      </c>
      <c r="P1110" s="67">
        <v>53.54942575082363</v>
      </c>
      <c r="Q1110" s="18">
        <f t="shared" si="55"/>
        <v>1</v>
      </c>
      <c r="R1110" s="68">
        <v>1.52</v>
      </c>
      <c r="S1110" s="69">
        <v>3985.91</v>
      </c>
      <c r="T1110" s="59">
        <f t="shared" si="56"/>
        <v>3985.91</v>
      </c>
    </row>
    <row r="1111" spans="1:20">
      <c r="A1111">
        <f t="shared" si="57"/>
        <v>14</v>
      </c>
      <c r="B1111" s="60" t="s">
        <v>51</v>
      </c>
      <c r="C1111" s="60" t="s">
        <v>219</v>
      </c>
      <c r="D1111" s="60">
        <v>1</v>
      </c>
      <c r="E1111" s="65">
        <v>6002.3190000000004</v>
      </c>
      <c r="F1111" s="60">
        <v>2006</v>
      </c>
      <c r="G1111" s="65">
        <v>69.611999999999995</v>
      </c>
      <c r="H1111" s="65">
        <v>5.7009296417236328</v>
      </c>
      <c r="I1111" s="66">
        <v>1.809999942779541</v>
      </c>
      <c r="J1111" s="5">
        <v>9.6870242988651114</v>
      </c>
      <c r="K1111" s="6">
        <v>57.840254224633213</v>
      </c>
      <c r="L1111" s="5">
        <v>51.214562340712391</v>
      </c>
      <c r="M1111" s="5">
        <v>8.8413945829079452</v>
      </c>
      <c r="N1111" s="7">
        <v>5.7925886985883013</v>
      </c>
      <c r="O1111" s="7" t="s">
        <v>2744</v>
      </c>
      <c r="P1111" s="67">
        <v>53.108016230876103</v>
      </c>
      <c r="Q1111" s="18">
        <f t="shared" si="55"/>
        <v>2</v>
      </c>
      <c r="R1111" s="68">
        <v>1.71</v>
      </c>
      <c r="S1111" s="69">
        <v>8404.25</v>
      </c>
      <c r="T1111" s="59">
        <f t="shared" si="56"/>
        <v>8404.25</v>
      </c>
    </row>
    <row r="1112" spans="1:20">
      <c r="A1112" t="str">
        <f t="shared" si="57"/>
        <v/>
      </c>
      <c r="B1112" s="60" t="s">
        <v>102</v>
      </c>
      <c r="C1112" s="60" t="s">
        <v>270</v>
      </c>
      <c r="D1112" s="60">
        <v>4</v>
      </c>
      <c r="E1112" s="65">
        <v>31186.468000000001</v>
      </c>
      <c r="F1112" s="60">
        <v>2007</v>
      </c>
      <c r="G1112" s="65">
        <v>69.62</v>
      </c>
      <c r="H1112" s="65" t="s">
        <v>367</v>
      </c>
      <c r="I1112" s="66">
        <v>1.6990957260131836</v>
      </c>
      <c r="J1112" s="5" t="s">
        <v>367</v>
      </c>
      <c r="K1112" s="6" t="s">
        <v>367</v>
      </c>
      <c r="L1112" s="5" t="s">
        <v>367</v>
      </c>
      <c r="M1112" s="5">
        <v>8.7304903661415878</v>
      </c>
      <c r="N1112" s="7" t="s">
        <v>367</v>
      </c>
      <c r="O1112" s="7" t="s">
        <v>2545</v>
      </c>
      <c r="P1112" s="67" t="s">
        <v>367</v>
      </c>
      <c r="Q1112" s="18">
        <f t="shared" si="55"/>
        <v>2</v>
      </c>
      <c r="R1112" s="68">
        <v>1.69</v>
      </c>
      <c r="S1112" s="69">
        <v>6620.59</v>
      </c>
      <c r="T1112" s="59">
        <f t="shared" si="56"/>
        <v>6620.59</v>
      </c>
    </row>
    <row r="1113" spans="1:20">
      <c r="A1113">
        <f t="shared" si="57"/>
        <v>101</v>
      </c>
      <c r="B1113" s="60" t="s">
        <v>50</v>
      </c>
      <c r="C1113" s="60" t="s">
        <v>218</v>
      </c>
      <c r="D1113" s="60">
        <v>4</v>
      </c>
      <c r="E1113" s="65">
        <v>95333.553</v>
      </c>
      <c r="F1113" s="60">
        <v>2013</v>
      </c>
      <c r="G1113" s="65">
        <v>69.632000000000005</v>
      </c>
      <c r="H1113" s="65">
        <v>3.5585203170776367</v>
      </c>
      <c r="I1113" s="66">
        <v>1.6200000047683716</v>
      </c>
      <c r="J1113" s="5">
        <v>7.5446149742191162</v>
      </c>
      <c r="K1113" s="6">
        <v>45.061084839610615</v>
      </c>
      <c r="L1113" s="5">
        <v>38.435392955689792</v>
      </c>
      <c r="M1113" s="5">
        <v>8.6513946448967758</v>
      </c>
      <c r="N1113" s="7">
        <v>4.4426817332118578</v>
      </c>
      <c r="O1113" s="7" t="s">
        <v>1730</v>
      </c>
      <c r="P1113" s="67">
        <v>40.312337806350214</v>
      </c>
      <c r="Q1113" s="18">
        <f t="shared" si="55"/>
        <v>2</v>
      </c>
      <c r="R1113" s="68">
        <v>1.62</v>
      </c>
      <c r="S1113" s="69">
        <v>13058.07</v>
      </c>
      <c r="T1113" s="59">
        <f t="shared" si="56"/>
        <v>13058.07</v>
      </c>
    </row>
    <row r="1114" spans="1:20">
      <c r="A1114">
        <f t="shared" si="57"/>
        <v>66</v>
      </c>
      <c r="B1114" s="60" t="s">
        <v>31</v>
      </c>
      <c r="C1114" s="60" t="s">
        <v>199</v>
      </c>
      <c r="D1114" s="60">
        <v>8</v>
      </c>
      <c r="E1114" s="65">
        <v>15852.803</v>
      </c>
      <c r="F1114" s="60">
        <v>2016</v>
      </c>
      <c r="G1114" s="65">
        <v>69.635000000000005</v>
      </c>
      <c r="H1114" s="65">
        <v>4.4612593650817871</v>
      </c>
      <c r="I1114" s="66">
        <v>1.4199999570846558</v>
      </c>
      <c r="J1114" s="5">
        <v>8.4473540222232657</v>
      </c>
      <c r="K1114" s="6">
        <v>50.454971820544785</v>
      </c>
      <c r="L1114" s="5">
        <v>43.829279936623962</v>
      </c>
      <c r="M1114" s="5">
        <v>8.45139459721306</v>
      </c>
      <c r="N1114" s="7">
        <v>5.1860411240385282</v>
      </c>
      <c r="O1114" s="7" t="s">
        <v>1239</v>
      </c>
      <c r="P1114" s="67">
        <v>46.839916046159722</v>
      </c>
      <c r="Q1114" s="18">
        <f t="shared" si="55"/>
        <v>1</v>
      </c>
      <c r="R1114" s="68">
        <v>1.58</v>
      </c>
      <c r="S1114" s="69">
        <v>5283.73</v>
      </c>
      <c r="T1114" s="59">
        <f t="shared" si="56"/>
        <v>5283.73</v>
      </c>
    </row>
    <row r="1115" spans="1:20">
      <c r="A1115">
        <f t="shared" si="57"/>
        <v>70</v>
      </c>
      <c r="B1115" s="60" t="s">
        <v>72</v>
      </c>
      <c r="C1115" s="60" t="s">
        <v>240</v>
      </c>
      <c r="D1115" s="60">
        <v>4</v>
      </c>
      <c r="E1115" s="65">
        <v>42116.605000000003</v>
      </c>
      <c r="F1115" s="60">
        <v>2020</v>
      </c>
      <c r="G1115" s="65">
        <v>69.650999999999996</v>
      </c>
      <c r="H1115" s="65">
        <v>4.7851653099060059</v>
      </c>
      <c r="I1115" s="66">
        <v>1.7799999713897705</v>
      </c>
      <c r="J1115" s="5">
        <v>8.7712599670474845</v>
      </c>
      <c r="K1115" s="6">
        <v>52.401658394514584</v>
      </c>
      <c r="L1115" s="5">
        <v>45.775966510593761</v>
      </c>
      <c r="M1115" s="5">
        <v>8.8113946115181747</v>
      </c>
      <c r="N1115" s="7">
        <v>5.1950875575083009</v>
      </c>
      <c r="O1115" s="7" t="s">
        <v>607</v>
      </c>
      <c r="P1115" s="67">
        <v>46.649183561002395</v>
      </c>
      <c r="Q1115" s="18">
        <f t="shared" si="55"/>
        <v>2</v>
      </c>
      <c r="R1115" s="68">
        <v>1.53</v>
      </c>
      <c r="S1115" s="69">
        <v>12827.63</v>
      </c>
      <c r="T1115" s="59">
        <f t="shared" si="56"/>
        <v>12827.63</v>
      </c>
    </row>
    <row r="1116" spans="1:20">
      <c r="A1116">
        <f t="shared" si="57"/>
        <v>19</v>
      </c>
      <c r="B1116" s="60" t="s">
        <v>65</v>
      </c>
      <c r="C1116" s="60" t="s">
        <v>233</v>
      </c>
      <c r="D1116" s="60">
        <v>1</v>
      </c>
      <c r="E1116" s="65">
        <v>8012.5870000000004</v>
      </c>
      <c r="F1116" s="60">
        <v>2008</v>
      </c>
      <c r="G1116" s="65">
        <v>69.656999999999996</v>
      </c>
      <c r="H1116" s="65">
        <v>5.4203310012817383</v>
      </c>
      <c r="I1116" s="66">
        <v>1.7857717275619507</v>
      </c>
      <c r="J1116" s="5">
        <v>9.4064256584232169</v>
      </c>
      <c r="K1116" s="6">
        <v>56.201134984501891</v>
      </c>
      <c r="L1116" s="5">
        <v>49.575443100581069</v>
      </c>
      <c r="M1116" s="5">
        <v>8.8171663676903549</v>
      </c>
      <c r="N1116" s="7">
        <v>5.6226049314715709</v>
      </c>
      <c r="O1116" s="7" t="s">
        <v>2418</v>
      </c>
      <c r="P1116" s="67">
        <v>51.431615628638099</v>
      </c>
      <c r="Q1116" s="18">
        <f t="shared" si="55"/>
        <v>2</v>
      </c>
      <c r="R1116" s="68">
        <v>1.69</v>
      </c>
      <c r="S1116" s="69">
        <v>5566.71</v>
      </c>
      <c r="T1116" s="59">
        <f t="shared" si="56"/>
        <v>5566.71</v>
      </c>
    </row>
    <row r="1117" spans="1:20">
      <c r="A1117">
        <f t="shared" si="57"/>
        <v>24</v>
      </c>
      <c r="B1117" s="60" t="s">
        <v>141</v>
      </c>
      <c r="C1117" s="60" t="s">
        <v>309</v>
      </c>
      <c r="D1117" s="60">
        <v>7</v>
      </c>
      <c r="E1117" s="65">
        <v>8643.84</v>
      </c>
      <c r="F1117" s="60">
        <v>2015</v>
      </c>
      <c r="G1117" s="65">
        <v>69.665000000000006</v>
      </c>
      <c r="H1117" s="65">
        <v>5.1242108345031738</v>
      </c>
      <c r="I1117" s="66">
        <v>1.1000000238418579</v>
      </c>
      <c r="J1117" s="5">
        <v>9.1103054916446524</v>
      </c>
      <c r="K1117" s="6">
        <v>54.438139500634243</v>
      </c>
      <c r="L1117" s="5">
        <v>47.81244761671342</v>
      </c>
      <c r="M1117" s="5">
        <v>8.1313946639702621</v>
      </c>
      <c r="N1117" s="7">
        <v>5.8799811831256452</v>
      </c>
      <c r="O1117" s="7" t="s">
        <v>1352</v>
      </c>
      <c r="P1117" s="67">
        <v>53.169199375725803</v>
      </c>
      <c r="Q1117" s="18">
        <f t="shared" si="55"/>
        <v>1</v>
      </c>
      <c r="R1117" s="68">
        <v>1.59</v>
      </c>
      <c r="S1117" s="69">
        <v>3041.44</v>
      </c>
      <c r="T1117" s="59">
        <f t="shared" si="56"/>
        <v>3041.44</v>
      </c>
    </row>
    <row r="1118" spans="1:20">
      <c r="A1118">
        <f t="shared" si="57"/>
        <v>6</v>
      </c>
      <c r="B1118" s="60" t="s">
        <v>62</v>
      </c>
      <c r="C1118" s="60" t="s">
        <v>230</v>
      </c>
      <c r="D1118" s="60">
        <v>1</v>
      </c>
      <c r="E1118" s="65">
        <v>14215.611000000001</v>
      </c>
      <c r="F1118" s="60">
        <v>2009</v>
      </c>
      <c r="G1118" s="65">
        <v>69.676000000000002</v>
      </c>
      <c r="H1118" s="65">
        <v>6.4519162178039551</v>
      </c>
      <c r="I1118" s="66">
        <v>1.6247824430465698</v>
      </c>
      <c r="J1118" s="5">
        <v>10.438010874945434</v>
      </c>
      <c r="K1118" s="6">
        <v>62.381619877050213</v>
      </c>
      <c r="L1118" s="5">
        <v>55.75592799312939</v>
      </c>
      <c r="M1118" s="5">
        <v>8.656177083174974</v>
      </c>
      <c r="N1118" s="7">
        <v>6.441172293194219</v>
      </c>
      <c r="O1118" s="7" t="s">
        <v>2250</v>
      </c>
      <c r="P1118" s="67">
        <v>58.784176877678064</v>
      </c>
      <c r="Q1118" s="18">
        <f t="shared" ref="Q1118:Q1181" si="58">IF(I1118&lt;R1118,1,IF(I1118&lt;R1118*2,2,3))</f>
        <v>1</v>
      </c>
      <c r="R1118" s="68">
        <v>1.67</v>
      </c>
      <c r="S1118" s="69">
        <v>9740.7099999999991</v>
      </c>
      <c r="T1118" s="59">
        <f t="shared" si="56"/>
        <v>9740.7099999999991</v>
      </c>
    </row>
    <row r="1119" spans="1:20">
      <c r="A1119">
        <f t="shared" si="57"/>
        <v>68</v>
      </c>
      <c r="B1119" s="60" t="s">
        <v>72</v>
      </c>
      <c r="C1119" s="60" t="s">
        <v>240</v>
      </c>
      <c r="D1119" s="60">
        <v>4</v>
      </c>
      <c r="E1119" s="65">
        <v>36550.059000000001</v>
      </c>
      <c r="F1119" s="60">
        <v>2014</v>
      </c>
      <c r="G1119" s="65">
        <v>69.679000000000002</v>
      </c>
      <c r="H1119" s="65">
        <v>4.5415024757385254</v>
      </c>
      <c r="I1119" s="66">
        <v>1.6200000047683716</v>
      </c>
      <c r="J1119" s="5">
        <v>8.527597132880004</v>
      </c>
      <c r="K1119" s="6">
        <v>50.966437351964174</v>
      </c>
      <c r="L1119" s="5">
        <v>44.340745468043352</v>
      </c>
      <c r="M1119" s="5">
        <v>8.6513946448967758</v>
      </c>
      <c r="N1119" s="7">
        <v>5.1252713912662351</v>
      </c>
      <c r="O1119" s="7" t="s">
        <v>1572</v>
      </c>
      <c r="P1119" s="67">
        <v>46.452315323888826</v>
      </c>
      <c r="Q1119" s="18">
        <f t="shared" si="58"/>
        <v>2</v>
      </c>
      <c r="R1119" s="68">
        <v>1.61</v>
      </c>
      <c r="S1119" s="69">
        <v>13536.82</v>
      </c>
      <c r="T1119" s="59">
        <f t="shared" si="56"/>
        <v>13536.82</v>
      </c>
    </row>
    <row r="1120" spans="1:20">
      <c r="A1120">
        <f t="shared" si="57"/>
        <v>6</v>
      </c>
      <c r="B1120" s="60" t="s">
        <v>119</v>
      </c>
      <c r="C1120" s="60" t="s">
        <v>287</v>
      </c>
      <c r="D1120" s="60">
        <v>8</v>
      </c>
      <c r="E1120" s="65">
        <v>110804.683</v>
      </c>
      <c r="F1120" s="60">
        <v>2019</v>
      </c>
      <c r="G1120" s="65">
        <v>69.680000000000007</v>
      </c>
      <c r="H1120" s="65">
        <v>6.2677450180053711</v>
      </c>
      <c r="I1120" s="66">
        <v>1.3400000333786011</v>
      </c>
      <c r="J1120" s="5">
        <v>10.25383967514685</v>
      </c>
      <c r="K1120" s="6">
        <v>61.284459081343492</v>
      </c>
      <c r="L1120" s="5">
        <v>54.658767197422669</v>
      </c>
      <c r="M1120" s="5">
        <v>8.3713946735070053</v>
      </c>
      <c r="N1120" s="7">
        <v>6.5292307111503822</v>
      </c>
      <c r="O1120" s="7" t="s">
        <v>713</v>
      </c>
      <c r="P1120" s="67">
        <v>58.766056555051051</v>
      </c>
      <c r="Q1120" s="18">
        <f t="shared" si="58"/>
        <v>1</v>
      </c>
      <c r="R1120" s="68">
        <v>1.55</v>
      </c>
      <c r="S1120" s="69">
        <v>9452.2900000000009</v>
      </c>
      <c r="T1120" s="59">
        <f t="shared" si="56"/>
        <v>9452.2900000000009</v>
      </c>
    </row>
    <row r="1121" spans="1:20">
      <c r="A1121">
        <f t="shared" si="57"/>
        <v>39</v>
      </c>
      <c r="B1121" s="60" t="s">
        <v>141</v>
      </c>
      <c r="C1121" s="60" t="s">
        <v>309</v>
      </c>
      <c r="D1121" s="60">
        <v>7</v>
      </c>
      <c r="E1121" s="65">
        <v>8425.5519999999997</v>
      </c>
      <c r="F1121" s="60">
        <v>2014</v>
      </c>
      <c r="G1121" s="65">
        <v>69.697000000000003</v>
      </c>
      <c r="H1121" s="65">
        <v>4.8961577415466309</v>
      </c>
      <c r="I1121" s="66">
        <v>1.1499999761581421</v>
      </c>
      <c r="J1121" s="5">
        <v>8.8822523986881095</v>
      </c>
      <c r="K1121" s="6">
        <v>53.099800257491282</v>
      </c>
      <c r="L1121" s="5">
        <v>46.474108373570459</v>
      </c>
      <c r="M1121" s="5">
        <v>8.1813946162865463</v>
      </c>
      <c r="N1121" s="7">
        <v>5.6804628737813649</v>
      </c>
      <c r="O1121" s="7" t="s">
        <v>1516</v>
      </c>
      <c r="P1121" s="67">
        <v>51.484230288407133</v>
      </c>
      <c r="Q1121" s="18">
        <f t="shared" si="58"/>
        <v>1</v>
      </c>
      <c r="R1121" s="68">
        <v>1.61</v>
      </c>
      <c r="S1121" s="69">
        <v>2943.09</v>
      </c>
      <c r="T1121" s="59">
        <f t="shared" si="56"/>
        <v>2943.09</v>
      </c>
    </row>
    <row r="1122" spans="1:20">
      <c r="A1122">
        <f t="shared" si="57"/>
        <v>63</v>
      </c>
      <c r="B1122" s="60" t="s">
        <v>69</v>
      </c>
      <c r="C1122" s="60" t="s">
        <v>237</v>
      </c>
      <c r="D1122" s="60">
        <v>6</v>
      </c>
      <c r="E1122" s="65">
        <v>1343944.2960000001</v>
      </c>
      <c r="F1122" s="60">
        <v>2016</v>
      </c>
      <c r="G1122" s="65">
        <v>69.709000000000003</v>
      </c>
      <c r="H1122" s="65">
        <v>4.1791772842407227</v>
      </c>
      <c r="I1122" s="66">
        <v>1.0199999809265137</v>
      </c>
      <c r="J1122" s="5">
        <v>8.1652719413822012</v>
      </c>
      <c r="K1122" s="6">
        <v>48.821958645589085</v>
      </c>
      <c r="L1122" s="5">
        <v>42.196266761668262</v>
      </c>
      <c r="M1122" s="5">
        <v>8.0513946210549179</v>
      </c>
      <c r="N1122" s="7">
        <v>5.2408643157698789</v>
      </c>
      <c r="O1122" s="7" t="s">
        <v>1248</v>
      </c>
      <c r="P1122" s="67">
        <v>47.335074807276385</v>
      </c>
      <c r="Q1122" s="18">
        <f t="shared" si="58"/>
        <v>1</v>
      </c>
      <c r="R1122" s="68">
        <v>1.58</v>
      </c>
      <c r="S1122" s="69">
        <v>6940.63</v>
      </c>
      <c r="T1122" s="59">
        <f t="shared" si="56"/>
        <v>6940.63</v>
      </c>
    </row>
    <row r="1123" spans="1:20">
      <c r="A1123">
        <f t="shared" si="57"/>
        <v>126</v>
      </c>
      <c r="B1123" s="60" t="s">
        <v>124</v>
      </c>
      <c r="C1123" s="60" t="s">
        <v>292</v>
      </c>
      <c r="D1123" s="60">
        <v>7</v>
      </c>
      <c r="E1123" s="65">
        <v>144043.74799999999</v>
      </c>
      <c r="F1123" s="60">
        <v>2011</v>
      </c>
      <c r="G1123" s="65">
        <v>69.724999999999994</v>
      </c>
      <c r="H1123" s="65">
        <v>5.3887662887573242</v>
      </c>
      <c r="I1123" s="66">
        <v>5.4699997901916504</v>
      </c>
      <c r="J1123" s="5">
        <v>9.3748609458988028</v>
      </c>
      <c r="K1123" s="6">
        <v>56.067223522923598</v>
      </c>
      <c r="L1123" s="5">
        <v>49.441531639002775</v>
      </c>
      <c r="M1123" s="5">
        <v>12.501394430320055</v>
      </c>
      <c r="N1123" s="7">
        <v>3.9548813466032682</v>
      </c>
      <c r="O1123" s="7" t="s">
        <v>2034</v>
      </c>
      <c r="P1123" s="67">
        <v>36.010538565302483</v>
      </c>
      <c r="Q1123" s="18">
        <f t="shared" si="58"/>
        <v>3</v>
      </c>
      <c r="R1123" s="68">
        <v>1.65</v>
      </c>
      <c r="S1123" s="69">
        <v>34444.639999999999</v>
      </c>
      <c r="T1123" s="59">
        <f t="shared" si="56"/>
        <v>34444.639999999999</v>
      </c>
    </row>
    <row r="1124" spans="1:20">
      <c r="A1124" t="str">
        <f t="shared" si="57"/>
        <v/>
      </c>
      <c r="B1124" s="60" t="s">
        <v>156</v>
      </c>
      <c r="C1124" s="60" t="s">
        <v>324</v>
      </c>
      <c r="D1124" s="60">
        <v>8</v>
      </c>
      <c r="E1124" s="65">
        <v>243.47399999999999</v>
      </c>
      <c r="F1124" s="60">
        <v>2011</v>
      </c>
      <c r="G1124" s="65">
        <v>69.728999999999999</v>
      </c>
      <c r="H1124" s="65" t="s">
        <v>367</v>
      </c>
      <c r="I1124" s="66">
        <v>1.752886176109314</v>
      </c>
      <c r="J1124" s="5" t="s">
        <v>367</v>
      </c>
      <c r="K1124" s="6" t="s">
        <v>367</v>
      </c>
      <c r="L1124" s="5" t="s">
        <v>367</v>
      </c>
      <c r="M1124" s="5">
        <v>8.7842808162377182</v>
      </c>
      <c r="N1124" s="7" t="s">
        <v>367</v>
      </c>
      <c r="O1124" s="7" t="s">
        <v>1913</v>
      </c>
      <c r="P1124" s="67" t="s">
        <v>367</v>
      </c>
      <c r="Q1124" s="18">
        <f t="shared" si="58"/>
        <v>2</v>
      </c>
      <c r="R1124" s="68">
        <v>1.65</v>
      </c>
      <c r="S1124" s="69">
        <v>3390.96</v>
      </c>
      <c r="T1124" s="59">
        <f t="shared" si="56"/>
        <v>3390.96</v>
      </c>
    </row>
    <row r="1125" spans="1:20">
      <c r="A1125">
        <f t="shared" si="57"/>
        <v>41</v>
      </c>
      <c r="B1125" s="60" t="s">
        <v>70</v>
      </c>
      <c r="C1125" s="60" t="s">
        <v>238</v>
      </c>
      <c r="D1125" s="60">
        <v>8</v>
      </c>
      <c r="E1125" s="65">
        <v>264627.41800000001</v>
      </c>
      <c r="F1125" s="60">
        <v>2016</v>
      </c>
      <c r="G1125" s="65">
        <v>69.733000000000004</v>
      </c>
      <c r="H1125" s="65">
        <v>5.1363253593444824</v>
      </c>
      <c r="I1125" s="66">
        <v>1.5</v>
      </c>
      <c r="J1125" s="5">
        <v>9.122420016485961</v>
      </c>
      <c r="K1125" s="6">
        <v>54.563736913415269</v>
      </c>
      <c r="L1125" s="5">
        <v>47.938045029494447</v>
      </c>
      <c r="M1125" s="5">
        <v>8.5313946401284042</v>
      </c>
      <c r="N1125" s="7">
        <v>5.6190162396206933</v>
      </c>
      <c r="O1125" s="7" t="s">
        <v>1219</v>
      </c>
      <c r="P1125" s="67">
        <v>50.7505132780135</v>
      </c>
      <c r="Q1125" s="18">
        <f t="shared" si="58"/>
        <v>1</v>
      </c>
      <c r="R1125" s="68">
        <v>1.58</v>
      </c>
      <c r="S1125" s="69">
        <v>11319.66</v>
      </c>
      <c r="T1125" s="59">
        <f t="shared" si="56"/>
        <v>11319.66</v>
      </c>
    </row>
    <row r="1126" spans="1:20">
      <c r="A1126">
        <f t="shared" si="57"/>
        <v>142</v>
      </c>
      <c r="B1126" s="60" t="s">
        <v>100</v>
      </c>
      <c r="C1126" s="60" t="s">
        <v>268</v>
      </c>
      <c r="D1126" s="60">
        <v>8</v>
      </c>
      <c r="E1126" s="65">
        <v>3040.8119999999999</v>
      </c>
      <c r="F1126" s="60">
        <v>2016</v>
      </c>
      <c r="G1126" s="65">
        <v>69.736000000000004</v>
      </c>
      <c r="H1126" s="65">
        <v>5.056999683380127</v>
      </c>
      <c r="I1126" s="66">
        <v>7.0799999237060547</v>
      </c>
      <c r="J1126" s="5">
        <v>9.0430943405216055</v>
      </c>
      <c r="K1126" s="6">
        <v>54.091594921411136</v>
      </c>
      <c r="L1126" s="5">
        <v>47.465903037490314</v>
      </c>
      <c r="M1126" s="5">
        <v>14.111394563834459</v>
      </c>
      <c r="N1126" s="7">
        <v>3.363657845634819</v>
      </c>
      <c r="O1126" s="7" t="s">
        <v>1285</v>
      </c>
      <c r="P1126" s="67">
        <v>30.380293431774742</v>
      </c>
      <c r="Q1126" s="18">
        <f t="shared" si="58"/>
        <v>3</v>
      </c>
      <c r="R1126" s="68">
        <v>1.58</v>
      </c>
      <c r="S1126" s="69">
        <v>13898.15</v>
      </c>
      <c r="T1126" s="59">
        <f t="shared" si="56"/>
        <v>13898.15</v>
      </c>
    </row>
    <row r="1127" spans="1:20">
      <c r="A1127">
        <f t="shared" si="57"/>
        <v>42</v>
      </c>
      <c r="B1127" s="60" t="s">
        <v>98</v>
      </c>
      <c r="C1127" s="60" t="s">
        <v>266</v>
      </c>
      <c r="D1127" s="60">
        <v>1</v>
      </c>
      <c r="E1127" s="65">
        <v>127648.148</v>
      </c>
      <c r="F1127" s="60">
        <v>2021</v>
      </c>
      <c r="G1127" s="65">
        <v>69.75</v>
      </c>
      <c r="H1127" s="65">
        <v>5.990750789642334</v>
      </c>
      <c r="I1127" s="66">
        <v>2.5499999523162842</v>
      </c>
      <c r="J1127" s="5">
        <v>9.9768454467838126</v>
      </c>
      <c r="K1127" s="6">
        <v>59.688841393618354</v>
      </c>
      <c r="L1127" s="5">
        <v>53.063149509697531</v>
      </c>
      <c r="M1127" s="5">
        <v>9.5813945924446884</v>
      </c>
      <c r="N1127" s="7">
        <v>5.538144682146787</v>
      </c>
      <c r="O1127" s="7" t="s">
        <v>441</v>
      </c>
      <c r="P1127" s="67">
        <v>49.67157213608062</v>
      </c>
      <c r="Q1127" s="18">
        <f t="shared" si="58"/>
        <v>2</v>
      </c>
      <c r="R1127" s="68">
        <v>1.52</v>
      </c>
      <c r="S1127" s="69">
        <v>20782.59</v>
      </c>
      <c r="T1127" s="59">
        <f t="shared" si="56"/>
        <v>20782.59</v>
      </c>
    </row>
    <row r="1128" spans="1:20">
      <c r="A1128" t="str">
        <f t="shared" si="57"/>
        <v/>
      </c>
      <c r="B1128" s="60" t="s">
        <v>23</v>
      </c>
      <c r="C1128" s="60" t="s">
        <v>191</v>
      </c>
      <c r="D1128" s="60">
        <v>6</v>
      </c>
      <c r="E1128" s="65">
        <v>717.279</v>
      </c>
      <c r="F1128" s="60">
        <v>2012</v>
      </c>
      <c r="G1128" s="65">
        <v>69.759</v>
      </c>
      <c r="H1128" s="65" t="s">
        <v>367</v>
      </c>
      <c r="I1128" s="66">
        <v>4.5799999237060547</v>
      </c>
      <c r="J1128" s="5" t="s">
        <v>367</v>
      </c>
      <c r="K1128" s="6" t="s">
        <v>367</v>
      </c>
      <c r="L1128" s="5" t="s">
        <v>367</v>
      </c>
      <c r="M1128" s="5">
        <v>11.611394563834459</v>
      </c>
      <c r="N1128" s="7" t="s">
        <v>367</v>
      </c>
      <c r="O1128" s="7" t="s">
        <v>1762</v>
      </c>
      <c r="P1128" s="67" t="s">
        <v>367</v>
      </c>
      <c r="Q1128" s="18">
        <f t="shared" si="58"/>
        <v>3</v>
      </c>
      <c r="R1128" s="68">
        <v>1.62</v>
      </c>
      <c r="S1128" s="69">
        <v>11143.94</v>
      </c>
      <c r="T1128" s="59">
        <f t="shared" si="56"/>
        <v>11143.94</v>
      </c>
    </row>
    <row r="1129" spans="1:20">
      <c r="A1129">
        <f t="shared" si="57"/>
        <v>11</v>
      </c>
      <c r="B1129" s="60" t="s">
        <v>119</v>
      </c>
      <c r="C1129" s="60" t="s">
        <v>287</v>
      </c>
      <c r="D1129" s="60">
        <v>8</v>
      </c>
      <c r="E1129" s="65">
        <v>109465.287</v>
      </c>
      <c r="F1129" s="60">
        <v>2018</v>
      </c>
      <c r="G1129" s="65">
        <v>69.760999999999996</v>
      </c>
      <c r="H1129" s="65">
        <v>5.8691725730895996</v>
      </c>
      <c r="I1129" s="66">
        <v>1.3300000429153442</v>
      </c>
      <c r="J1129" s="5">
        <v>9.8552672302310782</v>
      </c>
      <c r="K1129" s="6">
        <v>58.970769494516894</v>
      </c>
      <c r="L1129" s="5">
        <v>52.345077610596071</v>
      </c>
      <c r="M1129" s="5">
        <v>8.3613946830437484</v>
      </c>
      <c r="N1129" s="7">
        <v>6.2603285211195416</v>
      </c>
      <c r="O1129" s="7" t="s">
        <v>869</v>
      </c>
      <c r="P1129" s="67">
        <v>56.411474548216937</v>
      </c>
      <c r="Q1129" s="18">
        <f t="shared" si="58"/>
        <v>1</v>
      </c>
      <c r="R1129" s="68">
        <v>1.56</v>
      </c>
      <c r="S1129" s="69">
        <v>9016.2900000000009</v>
      </c>
      <c r="T1129" s="59">
        <f t="shared" si="56"/>
        <v>9016.2900000000009</v>
      </c>
    </row>
    <row r="1130" spans="1:20">
      <c r="A1130">
        <f t="shared" si="57"/>
        <v>16</v>
      </c>
      <c r="B1130" s="60" t="s">
        <v>65</v>
      </c>
      <c r="C1130" s="60" t="s">
        <v>233</v>
      </c>
      <c r="D1130" s="60">
        <v>1</v>
      </c>
      <c r="E1130" s="65">
        <v>8365.8780000000006</v>
      </c>
      <c r="F1130" s="60">
        <v>2010</v>
      </c>
      <c r="G1130" s="65">
        <v>69.77</v>
      </c>
      <c r="H1130" s="65">
        <v>5.8661313056945801</v>
      </c>
      <c r="I1130" s="66">
        <v>1.7013876438140869</v>
      </c>
      <c r="J1130" s="5">
        <v>9.8522259628360587</v>
      </c>
      <c r="K1130" s="6">
        <v>58.960177106348659</v>
      </c>
      <c r="L1130" s="5">
        <v>52.334485222427837</v>
      </c>
      <c r="M1130" s="5">
        <v>8.7327822839424911</v>
      </c>
      <c r="N1130" s="7">
        <v>5.9928764419855636</v>
      </c>
      <c r="O1130" s="7" t="s">
        <v>2100</v>
      </c>
      <c r="P1130" s="67">
        <v>54.567176437938883</v>
      </c>
      <c r="Q1130" s="18">
        <f t="shared" si="58"/>
        <v>2</v>
      </c>
      <c r="R1130" s="68">
        <v>1.65</v>
      </c>
      <c r="S1130" s="69">
        <v>5396.07</v>
      </c>
      <c r="T1130" s="59">
        <f t="shared" si="56"/>
        <v>5396.07</v>
      </c>
    </row>
    <row r="1131" spans="1:20">
      <c r="A1131">
        <f t="shared" si="57"/>
        <v>77</v>
      </c>
      <c r="B1131" s="60" t="s">
        <v>72</v>
      </c>
      <c r="C1131" s="60" t="s">
        <v>240</v>
      </c>
      <c r="D1131" s="60">
        <v>4</v>
      </c>
      <c r="E1131" s="65">
        <v>39337.353000000003</v>
      </c>
      <c r="F1131" s="60">
        <v>2017</v>
      </c>
      <c r="G1131" s="65">
        <v>69.787999999999997</v>
      </c>
      <c r="H1131" s="65">
        <v>4.4623990058898926</v>
      </c>
      <c r="I1131" s="66">
        <v>1.7599999904632568</v>
      </c>
      <c r="J1131" s="5">
        <v>8.4484936630313712</v>
      </c>
      <c r="K1131" s="6">
        <v>50.572651905235539</v>
      </c>
      <c r="L1131" s="5">
        <v>43.946960021314716</v>
      </c>
      <c r="M1131" s="5">
        <v>8.791394630591661</v>
      </c>
      <c r="N1131" s="7">
        <v>4.998861030352483</v>
      </c>
      <c r="O1131" s="7" t="s">
        <v>1120</v>
      </c>
      <c r="P1131" s="67">
        <v>45.14932014380036</v>
      </c>
      <c r="Q1131" s="18">
        <f t="shared" si="58"/>
        <v>2</v>
      </c>
      <c r="R1131" s="68">
        <v>1.58</v>
      </c>
      <c r="S1131" s="69">
        <v>14417.63</v>
      </c>
      <c r="T1131" s="59">
        <f t="shared" si="56"/>
        <v>14417.63</v>
      </c>
    </row>
    <row r="1132" spans="1:20">
      <c r="A1132">
        <f t="shared" si="57"/>
        <v>68</v>
      </c>
      <c r="B1132" s="60" t="s">
        <v>50</v>
      </c>
      <c r="C1132" s="60" t="s">
        <v>218</v>
      </c>
      <c r="D1132" s="60">
        <v>4</v>
      </c>
      <c r="E1132" s="65">
        <v>109315.124</v>
      </c>
      <c r="F1132" s="60">
        <v>2020</v>
      </c>
      <c r="G1132" s="65">
        <v>69.790000000000006</v>
      </c>
      <c r="H1132" s="65">
        <v>4.4723968505859375</v>
      </c>
      <c r="I1132" s="66">
        <v>1.3999999761581421</v>
      </c>
      <c r="J1132" s="5">
        <v>8.4584915077274161</v>
      </c>
      <c r="K1132" s="6">
        <v>50.633950004107753</v>
      </c>
      <c r="L1132" s="5">
        <v>44.00825812018693</v>
      </c>
      <c r="M1132" s="5">
        <v>8.4313946162865463</v>
      </c>
      <c r="N1132" s="7">
        <v>5.2195704415469004</v>
      </c>
      <c r="O1132" s="7" t="s">
        <v>585</v>
      </c>
      <c r="P1132" s="67">
        <v>46.869027122631827</v>
      </c>
      <c r="Q1132" s="18">
        <f t="shared" si="58"/>
        <v>1</v>
      </c>
      <c r="R1132" s="68">
        <v>1.53</v>
      </c>
      <c r="S1132" s="69">
        <v>15309.24</v>
      </c>
      <c r="T1132" s="59">
        <f t="shared" si="56"/>
        <v>15309.24</v>
      </c>
    </row>
    <row r="1133" spans="1:20">
      <c r="A1133">
        <f t="shared" si="57"/>
        <v>120</v>
      </c>
      <c r="B1133" s="60" t="s">
        <v>124</v>
      </c>
      <c r="C1133" s="60" t="s">
        <v>292</v>
      </c>
      <c r="D1133" s="60">
        <v>7</v>
      </c>
      <c r="E1133" s="65">
        <v>144291.02900000001</v>
      </c>
      <c r="F1133" s="60">
        <v>2012</v>
      </c>
      <c r="G1133" s="65">
        <v>70.117000000000004</v>
      </c>
      <c r="H1133" s="65">
        <v>5.6207356452941895</v>
      </c>
      <c r="I1133" s="66">
        <v>5.1500000953674316</v>
      </c>
      <c r="J1133" s="5">
        <v>9.606830302435668</v>
      </c>
      <c r="K1133" s="6">
        <v>57.77755212468012</v>
      </c>
      <c r="L1133" s="5">
        <v>51.151860240759298</v>
      </c>
      <c r="M1133" s="5">
        <v>12.181394735495836</v>
      </c>
      <c r="N1133" s="7">
        <v>4.1991792689966712</v>
      </c>
      <c r="O1133" s="7" t="s">
        <v>1880</v>
      </c>
      <c r="P1133" s="67">
        <v>38.102826933505249</v>
      </c>
      <c r="Q1133" s="18">
        <f t="shared" si="58"/>
        <v>3</v>
      </c>
      <c r="R1133" s="68">
        <v>1.62</v>
      </c>
      <c r="S1133" s="69">
        <v>35740.699999999997</v>
      </c>
      <c r="T1133" s="59">
        <f t="shared" si="56"/>
        <v>35740.699999999997</v>
      </c>
    </row>
    <row r="1134" spans="1:20">
      <c r="A1134">
        <f t="shared" si="57"/>
        <v>34</v>
      </c>
      <c r="B1134" s="60" t="s">
        <v>51</v>
      </c>
      <c r="C1134" s="60" t="s">
        <v>219</v>
      </c>
      <c r="D1134" s="60">
        <v>1</v>
      </c>
      <c r="E1134" s="65">
        <v>6009.8239999999996</v>
      </c>
      <c r="F1134" s="60">
        <v>2007</v>
      </c>
      <c r="G1134" s="65">
        <v>69.819999999999993</v>
      </c>
      <c r="H1134" s="65">
        <v>5.2955350875854492</v>
      </c>
      <c r="I1134" s="66">
        <v>1.9900000095367432</v>
      </c>
      <c r="J1134" s="5">
        <v>9.2816297447269278</v>
      </c>
      <c r="K1134" s="6">
        <v>55.58527733931345</v>
      </c>
      <c r="L1134" s="5">
        <v>48.959585455392627</v>
      </c>
      <c r="M1134" s="5">
        <v>9.0213946496651474</v>
      </c>
      <c r="N1134" s="7">
        <v>5.4270528401293134</v>
      </c>
      <c r="O1134" s="7" t="s">
        <v>2568</v>
      </c>
      <c r="P1134" s="67">
        <v>49.642843321162637</v>
      </c>
      <c r="Q1134" s="18">
        <f t="shared" si="58"/>
        <v>2</v>
      </c>
      <c r="R1134" s="68">
        <v>1.69</v>
      </c>
      <c r="S1134" s="69">
        <v>8548.83</v>
      </c>
      <c r="T1134" s="59">
        <f t="shared" si="56"/>
        <v>8548.83</v>
      </c>
    </row>
    <row r="1135" spans="1:20">
      <c r="A1135">
        <f t="shared" si="57"/>
        <v>13</v>
      </c>
      <c r="B1135" s="60" t="s">
        <v>65</v>
      </c>
      <c r="C1135" s="60" t="s">
        <v>233</v>
      </c>
      <c r="D1135" s="60">
        <v>1</v>
      </c>
      <c r="E1135" s="65">
        <v>8189.8990000000003</v>
      </c>
      <c r="F1135" s="60">
        <v>2009</v>
      </c>
      <c r="G1135" s="65">
        <v>69.822999999999993</v>
      </c>
      <c r="H1135" s="65">
        <v>6.0331892967224121</v>
      </c>
      <c r="I1135" s="66">
        <v>1.7036348581314087</v>
      </c>
      <c r="J1135" s="5">
        <v>10.019283953863891</v>
      </c>
      <c r="K1135" s="6">
        <v>60.005475586583152</v>
      </c>
      <c r="L1135" s="5">
        <v>53.37978370266233</v>
      </c>
      <c r="M1135" s="5">
        <v>8.7350294982598129</v>
      </c>
      <c r="N1135" s="7">
        <v>6.1110021109026151</v>
      </c>
      <c r="O1135" s="7" t="s">
        <v>2255</v>
      </c>
      <c r="P1135" s="67">
        <v>55.770939300401594</v>
      </c>
      <c r="Q1135" s="18">
        <f t="shared" si="58"/>
        <v>2</v>
      </c>
      <c r="R1135" s="68">
        <v>1.67</v>
      </c>
      <c r="S1135" s="69">
        <v>5313.76</v>
      </c>
      <c r="T1135" s="59">
        <f t="shared" si="56"/>
        <v>5313.76</v>
      </c>
    </row>
    <row r="1136" spans="1:20">
      <c r="A1136">
        <f t="shared" si="57"/>
        <v>11</v>
      </c>
      <c r="B1136" s="60" t="s">
        <v>119</v>
      </c>
      <c r="C1136" s="60" t="s">
        <v>287</v>
      </c>
      <c r="D1136" s="60">
        <v>8</v>
      </c>
      <c r="E1136" s="65">
        <v>114891.19899999999</v>
      </c>
      <c r="F1136" s="60">
        <v>2023</v>
      </c>
      <c r="G1136" s="65">
        <v>69.832999999999998</v>
      </c>
      <c r="H1136" s="65">
        <v>6.1309421501159669</v>
      </c>
      <c r="I1136" s="66">
        <v>1.4500000476837158</v>
      </c>
      <c r="J1136" s="5">
        <v>10.117036807257445</v>
      </c>
      <c r="K1136" s="6">
        <v>60.599595057056042</v>
      </c>
      <c r="L1136" s="5">
        <v>53.97390317313522</v>
      </c>
      <c r="M1136" s="5">
        <v>8.48139468781212</v>
      </c>
      <c r="N1136" s="7">
        <v>6.363800431395612</v>
      </c>
      <c r="O1136" s="7" t="s">
        <v>3065</v>
      </c>
      <c r="P1136" s="67">
        <v>56.943380091768866</v>
      </c>
      <c r="Q1136" s="18">
        <f t="shared" si="58"/>
        <v>1</v>
      </c>
      <c r="R1136" s="68">
        <v>1.5</v>
      </c>
      <c r="S1136" s="69">
        <v>9898.5300000000007</v>
      </c>
      <c r="T1136" s="59">
        <f t="shared" si="56"/>
        <v>9898.5300000000007</v>
      </c>
    </row>
    <row r="1137" spans="1:20">
      <c r="A1137">
        <f t="shared" si="57"/>
        <v>57</v>
      </c>
      <c r="B1137" s="60" t="s">
        <v>155</v>
      </c>
      <c r="C1137" s="60" t="s">
        <v>323</v>
      </c>
      <c r="D1137" s="60">
        <v>7</v>
      </c>
      <c r="E1137" s="65">
        <v>28385.506000000001</v>
      </c>
      <c r="F1137" s="60">
        <v>2010</v>
      </c>
      <c r="G1137" s="65">
        <v>69.835999999999999</v>
      </c>
      <c r="H1137" s="65">
        <v>5.0953421592712402</v>
      </c>
      <c r="I1137" s="66">
        <v>2.369999885559082</v>
      </c>
      <c r="J1137" s="5">
        <v>9.0814368164127188</v>
      </c>
      <c r="K1137" s="6">
        <v>54.398836945057674</v>
      </c>
      <c r="L1137" s="5">
        <v>47.773145061136852</v>
      </c>
      <c r="M1137" s="5">
        <v>9.4013945256874862</v>
      </c>
      <c r="N1137" s="7">
        <v>5.081495615422372</v>
      </c>
      <c r="O1137" s="7" t="s">
        <v>2167</v>
      </c>
      <c r="P1137" s="67">
        <v>46.268744316626673</v>
      </c>
      <c r="Q1137" s="18">
        <f t="shared" si="58"/>
        <v>2</v>
      </c>
      <c r="R1137" s="68">
        <v>1.65</v>
      </c>
      <c r="S1137" s="69">
        <v>5760.81</v>
      </c>
      <c r="T1137" s="59">
        <f t="shared" si="56"/>
        <v>5760.81</v>
      </c>
    </row>
    <row r="1138" spans="1:20">
      <c r="A1138">
        <f t="shared" si="57"/>
        <v>57</v>
      </c>
      <c r="B1138" s="60" t="s">
        <v>31</v>
      </c>
      <c r="C1138" s="60" t="s">
        <v>199</v>
      </c>
      <c r="D1138" s="60">
        <v>8</v>
      </c>
      <c r="E1138" s="65">
        <v>16073.371999999999</v>
      </c>
      <c r="F1138" s="60">
        <v>2017</v>
      </c>
      <c r="G1138" s="65">
        <v>69.841999999999999</v>
      </c>
      <c r="H1138" s="65">
        <v>4.5858421325683594</v>
      </c>
      <c r="I1138" s="66">
        <v>1.4199999570846558</v>
      </c>
      <c r="J1138" s="5">
        <v>8.571936789709838</v>
      </c>
      <c r="K1138" s="6">
        <v>51.35128547140669</v>
      </c>
      <c r="L1138" s="5">
        <v>44.725593587485868</v>
      </c>
      <c r="M1138" s="5">
        <v>8.45139459721306</v>
      </c>
      <c r="N1138" s="7">
        <v>5.2920962419900048</v>
      </c>
      <c r="O1138" s="7" t="s">
        <v>1079</v>
      </c>
      <c r="P1138" s="67">
        <v>47.797797540405242</v>
      </c>
      <c r="Q1138" s="18">
        <f t="shared" si="58"/>
        <v>1</v>
      </c>
      <c r="R1138" s="68">
        <v>1.58</v>
      </c>
      <c r="S1138" s="69">
        <v>5632.03</v>
      </c>
      <c r="T1138" s="59">
        <f t="shared" si="56"/>
        <v>5632.03</v>
      </c>
    </row>
    <row r="1139" spans="1:20">
      <c r="A1139" t="str">
        <f t="shared" si="57"/>
        <v/>
      </c>
      <c r="B1139" s="60" t="s">
        <v>17</v>
      </c>
      <c r="C1139" s="60" t="s">
        <v>185</v>
      </c>
      <c r="D1139" s="60">
        <v>7</v>
      </c>
      <c r="E1139" s="65">
        <v>9046.3359999999993</v>
      </c>
      <c r="F1139" s="60">
        <v>2009</v>
      </c>
      <c r="G1139" s="65">
        <v>69.873999999999995</v>
      </c>
      <c r="H1139" s="65">
        <v>4.5737252235412598</v>
      </c>
      <c r="I1139" s="66" t="s">
        <v>367</v>
      </c>
      <c r="J1139" s="5">
        <v>8.5598198806827384</v>
      </c>
      <c r="K1139" s="6">
        <v>51.302192296870871</v>
      </c>
      <c r="L1139" s="5">
        <v>44.676500412950048</v>
      </c>
      <c r="M1139" s="5" t="s">
        <v>367</v>
      </c>
      <c r="N1139" s="7" t="s">
        <v>367</v>
      </c>
      <c r="O1139" s="7" t="s">
        <v>2329</v>
      </c>
      <c r="P1139" s="67" t="s">
        <v>367</v>
      </c>
      <c r="Q1139" s="18">
        <f t="shared" si="58"/>
        <v>3</v>
      </c>
      <c r="R1139" s="68">
        <v>1.67</v>
      </c>
      <c r="S1139" s="69">
        <v>19242.39</v>
      </c>
      <c r="T1139" s="59">
        <f t="shared" si="56"/>
        <v>19242.39</v>
      </c>
    </row>
    <row r="1140" spans="1:20">
      <c r="A1140">
        <f t="shared" si="57"/>
        <v>45</v>
      </c>
      <c r="B1140" s="60" t="s">
        <v>99</v>
      </c>
      <c r="C1140" s="60" t="s">
        <v>267</v>
      </c>
      <c r="D1140" s="60">
        <v>7</v>
      </c>
      <c r="E1140" s="65">
        <v>3631.9920000000002</v>
      </c>
      <c r="F1140" s="60">
        <v>2010</v>
      </c>
      <c r="G1140" s="65">
        <v>69.876000000000005</v>
      </c>
      <c r="H1140" s="65">
        <v>5.5897364616394043</v>
      </c>
      <c r="I1140" s="66">
        <v>2.5474569797515869</v>
      </c>
      <c r="J1140" s="5">
        <v>9.5758311187808829</v>
      </c>
      <c r="K1140" s="6">
        <v>57.393169207850164</v>
      </c>
      <c r="L1140" s="5">
        <v>50.767477323929342</v>
      </c>
      <c r="M1140" s="5">
        <v>9.5788516198799911</v>
      </c>
      <c r="N1140" s="7">
        <v>5.2999544557686118</v>
      </c>
      <c r="O1140" s="7" t="s">
        <v>2099</v>
      </c>
      <c r="P1140" s="67">
        <v>48.257886292270548</v>
      </c>
      <c r="Q1140" s="18">
        <f t="shared" si="58"/>
        <v>2</v>
      </c>
      <c r="R1140" s="68">
        <v>1.65</v>
      </c>
      <c r="S1140" s="69">
        <v>9649.9500000000007</v>
      </c>
      <c r="T1140" s="59">
        <f t="shared" si="56"/>
        <v>9649.9500000000007</v>
      </c>
    </row>
    <row r="1141" spans="1:20">
      <c r="A1141">
        <f t="shared" si="57"/>
        <v>7</v>
      </c>
      <c r="B1141" s="60" t="s">
        <v>62</v>
      </c>
      <c r="C1141" s="60" t="s">
        <v>230</v>
      </c>
      <c r="D1141" s="60">
        <v>1</v>
      </c>
      <c r="E1141" s="65">
        <v>14500.111999999999</v>
      </c>
      <c r="F1141" s="60">
        <v>2010</v>
      </c>
      <c r="G1141" s="65">
        <v>69.885000000000005</v>
      </c>
      <c r="H1141" s="65">
        <v>6.2897486686706543</v>
      </c>
      <c r="I1141" s="66">
        <v>1.6206200122833252</v>
      </c>
      <c r="J1141" s="5">
        <v>10.275843325812133</v>
      </c>
      <c r="K1141" s="6">
        <v>61.596656070284894</v>
      </c>
      <c r="L1141" s="5">
        <v>54.970964186364071</v>
      </c>
      <c r="M1141" s="5">
        <v>8.6520146524117294</v>
      </c>
      <c r="N1141" s="7">
        <v>6.3535449712907086</v>
      </c>
      <c r="O1141" s="7" t="s">
        <v>2095</v>
      </c>
      <c r="P1141" s="67">
        <v>57.851185955693133</v>
      </c>
      <c r="Q1141" s="18">
        <f t="shared" si="58"/>
        <v>1</v>
      </c>
      <c r="R1141" s="68">
        <v>1.65</v>
      </c>
      <c r="S1141" s="69">
        <v>9825.02</v>
      </c>
      <c r="T1141" s="59">
        <f t="shared" si="56"/>
        <v>9825.02</v>
      </c>
    </row>
    <row r="1142" spans="1:20">
      <c r="A1142" t="str">
        <f t="shared" si="57"/>
        <v/>
      </c>
      <c r="B1142" s="60" t="s">
        <v>156</v>
      </c>
      <c r="C1142" s="60" t="s">
        <v>324</v>
      </c>
      <c r="D1142" s="60">
        <v>8</v>
      </c>
      <c r="E1142" s="65">
        <v>248.88300000000001</v>
      </c>
      <c r="F1142" s="60">
        <v>2012</v>
      </c>
      <c r="G1142" s="65">
        <v>69.897999999999996</v>
      </c>
      <c r="H1142" s="65" t="s">
        <v>367</v>
      </c>
      <c r="I1142" s="66">
        <v>1.7101757526397705</v>
      </c>
      <c r="J1142" s="5" t="s">
        <v>367</v>
      </c>
      <c r="K1142" s="6" t="s">
        <v>367</v>
      </c>
      <c r="L1142" s="5" t="s">
        <v>367</v>
      </c>
      <c r="M1142" s="5">
        <v>8.7415703927681747</v>
      </c>
      <c r="N1142" s="7" t="s">
        <v>367</v>
      </c>
      <c r="O1142" s="7" t="s">
        <v>1761</v>
      </c>
      <c r="P1142" s="67" t="s">
        <v>367</v>
      </c>
      <c r="Q1142" s="18">
        <f t="shared" si="58"/>
        <v>2</v>
      </c>
      <c r="R1142" s="68">
        <v>1.62</v>
      </c>
      <c r="S1142" s="69">
        <v>3350.77</v>
      </c>
      <c r="T1142" s="59">
        <f t="shared" si="56"/>
        <v>3350.77</v>
      </c>
    </row>
    <row r="1143" spans="1:20">
      <c r="A1143">
        <f t="shared" si="57"/>
        <v>82</v>
      </c>
      <c r="B1143" s="60" t="s">
        <v>82</v>
      </c>
      <c r="C1143" s="60" t="s">
        <v>250</v>
      </c>
      <c r="D1143" s="60">
        <v>7</v>
      </c>
      <c r="E1143" s="65">
        <v>6108.4620000000004</v>
      </c>
      <c r="F1143" s="60">
        <v>2016</v>
      </c>
      <c r="G1143" s="65">
        <v>69.909000000000006</v>
      </c>
      <c r="H1143" s="65">
        <v>4.8565340042114258</v>
      </c>
      <c r="I1143" s="66">
        <v>2.3111486434936523</v>
      </c>
      <c r="J1143" s="5">
        <v>8.8426286613529044</v>
      </c>
      <c r="K1143" s="6">
        <v>53.023717140901937</v>
      </c>
      <c r="L1143" s="5">
        <v>46.398025256981114</v>
      </c>
      <c r="M1143" s="5">
        <v>9.3425432836220565</v>
      </c>
      <c r="N1143" s="7">
        <v>4.9663163282656839</v>
      </c>
      <c r="O1143" s="7" t="s">
        <v>1237</v>
      </c>
      <c r="P1143" s="67">
        <v>44.855378951080731</v>
      </c>
      <c r="Q1143" s="18">
        <f t="shared" si="58"/>
        <v>2</v>
      </c>
      <c r="R1143" s="68">
        <v>1.58</v>
      </c>
      <c r="S1143" s="69">
        <v>5715.01</v>
      </c>
      <c r="T1143" s="59">
        <f t="shared" si="56"/>
        <v>5715.01</v>
      </c>
    </row>
    <row r="1144" spans="1:20">
      <c r="A1144">
        <f t="shared" si="57"/>
        <v>52</v>
      </c>
      <c r="B1144" s="60" t="s">
        <v>50</v>
      </c>
      <c r="C1144" s="60" t="s">
        <v>218</v>
      </c>
      <c r="D1144" s="60">
        <v>4</v>
      </c>
      <c r="E1144" s="65">
        <v>97528.653999999995</v>
      </c>
      <c r="F1144" s="60">
        <v>2014</v>
      </c>
      <c r="G1144" s="65">
        <v>69.911000000000001</v>
      </c>
      <c r="H1144" s="65">
        <v>4.8850727081298828</v>
      </c>
      <c r="I1144" s="66">
        <v>1.6200000047683716</v>
      </c>
      <c r="J1144" s="5">
        <v>8.8711673652713614</v>
      </c>
      <c r="K1144" s="6">
        <v>53.196367741768938</v>
      </c>
      <c r="L1144" s="5">
        <v>46.570675857848116</v>
      </c>
      <c r="M1144" s="5">
        <v>8.6513946448967758</v>
      </c>
      <c r="N1144" s="7">
        <v>5.383025254236772</v>
      </c>
      <c r="O1144" s="7" t="s">
        <v>1535</v>
      </c>
      <c r="P1144" s="67">
        <v>48.788438195169547</v>
      </c>
      <c r="Q1144" s="18">
        <f t="shared" si="58"/>
        <v>2</v>
      </c>
      <c r="R1144" s="68">
        <v>1.61</v>
      </c>
      <c r="S1144" s="69">
        <v>13136.37</v>
      </c>
      <c r="T1144" s="59">
        <f t="shared" si="56"/>
        <v>13136.37</v>
      </c>
    </row>
    <row r="1145" spans="1:20">
      <c r="A1145" t="str">
        <f t="shared" si="57"/>
        <v/>
      </c>
      <c r="B1145" s="60" t="s">
        <v>148</v>
      </c>
      <c r="C1145" s="60" t="s">
        <v>316</v>
      </c>
      <c r="D1145" s="60">
        <v>7</v>
      </c>
      <c r="E1145" s="65">
        <v>7230.1930000000002</v>
      </c>
      <c r="F1145" s="60">
        <v>2022</v>
      </c>
      <c r="G1145" s="65">
        <v>69.912999999999997</v>
      </c>
      <c r="H1145" s="65" t="s">
        <v>367</v>
      </c>
      <c r="I1145" s="66">
        <v>4.7699999809265137</v>
      </c>
      <c r="J1145" s="5" t="s">
        <v>367</v>
      </c>
      <c r="K1145" s="6" t="s">
        <v>367</v>
      </c>
      <c r="L1145" s="5" t="s">
        <v>367</v>
      </c>
      <c r="M1145" s="5">
        <v>11.801394621054918</v>
      </c>
      <c r="N1145" s="7" t="s">
        <v>367</v>
      </c>
      <c r="O1145" s="7" t="s">
        <v>3066</v>
      </c>
      <c r="P1145" s="67" t="s">
        <v>367</v>
      </c>
      <c r="Q1145" s="18">
        <f t="shared" si="58"/>
        <v>3</v>
      </c>
      <c r="R1145" s="68">
        <v>1.51</v>
      </c>
      <c r="S1145" s="69">
        <v>17119.57</v>
      </c>
      <c r="T1145" s="59">
        <f t="shared" si="56"/>
        <v>17119.57</v>
      </c>
    </row>
    <row r="1146" spans="1:20">
      <c r="A1146">
        <f t="shared" si="57"/>
        <v>62</v>
      </c>
      <c r="B1146" s="60" t="s">
        <v>99</v>
      </c>
      <c r="C1146" s="60" t="s">
        <v>267</v>
      </c>
      <c r="D1146" s="60">
        <v>7</v>
      </c>
      <c r="E1146" s="65">
        <v>3069.1309999999999</v>
      </c>
      <c r="F1146" s="60">
        <v>2020</v>
      </c>
      <c r="G1146" s="65">
        <v>69.914000000000001</v>
      </c>
      <c r="H1146" s="65">
        <v>5.8116288185119629</v>
      </c>
      <c r="I1146" s="66">
        <v>2.8156750202178955</v>
      </c>
      <c r="J1146" s="5">
        <v>9.7977234756534415</v>
      </c>
      <c r="K1146" s="6">
        <v>58.755025725729382</v>
      </c>
      <c r="L1146" s="5">
        <v>52.12933384180856</v>
      </c>
      <c r="M1146" s="5">
        <v>9.8470696603462997</v>
      </c>
      <c r="N1146" s="7">
        <v>5.2938930707204204</v>
      </c>
      <c r="O1146" s="7" t="s">
        <v>634</v>
      </c>
      <c r="P1146" s="67">
        <v>47.536405666818439</v>
      </c>
      <c r="Q1146" s="18">
        <f t="shared" si="58"/>
        <v>2</v>
      </c>
      <c r="R1146" s="68">
        <v>1.53</v>
      </c>
      <c r="S1146" s="69">
        <v>13559.26</v>
      </c>
      <c r="T1146" s="59">
        <f t="shared" si="56"/>
        <v>13559.26</v>
      </c>
    </row>
    <row r="1147" spans="1:20">
      <c r="A1147">
        <f t="shared" si="57"/>
        <v>134</v>
      </c>
      <c r="B1147" s="60" t="s">
        <v>79</v>
      </c>
      <c r="C1147" s="60" t="s">
        <v>247</v>
      </c>
      <c r="D1147" s="60">
        <v>7</v>
      </c>
      <c r="E1147" s="65">
        <v>17306.106</v>
      </c>
      <c r="F1147" s="60">
        <v>2012</v>
      </c>
      <c r="G1147" s="65">
        <v>69.938999999999993</v>
      </c>
      <c r="H1147" s="65">
        <v>5.7594695091247559</v>
      </c>
      <c r="I1147" s="66">
        <v>6.4216103553771973</v>
      </c>
      <c r="J1147" s="5">
        <v>9.7455641662662345</v>
      </c>
      <c r="K1147" s="6">
        <v>58.463134481012702</v>
      </c>
      <c r="L1147" s="5">
        <v>51.837442597091879</v>
      </c>
      <c r="M1147" s="5">
        <v>13.453004995505601</v>
      </c>
      <c r="N1147" s="7">
        <v>3.8532240651371055</v>
      </c>
      <c r="O1147" s="7" t="s">
        <v>1884</v>
      </c>
      <c r="P1147" s="67">
        <v>34.963672728603647</v>
      </c>
      <c r="Q1147" s="18">
        <f t="shared" si="58"/>
        <v>3</v>
      </c>
      <c r="R1147" s="68">
        <v>1.62</v>
      </c>
      <c r="S1147" s="69">
        <v>28881.24</v>
      </c>
      <c r="T1147" s="59">
        <f t="shared" si="56"/>
        <v>28881.24</v>
      </c>
    </row>
    <row r="1148" spans="1:20">
      <c r="A1148">
        <f t="shared" si="57"/>
        <v>15</v>
      </c>
      <c r="B1148" s="60" t="s">
        <v>51</v>
      </c>
      <c r="C1148" s="60" t="s">
        <v>219</v>
      </c>
      <c r="D1148" s="60">
        <v>1</v>
      </c>
      <c r="E1148" s="65">
        <v>6255.7820000000002</v>
      </c>
      <c r="F1148" s="60">
        <v>2021</v>
      </c>
      <c r="G1148" s="65">
        <v>69.941000000000003</v>
      </c>
      <c r="H1148" s="65">
        <v>6.4314470291137695</v>
      </c>
      <c r="I1148" s="66">
        <v>2.2599999904632568</v>
      </c>
      <c r="J1148" s="5">
        <v>10.417541686255248</v>
      </c>
      <c r="K1148" s="6">
        <v>62.496079914436649</v>
      </c>
      <c r="L1148" s="5">
        <v>55.870388030515826</v>
      </c>
      <c r="M1148" s="5">
        <v>9.291394630591661</v>
      </c>
      <c r="N1148" s="7">
        <v>6.0131326083776608</v>
      </c>
      <c r="O1148" s="7" t="s">
        <v>401</v>
      </c>
      <c r="P1148" s="67">
        <v>53.931734770979233</v>
      </c>
      <c r="Q1148" s="18">
        <f t="shared" si="58"/>
        <v>2</v>
      </c>
      <c r="R1148" s="68">
        <v>1.52</v>
      </c>
      <c r="S1148" s="69">
        <v>10809.71</v>
      </c>
      <c r="T1148" s="59">
        <f t="shared" si="56"/>
        <v>10809.71</v>
      </c>
    </row>
    <row r="1149" spans="1:20">
      <c r="A1149">
        <f t="shared" si="57"/>
        <v>22</v>
      </c>
      <c r="B1149" s="60" t="s">
        <v>119</v>
      </c>
      <c r="C1149" s="60" t="s">
        <v>287</v>
      </c>
      <c r="D1149" s="60">
        <v>8</v>
      </c>
      <c r="E1149" s="65">
        <v>115843.67</v>
      </c>
      <c r="F1149" s="60">
        <v>2024</v>
      </c>
      <c r="G1149" s="65">
        <v>69.945999999999998</v>
      </c>
      <c r="H1149" s="65">
        <v>6.0830578498840335</v>
      </c>
      <c r="I1149" s="66">
        <v>1.3799999952316284</v>
      </c>
      <c r="J1149" s="5">
        <v>10.069152507025514</v>
      </c>
      <c r="K1149" s="6">
        <v>60.41036987177575</v>
      </c>
      <c r="L1149" s="5">
        <v>53.784677987854927</v>
      </c>
      <c r="M1149" s="5">
        <v>8.4113946353600326</v>
      </c>
      <c r="N1149" s="7">
        <v>6.3942640096510921</v>
      </c>
      <c r="O1149" s="7" t="s">
        <v>3067</v>
      </c>
      <c r="P1149" s="67">
        <v>57.148903439339243</v>
      </c>
      <c r="Q1149" s="18">
        <f t="shared" si="58"/>
        <v>1</v>
      </c>
      <c r="R1149" s="68">
        <v>1.49</v>
      </c>
      <c r="S1149" s="69">
        <v>10375.94</v>
      </c>
      <c r="T1149" s="59">
        <f t="shared" si="56"/>
        <v>10375.94</v>
      </c>
    </row>
    <row r="1150" spans="1:20">
      <c r="A1150" t="str">
        <f t="shared" si="57"/>
        <v/>
      </c>
      <c r="B1150" s="60" t="s">
        <v>88</v>
      </c>
      <c r="C1150" s="60" t="s">
        <v>256</v>
      </c>
      <c r="D1150" s="60">
        <v>4</v>
      </c>
      <c r="E1150" s="65">
        <v>6343.2030000000004</v>
      </c>
      <c r="F1150" s="60">
        <v>2011</v>
      </c>
      <c r="G1150" s="65">
        <v>69.95</v>
      </c>
      <c r="H1150" s="65" t="s">
        <v>367</v>
      </c>
      <c r="I1150" s="66">
        <v>3.7591025829315186</v>
      </c>
      <c r="J1150" s="5" t="s">
        <v>367</v>
      </c>
      <c r="K1150" s="6" t="s">
        <v>367</v>
      </c>
      <c r="L1150" s="5" t="s">
        <v>367</v>
      </c>
      <c r="M1150" s="5">
        <v>10.790497223059923</v>
      </c>
      <c r="N1150" s="7" t="s">
        <v>367</v>
      </c>
      <c r="O1150" s="7" t="s">
        <v>1920</v>
      </c>
      <c r="P1150" s="67" t="s">
        <v>367</v>
      </c>
      <c r="Q1150" s="18">
        <f t="shared" si="58"/>
        <v>3</v>
      </c>
      <c r="R1150" s="68">
        <v>1.65</v>
      </c>
      <c r="S1150" s="69">
        <v>10741.92</v>
      </c>
      <c r="T1150" s="59">
        <f t="shared" si="56"/>
        <v>10741.92</v>
      </c>
    </row>
    <row r="1151" spans="1:20">
      <c r="A1151">
        <f t="shared" si="57"/>
        <v>1</v>
      </c>
      <c r="B1151" s="60" t="s">
        <v>156</v>
      </c>
      <c r="C1151" s="60" t="s">
        <v>324</v>
      </c>
      <c r="D1151" s="60">
        <v>8</v>
      </c>
      <c r="E1151" s="65">
        <v>305.86799999999999</v>
      </c>
      <c r="F1151" s="60">
        <v>2021</v>
      </c>
      <c r="G1151" s="65">
        <v>69.951999999999998</v>
      </c>
      <c r="H1151" s="65">
        <v>7.1214285714285692</v>
      </c>
      <c r="I1151" s="66">
        <v>1.8925552368164063</v>
      </c>
      <c r="J1151" s="5">
        <v>11.107523228570049</v>
      </c>
      <c r="K1151" s="6">
        <v>66.645841905712473</v>
      </c>
      <c r="L1151" s="5">
        <v>60.02015002179165</v>
      </c>
      <c r="M1151" s="5">
        <v>8.9239498769448105</v>
      </c>
      <c r="N1151" s="7">
        <v>6.7257381371958189</v>
      </c>
      <c r="O1151" s="7" t="s">
        <v>399</v>
      </c>
      <c r="P1151" s="67">
        <v>60.323087644689309</v>
      </c>
      <c r="Q1151" s="18">
        <f t="shared" si="58"/>
        <v>2</v>
      </c>
      <c r="R1151" s="68">
        <v>1.52</v>
      </c>
      <c r="S1151" s="69">
        <v>3135.84</v>
      </c>
      <c r="T1151" s="59">
        <f t="shared" si="56"/>
        <v>3135.84</v>
      </c>
    </row>
    <row r="1152" spans="1:20">
      <c r="A1152">
        <f t="shared" si="57"/>
        <v>43</v>
      </c>
      <c r="B1152" s="60" t="s">
        <v>70</v>
      </c>
      <c r="C1152" s="60" t="s">
        <v>238</v>
      </c>
      <c r="D1152" s="60">
        <v>8</v>
      </c>
      <c r="E1152" s="65">
        <v>267346.658</v>
      </c>
      <c r="F1152" s="60">
        <v>2017</v>
      </c>
      <c r="G1152" s="65">
        <v>69.953000000000003</v>
      </c>
      <c r="H1152" s="65">
        <v>5.0984015464782715</v>
      </c>
      <c r="I1152" s="66">
        <v>1.5399999618530273</v>
      </c>
      <c r="J1152" s="5">
        <v>9.0844962036197501</v>
      </c>
      <c r="K1152" s="6">
        <v>54.508331016195392</v>
      </c>
      <c r="L1152" s="5">
        <v>47.882639132274569</v>
      </c>
      <c r="M1152" s="5">
        <v>8.5713946019814315</v>
      </c>
      <c r="N1152" s="7">
        <v>5.5863300379620418</v>
      </c>
      <c r="O1152" s="7" t="s">
        <v>1067</v>
      </c>
      <c r="P1152" s="67">
        <v>50.455294072276303</v>
      </c>
      <c r="Q1152" s="18">
        <f t="shared" si="58"/>
        <v>1</v>
      </c>
      <c r="R1152" s="68">
        <v>1.58</v>
      </c>
      <c r="S1152" s="69">
        <v>11772.57</v>
      </c>
      <c r="T1152" s="59">
        <f t="shared" si="56"/>
        <v>11772.57</v>
      </c>
    </row>
    <row r="1153" spans="1:20">
      <c r="A1153">
        <f t="shared" si="57"/>
        <v>18</v>
      </c>
      <c r="B1153" s="60" t="s">
        <v>119</v>
      </c>
      <c r="C1153" s="60" t="s">
        <v>287</v>
      </c>
      <c r="D1153" s="60">
        <v>8</v>
      </c>
      <c r="E1153" s="65">
        <v>108119.693</v>
      </c>
      <c r="F1153" s="60">
        <v>2017</v>
      </c>
      <c r="G1153" s="65">
        <v>69.965999999999994</v>
      </c>
      <c r="H1153" s="65">
        <v>5.5942702293395996</v>
      </c>
      <c r="I1153" s="66">
        <v>1.2699999809265137</v>
      </c>
      <c r="J1153" s="5">
        <v>9.5803648864810782</v>
      </c>
      <c r="K1153" s="6">
        <v>57.494299710505992</v>
      </c>
      <c r="L1153" s="5">
        <v>50.868607826585169</v>
      </c>
      <c r="M1153" s="5">
        <v>8.3013946210549179</v>
      </c>
      <c r="N1153" s="7">
        <v>6.1277183110373485</v>
      </c>
      <c r="O1153" s="7" t="s">
        <v>1031</v>
      </c>
      <c r="P1153" s="67">
        <v>55.345070426281623</v>
      </c>
      <c r="Q1153" s="18">
        <f t="shared" si="58"/>
        <v>1</v>
      </c>
      <c r="R1153" s="68">
        <v>1.58</v>
      </c>
      <c r="S1153" s="69">
        <v>8584.14</v>
      </c>
      <c r="T1153" s="59">
        <f t="shared" si="56"/>
        <v>8584.14</v>
      </c>
    </row>
    <row r="1154" spans="1:20">
      <c r="A1154" t="str">
        <f t="shared" si="57"/>
        <v/>
      </c>
      <c r="B1154" s="60" t="s">
        <v>62</v>
      </c>
      <c r="C1154" s="60" t="s">
        <v>230</v>
      </c>
      <c r="D1154" s="60">
        <v>1</v>
      </c>
      <c r="E1154" s="65">
        <v>17357.325000000001</v>
      </c>
      <c r="F1154" s="60">
        <v>2020</v>
      </c>
      <c r="G1154" s="65">
        <v>69.971000000000004</v>
      </c>
      <c r="H1154" s="65" t="s">
        <v>367</v>
      </c>
      <c r="I1154" s="66">
        <v>1.6772449016571045</v>
      </c>
      <c r="J1154" s="5" t="s">
        <v>367</v>
      </c>
      <c r="K1154" s="6" t="s">
        <v>367</v>
      </c>
      <c r="L1154" s="5" t="s">
        <v>367</v>
      </c>
      <c r="M1154" s="5">
        <v>8.7086395417855087</v>
      </c>
      <c r="N1154" s="7" t="s">
        <v>367</v>
      </c>
      <c r="O1154" s="7" t="s">
        <v>597</v>
      </c>
      <c r="P1154" s="67" t="s">
        <v>367</v>
      </c>
      <c r="Q1154" s="18">
        <f t="shared" si="58"/>
        <v>2</v>
      </c>
      <c r="R1154" s="68">
        <v>1.53</v>
      </c>
      <c r="S1154" s="69">
        <v>11097.15</v>
      </c>
      <c r="T1154" s="59">
        <f t="shared" ref="T1154:T1217" si="59">IF(S1154=0,"",IF(F1154=2025,_xlfn.XLOOKUP("2024"&amp;C1154,O:O,S:S,"",0),S1154))</f>
        <v>11097.15</v>
      </c>
    </row>
    <row r="1155" spans="1:20">
      <c r="A1155">
        <f t="shared" ref="A1155:A1218" si="60">IF(ISNUMBER(P1155),COUNTIFS($F$3:$F$3127,F1155,$P$3:$P$3127,"&gt;"&amp;P1155)+1,"")</f>
        <v>65</v>
      </c>
      <c r="B1155" s="60" t="s">
        <v>72</v>
      </c>
      <c r="C1155" s="60" t="s">
        <v>240</v>
      </c>
      <c r="D1155" s="60">
        <v>4</v>
      </c>
      <c r="E1155" s="65">
        <v>37560.535000000003</v>
      </c>
      <c r="F1155" s="60">
        <v>2015</v>
      </c>
      <c r="G1155" s="65">
        <v>69.977000000000004</v>
      </c>
      <c r="H1155" s="65">
        <v>4.4933772087097168</v>
      </c>
      <c r="I1155" s="66">
        <v>1.5499999523162842</v>
      </c>
      <c r="J1155" s="5">
        <v>8.4794718658511954</v>
      </c>
      <c r="K1155" s="6">
        <v>50.895550465776168</v>
      </c>
      <c r="L1155" s="5">
        <v>44.269858581855345</v>
      </c>
      <c r="M1155" s="5">
        <v>8.5813945924446884</v>
      </c>
      <c r="N1155" s="7">
        <v>5.1588186634410018</v>
      </c>
      <c r="O1155" s="7" t="s">
        <v>1420</v>
      </c>
      <c r="P1155" s="67">
        <v>46.648152352403336</v>
      </c>
      <c r="Q1155" s="18">
        <f t="shared" si="58"/>
        <v>1</v>
      </c>
      <c r="R1155" s="68">
        <v>1.59</v>
      </c>
      <c r="S1155" s="69">
        <v>13516.03</v>
      </c>
      <c r="T1155" s="59">
        <f t="shared" si="59"/>
        <v>13516.03</v>
      </c>
    </row>
    <row r="1156" spans="1:20">
      <c r="A1156">
        <f t="shared" si="60"/>
        <v>29</v>
      </c>
      <c r="B1156" s="60" t="s">
        <v>141</v>
      </c>
      <c r="C1156" s="60" t="s">
        <v>309</v>
      </c>
      <c r="D1156" s="60">
        <v>7</v>
      </c>
      <c r="E1156" s="65">
        <v>8865.6309999999994</v>
      </c>
      <c r="F1156" s="60">
        <v>2016</v>
      </c>
      <c r="G1156" s="65">
        <v>69.981999999999999</v>
      </c>
      <c r="H1156" s="65">
        <v>5.1037211418151855</v>
      </c>
      <c r="I1156" s="66">
        <v>1.1000000238418579</v>
      </c>
      <c r="J1156" s="5">
        <v>9.0898157989566641</v>
      </c>
      <c r="K1156" s="6">
        <v>54.562859808415467</v>
      </c>
      <c r="L1156" s="5">
        <v>47.937167924494645</v>
      </c>
      <c r="M1156" s="5">
        <v>8.1313946639702621</v>
      </c>
      <c r="N1156" s="7">
        <v>5.895319303206553</v>
      </c>
      <c r="O1156" s="7" t="s">
        <v>1201</v>
      </c>
      <c r="P1156" s="67">
        <v>53.246060843509866</v>
      </c>
      <c r="Q1156" s="18">
        <f t="shared" si="58"/>
        <v>1</v>
      </c>
      <c r="R1156" s="68">
        <v>1.58</v>
      </c>
      <c r="S1156" s="69">
        <v>3169.97</v>
      </c>
      <c r="T1156" s="59">
        <f t="shared" si="59"/>
        <v>3169.97</v>
      </c>
    </row>
    <row r="1157" spans="1:20">
      <c r="A1157">
        <f t="shared" si="60"/>
        <v>7</v>
      </c>
      <c r="B1157" s="60" t="s">
        <v>156</v>
      </c>
      <c r="C1157" s="60" t="s">
        <v>324</v>
      </c>
      <c r="D1157" s="60">
        <v>8</v>
      </c>
      <c r="E1157" s="65">
        <v>254.482</v>
      </c>
      <c r="F1157" s="60">
        <v>2013</v>
      </c>
      <c r="G1157" s="65">
        <v>69.986000000000004</v>
      </c>
      <c r="H1157" s="65">
        <v>6.47</v>
      </c>
      <c r="I1157" s="66">
        <v>1.7133759260177612</v>
      </c>
      <c r="J1157" s="5">
        <v>10.456094657141479</v>
      </c>
      <c r="K1157" s="6">
        <v>62.767722553436251</v>
      </c>
      <c r="L1157" s="5">
        <v>56.142030669515428</v>
      </c>
      <c r="M1157" s="5">
        <v>8.7447705661461654</v>
      </c>
      <c r="N1157" s="7">
        <v>6.4200690280954174</v>
      </c>
      <c r="O1157" s="7" t="s">
        <v>1635</v>
      </c>
      <c r="P1157" s="67">
        <v>58.254902543640576</v>
      </c>
      <c r="Q1157" s="18">
        <f t="shared" si="58"/>
        <v>2</v>
      </c>
      <c r="R1157" s="68">
        <v>1.62</v>
      </c>
      <c r="S1157" s="69">
        <v>3292.23</v>
      </c>
      <c r="T1157" s="59">
        <f t="shared" si="59"/>
        <v>3292.23</v>
      </c>
    </row>
    <row r="1158" spans="1:20">
      <c r="A1158">
        <f t="shared" si="60"/>
        <v>85</v>
      </c>
      <c r="B1158" s="60" t="s">
        <v>20</v>
      </c>
      <c r="C1158" s="60" t="s">
        <v>188</v>
      </c>
      <c r="D1158" s="60">
        <v>7</v>
      </c>
      <c r="E1158" s="65">
        <v>9563.1329999999998</v>
      </c>
      <c r="F1158" s="60">
        <v>2007</v>
      </c>
      <c r="G1158" s="65">
        <v>69.986000000000004</v>
      </c>
      <c r="H1158" s="65">
        <v>5.616976261138916</v>
      </c>
      <c r="I1158" s="66">
        <v>4.3600001335144043</v>
      </c>
      <c r="J1158" s="5">
        <v>9.6030709182803946</v>
      </c>
      <c r="K1158" s="6">
        <v>57.647038480845332</v>
      </c>
      <c r="L1158" s="5">
        <v>51.021346596924509</v>
      </c>
      <c r="M1158" s="5">
        <v>11.391394773642809</v>
      </c>
      <c r="N1158" s="7">
        <v>4.4789376200864117</v>
      </c>
      <c r="O1158" s="7" t="s">
        <v>2614</v>
      </c>
      <c r="P1158" s="67">
        <v>40.970155454376005</v>
      </c>
      <c r="Q1158" s="18">
        <f t="shared" si="58"/>
        <v>3</v>
      </c>
      <c r="R1158" s="68">
        <v>1.69</v>
      </c>
      <c r="S1158" s="69">
        <v>20019.61</v>
      </c>
      <c r="T1158" s="59">
        <f t="shared" si="59"/>
        <v>20019.61</v>
      </c>
    </row>
    <row r="1159" spans="1:20">
      <c r="A1159">
        <f t="shared" si="60"/>
        <v>40</v>
      </c>
      <c r="B1159" s="60" t="s">
        <v>31</v>
      </c>
      <c r="C1159" s="60" t="s">
        <v>199</v>
      </c>
      <c r="D1159" s="60">
        <v>8</v>
      </c>
      <c r="E1159" s="65">
        <v>16274.522000000001</v>
      </c>
      <c r="F1159" s="60">
        <v>2018</v>
      </c>
      <c r="G1159" s="65">
        <v>69.992999999999995</v>
      </c>
      <c r="H1159" s="65">
        <v>5.1218376159667969</v>
      </c>
      <c r="I1159" s="66">
        <v>1.4199999570846558</v>
      </c>
      <c r="J1159" s="5">
        <v>9.1079322731082755</v>
      </c>
      <c r="K1159" s="6">
        <v>54.680199879026198</v>
      </c>
      <c r="L1159" s="5">
        <v>48.054507995105375</v>
      </c>
      <c r="M1159" s="5">
        <v>8.45139459721306</v>
      </c>
      <c r="N1159" s="7">
        <v>5.6859856018262214</v>
      </c>
      <c r="O1159" s="7" t="s">
        <v>912</v>
      </c>
      <c r="P1159" s="67">
        <v>51.236102223208391</v>
      </c>
      <c r="Q1159" s="18">
        <f t="shared" si="58"/>
        <v>1</v>
      </c>
      <c r="R1159" s="68">
        <v>1.56</v>
      </c>
      <c r="S1159" s="69">
        <v>6050.59</v>
      </c>
      <c r="T1159" s="59">
        <f t="shared" si="59"/>
        <v>6050.59</v>
      </c>
    </row>
    <row r="1160" spans="1:20">
      <c r="A1160">
        <f t="shared" si="60"/>
        <v>31</v>
      </c>
      <c r="B1160" s="60" t="s">
        <v>19</v>
      </c>
      <c r="C1160" s="60" t="s">
        <v>187</v>
      </c>
      <c r="D1160" s="60">
        <v>6</v>
      </c>
      <c r="E1160" s="65">
        <v>157964.929</v>
      </c>
      <c r="F1160" s="60">
        <v>2014</v>
      </c>
      <c r="G1160" s="65">
        <v>70.016000000000005</v>
      </c>
      <c r="H1160" s="65">
        <v>4.6355648040771484</v>
      </c>
      <c r="I1160" s="66">
        <v>0.72000002861022949</v>
      </c>
      <c r="J1160" s="5">
        <v>8.621659461218627</v>
      </c>
      <c r="K1160" s="6">
        <v>51.777830987576365</v>
      </c>
      <c r="L1160" s="5">
        <v>45.152139103655543</v>
      </c>
      <c r="M1160" s="5">
        <v>7.7513946687386337</v>
      </c>
      <c r="N1160" s="7">
        <v>5.8250342078121848</v>
      </c>
      <c r="O1160" s="7" t="s">
        <v>1509</v>
      </c>
      <c r="P1160" s="67">
        <v>52.794536159553545</v>
      </c>
      <c r="Q1160" s="18">
        <f t="shared" si="58"/>
        <v>1</v>
      </c>
      <c r="R1160" s="68">
        <v>1.61</v>
      </c>
      <c r="S1160" s="69">
        <v>5068.6400000000003</v>
      </c>
      <c r="T1160" s="59">
        <f t="shared" si="59"/>
        <v>5068.6400000000003</v>
      </c>
    </row>
    <row r="1161" spans="1:20">
      <c r="A1161">
        <f t="shared" si="60"/>
        <v>115</v>
      </c>
      <c r="B1161" s="60" t="s">
        <v>100</v>
      </c>
      <c r="C1161" s="60" t="s">
        <v>268</v>
      </c>
      <c r="D1161" s="60">
        <v>8</v>
      </c>
      <c r="E1161" s="65">
        <v>3290.7849999999999</v>
      </c>
      <c r="F1161" s="60">
        <v>2020</v>
      </c>
      <c r="G1161" s="65">
        <v>70.028999999999996</v>
      </c>
      <c r="H1161" s="65">
        <v>6.0113649368286133</v>
      </c>
      <c r="I1161" s="66">
        <v>7.5300002098083496</v>
      </c>
      <c r="J1161" s="5">
        <v>9.9974595939700919</v>
      </c>
      <c r="K1161" s="6">
        <v>60.05141909428896</v>
      </c>
      <c r="L1161" s="5">
        <v>53.425727210368137</v>
      </c>
      <c r="M1161" s="5">
        <v>14.561394849936754</v>
      </c>
      <c r="N1161" s="7">
        <v>3.6689979058290687</v>
      </c>
      <c r="O1161" s="7" t="s">
        <v>635</v>
      </c>
      <c r="P1161" s="67">
        <v>32.945692425643038</v>
      </c>
      <c r="Q1161" s="18">
        <f t="shared" si="58"/>
        <v>3</v>
      </c>
      <c r="R1161" s="68">
        <v>1.53</v>
      </c>
      <c r="S1161" s="69">
        <v>14801.34</v>
      </c>
      <c r="T1161" s="59">
        <f t="shared" si="59"/>
        <v>14801.34</v>
      </c>
    </row>
    <row r="1162" spans="1:20">
      <c r="A1162">
        <f t="shared" si="60"/>
        <v>7</v>
      </c>
      <c r="B1162" s="60" t="s">
        <v>156</v>
      </c>
      <c r="C1162" s="60" t="s">
        <v>324</v>
      </c>
      <c r="D1162" s="60">
        <v>8</v>
      </c>
      <c r="E1162" s="65">
        <v>260.24</v>
      </c>
      <c r="F1162" s="60">
        <v>2014</v>
      </c>
      <c r="G1162" s="65">
        <v>70.043000000000006</v>
      </c>
      <c r="H1162" s="65">
        <v>6.5514285714285716</v>
      </c>
      <c r="I1162" s="66">
        <v>1.7288620471954346</v>
      </c>
      <c r="J1162" s="5">
        <v>10.537523228570052</v>
      </c>
      <c r="K1162" s="6">
        <v>63.308055801636236</v>
      </c>
      <c r="L1162" s="5">
        <v>56.682363917715413</v>
      </c>
      <c r="M1162" s="5">
        <v>8.7602566873238388</v>
      </c>
      <c r="N1162" s="7">
        <v>6.4703998913336918</v>
      </c>
      <c r="O1162" s="7" t="s">
        <v>1479</v>
      </c>
      <c r="P1162" s="67">
        <v>58.643734756381726</v>
      </c>
      <c r="Q1162" s="18">
        <f t="shared" si="58"/>
        <v>2</v>
      </c>
      <c r="R1162" s="68">
        <v>1.61</v>
      </c>
      <c r="S1162" s="69">
        <v>3302.29</v>
      </c>
      <c r="T1162" s="59">
        <f t="shared" si="59"/>
        <v>3302.29</v>
      </c>
    </row>
    <row r="1163" spans="1:20">
      <c r="A1163" t="str">
        <f t="shared" si="60"/>
        <v/>
      </c>
      <c r="B1163" s="60" t="s">
        <v>102</v>
      </c>
      <c r="C1163" s="60" t="s">
        <v>270</v>
      </c>
      <c r="D1163" s="60">
        <v>4</v>
      </c>
      <c r="E1163" s="65">
        <v>31606.767</v>
      </c>
      <c r="F1163" s="60">
        <v>2008</v>
      </c>
      <c r="G1163" s="65">
        <v>70.051000000000002</v>
      </c>
      <c r="H1163" s="65" t="s">
        <v>367</v>
      </c>
      <c r="I1163" s="66">
        <v>1.7490642070770264</v>
      </c>
      <c r="J1163" s="5" t="s">
        <v>367</v>
      </c>
      <c r="K1163" s="6" t="s">
        <v>367</v>
      </c>
      <c r="L1163" s="5" t="s">
        <v>367</v>
      </c>
      <c r="M1163" s="5">
        <v>8.7804588472054306</v>
      </c>
      <c r="N1163" s="7" t="s">
        <v>367</v>
      </c>
      <c r="O1163" s="7" t="s">
        <v>2392</v>
      </c>
      <c r="P1163" s="67" t="s">
        <v>367</v>
      </c>
      <c r="Q1163" s="18">
        <f t="shared" si="58"/>
        <v>2</v>
      </c>
      <c r="R1163" s="68">
        <v>1.69</v>
      </c>
      <c r="S1163" s="69">
        <v>6901.95</v>
      </c>
      <c r="T1163" s="59">
        <f t="shared" si="59"/>
        <v>6901.95</v>
      </c>
    </row>
    <row r="1164" spans="1:20">
      <c r="A1164">
        <f t="shared" si="60"/>
        <v>83</v>
      </c>
      <c r="B1164" s="60" t="s">
        <v>31</v>
      </c>
      <c r="C1164" s="60" t="s">
        <v>199</v>
      </c>
      <c r="D1164" s="60">
        <v>8</v>
      </c>
      <c r="E1164" s="65">
        <v>16725.473999999998</v>
      </c>
      <c r="F1164" s="60">
        <v>2020</v>
      </c>
      <c r="G1164" s="65">
        <v>70.058999999999997</v>
      </c>
      <c r="H1164" s="65">
        <v>4.3769850730895996</v>
      </c>
      <c r="I1164" s="66">
        <v>1.6399999856948853</v>
      </c>
      <c r="J1164" s="5">
        <v>8.3630797302310782</v>
      </c>
      <c r="K1164" s="6">
        <v>50.255762162524057</v>
      </c>
      <c r="L1164" s="5">
        <v>43.630070278603235</v>
      </c>
      <c r="M1164" s="5">
        <v>8.6713946258232895</v>
      </c>
      <c r="N1164" s="7">
        <v>5.0314940285007337</v>
      </c>
      <c r="O1164" s="7" t="s">
        <v>566</v>
      </c>
      <c r="P1164" s="67">
        <v>45.180198778823588</v>
      </c>
      <c r="Q1164" s="18">
        <f t="shared" si="58"/>
        <v>2</v>
      </c>
      <c r="R1164" s="68">
        <v>1.53</v>
      </c>
      <c r="S1164" s="69">
        <v>6128.78</v>
      </c>
      <c r="T1164" s="59">
        <f t="shared" si="59"/>
        <v>6128.78</v>
      </c>
    </row>
    <row r="1165" spans="1:20">
      <c r="A1165">
        <f t="shared" si="60"/>
        <v>44</v>
      </c>
      <c r="B1165" s="60" t="s">
        <v>154</v>
      </c>
      <c r="C1165" s="60" t="s">
        <v>322</v>
      </c>
      <c r="D1165" s="60">
        <v>1</v>
      </c>
      <c r="E1165" s="65">
        <v>3384.6880000000001</v>
      </c>
      <c r="F1165" s="60">
        <v>2025</v>
      </c>
      <c r="G1165" s="65">
        <v>78.453999999999994</v>
      </c>
      <c r="H1165" s="65">
        <v>6.5928526611328166</v>
      </c>
      <c r="I1165" s="66">
        <v>3.8102660179138184</v>
      </c>
      <c r="J1165" s="5">
        <v>10.578947318274295</v>
      </c>
      <c r="K1165" s="6">
        <v>71.189056656377645</v>
      </c>
      <c r="L1165" s="5">
        <v>64.563364772456822</v>
      </c>
      <c r="M1165" s="5">
        <v>10.841660658042223</v>
      </c>
      <c r="N1165" s="7">
        <v>5.9551176529920662</v>
      </c>
      <c r="O1165" s="7" t="s">
        <v>3063</v>
      </c>
      <c r="P1165" s="67">
        <v>53.161561995603556</v>
      </c>
      <c r="Q1165" s="18">
        <f t="shared" si="58"/>
        <v>3</v>
      </c>
      <c r="R1165" s="68">
        <v>1.48</v>
      </c>
      <c r="S1165" s="69" t="s">
        <v>367</v>
      </c>
      <c r="T1165" s="59">
        <f t="shared" si="59"/>
        <v>32038.77</v>
      </c>
    </row>
    <row r="1166" spans="1:20">
      <c r="A1166">
        <f t="shared" si="60"/>
        <v>65</v>
      </c>
      <c r="B1166" s="60" t="s">
        <v>69</v>
      </c>
      <c r="C1166" s="60" t="s">
        <v>237</v>
      </c>
      <c r="D1166" s="60">
        <v>6</v>
      </c>
      <c r="E1166" s="65">
        <v>1359657.4</v>
      </c>
      <c r="F1166" s="60">
        <v>2017</v>
      </c>
      <c r="G1166" s="65">
        <v>70.067999999999998</v>
      </c>
      <c r="H1166" s="65">
        <v>4.0461111068725586</v>
      </c>
      <c r="I1166" s="66">
        <v>1.059999942779541</v>
      </c>
      <c r="J1166" s="5">
        <v>8.0322057640140372</v>
      </c>
      <c r="K1166" s="6">
        <v>48.273661326859653</v>
      </c>
      <c r="L1166" s="5">
        <v>41.64796944293883</v>
      </c>
      <c r="M1166" s="5">
        <v>8.0913945829079452</v>
      </c>
      <c r="N1166" s="7">
        <v>5.1471929858562246</v>
      </c>
      <c r="O1166" s="7" t="s">
        <v>1098</v>
      </c>
      <c r="P1166" s="67">
        <v>46.489042713787903</v>
      </c>
      <c r="Q1166" s="18">
        <f t="shared" si="58"/>
        <v>1</v>
      </c>
      <c r="R1166" s="68">
        <v>1.58</v>
      </c>
      <c r="S1166" s="69">
        <v>7326.61</v>
      </c>
      <c r="T1166" s="59">
        <f t="shared" si="59"/>
        <v>7326.61</v>
      </c>
    </row>
    <row r="1167" spans="1:20">
      <c r="A1167" t="str">
        <f t="shared" si="60"/>
        <v/>
      </c>
      <c r="B1167" s="60" t="s">
        <v>148</v>
      </c>
      <c r="C1167" s="60" t="s">
        <v>316</v>
      </c>
      <c r="D1167" s="60">
        <v>7</v>
      </c>
      <c r="E1167" s="65">
        <v>7364.4380000000001</v>
      </c>
      <c r="F1167" s="60">
        <v>2023</v>
      </c>
      <c r="G1167" s="65">
        <v>70.072999999999993</v>
      </c>
      <c r="H1167" s="65" t="s">
        <v>367</v>
      </c>
      <c r="I1167" s="66">
        <v>4.630000114440918</v>
      </c>
      <c r="J1167" s="5" t="s">
        <v>367</v>
      </c>
      <c r="K1167" s="6" t="s">
        <v>367</v>
      </c>
      <c r="L1167" s="5" t="s">
        <v>367</v>
      </c>
      <c r="M1167" s="5">
        <v>11.661394754569322</v>
      </c>
      <c r="N1167" s="7" t="s">
        <v>367</v>
      </c>
      <c r="O1167" s="7" t="s">
        <v>3069</v>
      </c>
      <c r="P1167" s="67" t="s">
        <v>367</v>
      </c>
      <c r="Q1167" s="18">
        <f t="shared" si="58"/>
        <v>3</v>
      </c>
      <c r="R1167" s="68">
        <v>1.5</v>
      </c>
      <c r="S1167" s="69">
        <v>17866.400000000001</v>
      </c>
      <c r="T1167" s="59">
        <f t="shared" si="59"/>
        <v>17866.400000000001</v>
      </c>
    </row>
    <row r="1168" spans="1:20">
      <c r="A1168">
        <f t="shared" si="60"/>
        <v>37</v>
      </c>
      <c r="B1168" s="60" t="s">
        <v>70</v>
      </c>
      <c r="C1168" s="60" t="s">
        <v>238</v>
      </c>
      <c r="D1168" s="60">
        <v>8</v>
      </c>
      <c r="E1168" s="65">
        <v>269951.84600000002</v>
      </c>
      <c r="F1168" s="60">
        <v>2018</v>
      </c>
      <c r="G1168" s="65">
        <v>70.08</v>
      </c>
      <c r="H1168" s="65">
        <v>5.3402957916259766</v>
      </c>
      <c r="I1168" s="66">
        <v>1.6100000143051147</v>
      </c>
      <c r="J1168" s="5">
        <v>9.3263904487674552</v>
      </c>
      <c r="K1168" s="6">
        <v>56.061327691974881</v>
      </c>
      <c r="L1168" s="5">
        <v>49.435635808054059</v>
      </c>
      <c r="M1168" s="5">
        <v>8.641394654433519</v>
      </c>
      <c r="N1168" s="7">
        <v>5.7207936664124945</v>
      </c>
      <c r="O1168" s="7" t="s">
        <v>904</v>
      </c>
      <c r="P1168" s="67">
        <v>51.549755770758978</v>
      </c>
      <c r="Q1168" s="18">
        <f t="shared" si="58"/>
        <v>2</v>
      </c>
      <c r="R1168" s="68">
        <v>1.56</v>
      </c>
      <c r="S1168" s="69">
        <v>12262.23</v>
      </c>
      <c r="T1168" s="59">
        <f t="shared" si="59"/>
        <v>12262.23</v>
      </c>
    </row>
    <row r="1169" spans="1:20">
      <c r="A1169">
        <f t="shared" si="60"/>
        <v>10</v>
      </c>
      <c r="B1169" s="60" t="s">
        <v>106</v>
      </c>
      <c r="C1169" s="60" t="s">
        <v>274</v>
      </c>
      <c r="D1169" s="60">
        <v>6</v>
      </c>
      <c r="E1169" s="65">
        <v>29715.436000000002</v>
      </c>
      <c r="F1169" s="60">
        <v>2022</v>
      </c>
      <c r="G1169" s="65">
        <v>70.087000000000003</v>
      </c>
      <c r="H1169" s="65">
        <v>5.4741759300231934</v>
      </c>
      <c r="I1169" s="66">
        <v>0.89999997615814209</v>
      </c>
      <c r="J1169" s="5">
        <v>9.460270587164672</v>
      </c>
      <c r="K1169" s="6">
        <v>56.871766986978933</v>
      </c>
      <c r="L1169" s="5">
        <v>50.246075103058111</v>
      </c>
      <c r="M1169" s="5">
        <v>7.9313946162865463</v>
      </c>
      <c r="N1169" s="7">
        <v>6.3350870223858768</v>
      </c>
      <c r="O1169" s="7" t="s">
        <v>3070</v>
      </c>
      <c r="P1169" s="67">
        <v>56.752896616192544</v>
      </c>
      <c r="Q1169" s="18">
        <f t="shared" si="58"/>
        <v>1</v>
      </c>
      <c r="R1169" s="68">
        <v>1.51</v>
      </c>
      <c r="S1169" s="69">
        <v>4763.3900000000003</v>
      </c>
      <c r="T1169" s="59">
        <f t="shared" si="59"/>
        <v>4763.3900000000003</v>
      </c>
    </row>
    <row r="1170" spans="1:20">
      <c r="A1170">
        <f t="shared" si="60"/>
        <v>31</v>
      </c>
      <c r="B1170" s="60" t="s">
        <v>119</v>
      </c>
      <c r="C1170" s="60" t="s">
        <v>287</v>
      </c>
      <c r="D1170" s="60">
        <v>8</v>
      </c>
      <c r="E1170" s="65">
        <v>112081.264</v>
      </c>
      <c r="F1170" s="60">
        <v>2020</v>
      </c>
      <c r="G1170" s="65">
        <v>70.096999999999994</v>
      </c>
      <c r="H1170" s="65">
        <v>5.079585075378418</v>
      </c>
      <c r="I1170" s="66">
        <v>1.190000057220459</v>
      </c>
      <c r="J1170" s="5">
        <v>9.0656797325198966</v>
      </c>
      <c r="K1170" s="6">
        <v>54.507403737319109</v>
      </c>
      <c r="L1170" s="5">
        <v>47.881711853398286</v>
      </c>
      <c r="M1170" s="5">
        <v>8.2213946973488632</v>
      </c>
      <c r="N1170" s="7">
        <v>5.824037601410696</v>
      </c>
      <c r="O1170" s="7" t="s">
        <v>654</v>
      </c>
      <c r="P1170" s="67">
        <v>52.296827748692579</v>
      </c>
      <c r="Q1170" s="18">
        <f t="shared" si="58"/>
        <v>1</v>
      </c>
      <c r="R1170" s="68">
        <v>1.53</v>
      </c>
      <c r="S1170" s="69">
        <v>8455.18</v>
      </c>
      <c r="T1170" s="59">
        <f t="shared" si="59"/>
        <v>8455.18</v>
      </c>
    </row>
    <row r="1171" spans="1:20">
      <c r="A1171">
        <f t="shared" si="60"/>
        <v>43</v>
      </c>
      <c r="B1171" s="60" t="s">
        <v>65</v>
      </c>
      <c r="C1171" s="60" t="s">
        <v>233</v>
      </c>
      <c r="D1171" s="60">
        <v>1</v>
      </c>
      <c r="E1171" s="65">
        <v>8540.5830000000005</v>
      </c>
      <c r="F1171" s="60">
        <v>2011</v>
      </c>
      <c r="G1171" s="65">
        <v>70.116</v>
      </c>
      <c r="H1171" s="65">
        <v>4.961031436920166</v>
      </c>
      <c r="I1171" s="66">
        <v>1.7554212808609009</v>
      </c>
      <c r="J1171" s="5">
        <v>8.9471260940616446</v>
      </c>
      <c r="K1171" s="6">
        <v>53.809181115312924</v>
      </c>
      <c r="L1171" s="5">
        <v>47.183489231392102</v>
      </c>
      <c r="M1171" s="5">
        <v>8.7868159209893051</v>
      </c>
      <c r="N1171" s="7">
        <v>5.3698051325604332</v>
      </c>
      <c r="O1171" s="7" t="s">
        <v>1953</v>
      </c>
      <c r="P1171" s="67">
        <v>48.893900440352319</v>
      </c>
      <c r="Q1171" s="18">
        <f t="shared" si="58"/>
        <v>2</v>
      </c>
      <c r="R1171" s="68">
        <v>1.65</v>
      </c>
      <c r="S1171" s="69">
        <v>5488.43</v>
      </c>
      <c r="T1171" s="59">
        <f t="shared" si="59"/>
        <v>5488.43</v>
      </c>
    </row>
    <row r="1172" spans="1:20">
      <c r="A1172">
        <f t="shared" si="60"/>
        <v>121</v>
      </c>
      <c r="B1172" s="60" t="s">
        <v>124</v>
      </c>
      <c r="C1172" s="60" t="s">
        <v>292</v>
      </c>
      <c r="D1172" s="60">
        <v>7</v>
      </c>
      <c r="E1172" s="65">
        <v>144604.098</v>
      </c>
      <c r="F1172" s="60">
        <v>2013</v>
      </c>
      <c r="G1172" s="65">
        <v>70.64</v>
      </c>
      <c r="H1172" s="65">
        <v>5.537177562713623</v>
      </c>
      <c r="I1172" s="66">
        <v>5.25</v>
      </c>
      <c r="J1172" s="5">
        <v>9.5232722198551016</v>
      </c>
      <c r="K1172" s="6">
        <v>57.702227905574269</v>
      </c>
      <c r="L1172" s="5">
        <v>51.076536021653446</v>
      </c>
      <c r="M1172" s="5">
        <v>12.281394640128404</v>
      </c>
      <c r="N1172" s="7">
        <v>4.1588547162848464</v>
      </c>
      <c r="O1172" s="7" t="s">
        <v>1726</v>
      </c>
      <c r="P1172" s="67">
        <v>37.736926990987008</v>
      </c>
      <c r="Q1172" s="18">
        <f t="shared" si="58"/>
        <v>3</v>
      </c>
      <c r="R1172" s="68">
        <v>1.62</v>
      </c>
      <c r="S1172" s="69">
        <v>36260.07</v>
      </c>
      <c r="T1172" s="59">
        <f t="shared" si="59"/>
        <v>36260.07</v>
      </c>
    </row>
    <row r="1173" spans="1:20">
      <c r="A1173">
        <f t="shared" si="60"/>
        <v>41</v>
      </c>
      <c r="B1173" s="60" t="s">
        <v>99</v>
      </c>
      <c r="C1173" s="60" t="s">
        <v>267</v>
      </c>
      <c r="D1173" s="60">
        <v>7</v>
      </c>
      <c r="E1173" s="65">
        <v>3287.1640000000002</v>
      </c>
      <c r="F1173" s="60">
        <v>2015</v>
      </c>
      <c r="G1173" s="65">
        <v>70.117999999999995</v>
      </c>
      <c r="H1173" s="65">
        <v>6.0174722671508789</v>
      </c>
      <c r="I1173" s="66">
        <v>2.6133573055267334</v>
      </c>
      <c r="J1173" s="5">
        <v>10.003566924292357</v>
      </c>
      <c r="K1173" s="6">
        <v>60.164469893557339</v>
      </c>
      <c r="L1173" s="5">
        <v>53.538778009636516</v>
      </c>
      <c r="M1173" s="5">
        <v>9.6447519456551376</v>
      </c>
      <c r="N1173" s="7">
        <v>5.5510787951114899</v>
      </c>
      <c r="O1173" s="7" t="s">
        <v>1320</v>
      </c>
      <c r="P1173" s="67">
        <v>50.195129204606467</v>
      </c>
      <c r="Q1173" s="18">
        <f t="shared" si="58"/>
        <v>2</v>
      </c>
      <c r="R1173" s="68">
        <v>1.59</v>
      </c>
      <c r="S1173" s="69">
        <v>11691.08</v>
      </c>
      <c r="T1173" s="59">
        <f t="shared" si="59"/>
        <v>11691.08</v>
      </c>
    </row>
    <row r="1174" spans="1:20">
      <c r="A1174">
        <f t="shared" si="60"/>
        <v>56</v>
      </c>
      <c r="B1174" s="60" t="s">
        <v>31</v>
      </c>
      <c r="C1174" s="60" t="s">
        <v>199</v>
      </c>
      <c r="D1174" s="60">
        <v>8</v>
      </c>
      <c r="E1174" s="65">
        <v>16481.304</v>
      </c>
      <c r="F1174" s="60">
        <v>2019</v>
      </c>
      <c r="G1174" s="65">
        <v>70.126999999999995</v>
      </c>
      <c r="H1174" s="65">
        <v>4.9982848167419434</v>
      </c>
      <c r="I1174" s="66">
        <v>1.6799999475479126</v>
      </c>
      <c r="J1174" s="5">
        <v>8.984379473883422</v>
      </c>
      <c r="K1174" s="6">
        <v>54.041704679789824</v>
      </c>
      <c r="L1174" s="5">
        <v>47.416012795869001</v>
      </c>
      <c r="M1174" s="5">
        <v>8.7113945876763168</v>
      </c>
      <c r="N1174" s="7">
        <v>5.4429876087746791</v>
      </c>
      <c r="O1174" s="7" t="s">
        <v>771</v>
      </c>
      <c r="P1174" s="67">
        <v>48.989372836748537</v>
      </c>
      <c r="Q1174" s="18">
        <f t="shared" si="58"/>
        <v>2</v>
      </c>
      <c r="R1174" s="68">
        <v>1.55</v>
      </c>
      <c r="S1174" s="69">
        <v>6448.88</v>
      </c>
      <c r="T1174" s="59">
        <f t="shared" si="59"/>
        <v>6448.88</v>
      </c>
    </row>
    <row r="1175" spans="1:20">
      <c r="A1175">
        <f t="shared" si="60"/>
        <v>109</v>
      </c>
      <c r="B1175" s="60" t="s">
        <v>79</v>
      </c>
      <c r="C1175" s="60" t="s">
        <v>247</v>
      </c>
      <c r="D1175" s="60">
        <v>7</v>
      </c>
      <c r="E1175" s="65">
        <v>19743.602999999999</v>
      </c>
      <c r="F1175" s="60">
        <v>2021</v>
      </c>
      <c r="G1175" s="65">
        <v>70.131</v>
      </c>
      <c r="H1175" s="65">
        <v>6.2596340179443359</v>
      </c>
      <c r="I1175" s="66">
        <v>5.793372631072998</v>
      </c>
      <c r="J1175" s="5">
        <v>10.245728675085815</v>
      </c>
      <c r="K1175" s="6">
        <v>61.632328354602713</v>
      </c>
      <c r="L1175" s="5">
        <v>55.00663647068189</v>
      </c>
      <c r="M1175" s="5">
        <v>12.824767271201402</v>
      </c>
      <c r="N1175" s="7">
        <v>4.2890943209707819</v>
      </c>
      <c r="O1175" s="7" t="s">
        <v>509</v>
      </c>
      <c r="P1175" s="67">
        <v>38.468850163728391</v>
      </c>
      <c r="Q1175" s="18">
        <f t="shared" si="58"/>
        <v>3</v>
      </c>
      <c r="R1175" s="68">
        <v>1.52</v>
      </c>
      <c r="S1175" s="69">
        <v>32945.85</v>
      </c>
      <c r="T1175" s="59">
        <f t="shared" si="59"/>
        <v>32945.85</v>
      </c>
    </row>
    <row r="1176" spans="1:20">
      <c r="A1176">
        <f t="shared" si="60"/>
        <v>61</v>
      </c>
      <c r="B1176" s="60" t="s">
        <v>50</v>
      </c>
      <c r="C1176" s="60" t="s">
        <v>218</v>
      </c>
      <c r="D1176" s="60">
        <v>4</v>
      </c>
      <c r="E1176" s="65">
        <v>99597.342000000004</v>
      </c>
      <c r="F1176" s="60">
        <v>2015</v>
      </c>
      <c r="G1176" s="65">
        <v>70.135000000000005</v>
      </c>
      <c r="H1176" s="65">
        <v>4.7625384330749512</v>
      </c>
      <c r="I1176" s="66">
        <v>1.6200000047683716</v>
      </c>
      <c r="J1176" s="5">
        <v>8.7486330902164298</v>
      </c>
      <c r="K1176" s="6">
        <v>52.629676050077656</v>
      </c>
      <c r="L1176" s="5">
        <v>46.003984166156833</v>
      </c>
      <c r="M1176" s="5">
        <v>8.6513946448967758</v>
      </c>
      <c r="N1176" s="7">
        <v>5.3175223249459949</v>
      </c>
      <c r="O1176" s="7" t="s">
        <v>1388</v>
      </c>
      <c r="P1176" s="67">
        <v>48.08321589383651</v>
      </c>
      <c r="Q1176" s="18">
        <f t="shared" si="58"/>
        <v>2</v>
      </c>
      <c r="R1176" s="68">
        <v>1.59</v>
      </c>
      <c r="S1176" s="69">
        <v>13425.91</v>
      </c>
      <c r="T1176" s="59">
        <f t="shared" si="59"/>
        <v>13425.91</v>
      </c>
    </row>
    <row r="1177" spans="1:20">
      <c r="A1177">
        <f t="shared" si="60"/>
        <v>33</v>
      </c>
      <c r="B1177" s="60" t="s">
        <v>51</v>
      </c>
      <c r="C1177" s="60" t="s">
        <v>219</v>
      </c>
      <c r="D1177" s="60">
        <v>1</v>
      </c>
      <c r="E1177" s="65">
        <v>6029.2969999999996</v>
      </c>
      <c r="F1177" s="60">
        <v>2008</v>
      </c>
      <c r="G1177" s="65">
        <v>70.138000000000005</v>
      </c>
      <c r="H1177" s="65">
        <v>5.1914939880371094</v>
      </c>
      <c r="I1177" s="66">
        <v>1.9299999475479126</v>
      </c>
      <c r="J1177" s="5">
        <v>9.177588645178588</v>
      </c>
      <c r="K1177" s="6">
        <v>55.212531268502829</v>
      </c>
      <c r="L1177" s="5">
        <v>48.586839384582007</v>
      </c>
      <c r="M1177" s="5">
        <v>8.9613945876763168</v>
      </c>
      <c r="N1177" s="7">
        <v>5.4217944438467738</v>
      </c>
      <c r="O1177" s="7" t="s">
        <v>2423</v>
      </c>
      <c r="P1177" s="67">
        <v>49.59474322881703</v>
      </c>
      <c r="Q1177" s="18">
        <f t="shared" si="58"/>
        <v>2</v>
      </c>
      <c r="R1177" s="68">
        <v>1.69</v>
      </c>
      <c r="S1177" s="69">
        <v>8704.81</v>
      </c>
      <c r="T1177" s="59">
        <f t="shared" si="59"/>
        <v>8704.81</v>
      </c>
    </row>
    <row r="1178" spans="1:20">
      <c r="A1178">
        <f t="shared" si="60"/>
        <v>37</v>
      </c>
      <c r="B1178" s="60" t="s">
        <v>155</v>
      </c>
      <c r="C1178" s="60" t="s">
        <v>323</v>
      </c>
      <c r="D1178" s="60">
        <v>7</v>
      </c>
      <c r="E1178" s="65">
        <v>28823.196</v>
      </c>
      <c r="F1178" s="60">
        <v>2011</v>
      </c>
      <c r="G1178" s="65">
        <v>70.143000000000001</v>
      </c>
      <c r="H1178" s="65">
        <v>5.7387442588806152</v>
      </c>
      <c r="I1178" s="66">
        <v>2.4300000667572021</v>
      </c>
      <c r="J1178" s="5">
        <v>9.7248389160220938</v>
      </c>
      <c r="K1178" s="6">
        <v>58.508969009975125</v>
      </c>
      <c r="L1178" s="5">
        <v>51.883277126054303</v>
      </c>
      <c r="M1178" s="5">
        <v>9.4613947068856064</v>
      </c>
      <c r="N1178" s="7">
        <v>5.4836817121999815</v>
      </c>
      <c r="O1178" s="7" t="s">
        <v>1984</v>
      </c>
      <c r="P1178" s="67">
        <v>49.930785394262934</v>
      </c>
      <c r="Q1178" s="18">
        <f t="shared" si="58"/>
        <v>2</v>
      </c>
      <c r="R1178" s="68">
        <v>1.65</v>
      </c>
      <c r="S1178" s="69">
        <v>6100.25</v>
      </c>
      <c r="T1178" s="59">
        <f t="shared" si="59"/>
        <v>6100.25</v>
      </c>
    </row>
    <row r="1179" spans="1:20">
      <c r="A1179">
        <f t="shared" si="60"/>
        <v>60</v>
      </c>
      <c r="B1179" s="60" t="s">
        <v>69</v>
      </c>
      <c r="C1179" s="60" t="s">
        <v>237</v>
      </c>
      <c r="D1179" s="60">
        <v>6</v>
      </c>
      <c r="E1179" s="65">
        <v>1402617.6950000001</v>
      </c>
      <c r="F1179" s="60">
        <v>2020</v>
      </c>
      <c r="G1179" s="65">
        <v>70.156000000000006</v>
      </c>
      <c r="H1179" s="65">
        <v>4.2238655090332031</v>
      </c>
      <c r="I1179" s="66">
        <v>0.99000000953674316</v>
      </c>
      <c r="J1179" s="5">
        <v>8.2099601661746817</v>
      </c>
      <c r="K1179" s="6">
        <v>49.403937303535542</v>
      </c>
      <c r="L1179" s="5">
        <v>42.77824541961472</v>
      </c>
      <c r="M1179" s="5">
        <v>8.0213946496651474</v>
      </c>
      <c r="N1179" s="7">
        <v>5.3330184198580097</v>
      </c>
      <c r="O1179" s="7" t="s">
        <v>604</v>
      </c>
      <c r="P1179" s="67">
        <v>47.887730947403909</v>
      </c>
      <c r="Q1179" s="18">
        <f t="shared" si="58"/>
        <v>1</v>
      </c>
      <c r="R1179" s="68">
        <v>1.53</v>
      </c>
      <c r="S1179" s="69">
        <v>7399.53</v>
      </c>
      <c r="T1179" s="59">
        <f t="shared" si="59"/>
        <v>7399.53</v>
      </c>
    </row>
    <row r="1180" spans="1:20">
      <c r="A1180">
        <f t="shared" si="60"/>
        <v>105</v>
      </c>
      <c r="B1180" s="60" t="s">
        <v>23</v>
      </c>
      <c r="C1180" s="60" t="s">
        <v>191</v>
      </c>
      <c r="D1180" s="60">
        <v>6</v>
      </c>
      <c r="E1180" s="65">
        <v>725.27300000000002</v>
      </c>
      <c r="F1180" s="60">
        <v>2013</v>
      </c>
      <c r="G1180" s="65">
        <v>70.161000000000001</v>
      </c>
      <c r="H1180" s="65">
        <v>5.569091796875</v>
      </c>
      <c r="I1180" s="66">
        <v>4.4800000190734863</v>
      </c>
      <c r="J1180" s="5">
        <v>9.5551864540164786</v>
      </c>
      <c r="K1180" s="6">
        <v>57.50301667848484</v>
      </c>
      <c r="L1180" s="5">
        <v>50.877324794564018</v>
      </c>
      <c r="M1180" s="5">
        <v>11.511394659201891</v>
      </c>
      <c r="N1180" s="7">
        <v>4.4197359486666628</v>
      </c>
      <c r="O1180" s="7" t="s">
        <v>1655</v>
      </c>
      <c r="P1180" s="67">
        <v>40.104130630287457</v>
      </c>
      <c r="Q1180" s="18">
        <f t="shared" si="58"/>
        <v>3</v>
      </c>
      <c r="R1180" s="68">
        <v>1.62</v>
      </c>
      <c r="S1180" s="69">
        <v>11212.48</v>
      </c>
      <c r="T1180" s="59">
        <f t="shared" si="59"/>
        <v>11212.48</v>
      </c>
    </row>
    <row r="1181" spans="1:20">
      <c r="A1181">
        <f t="shared" si="60"/>
        <v>5</v>
      </c>
      <c r="B1181" s="60" t="s">
        <v>156</v>
      </c>
      <c r="C1181" s="60" t="s">
        <v>324</v>
      </c>
      <c r="D1181" s="60">
        <v>8</v>
      </c>
      <c r="E1181" s="65">
        <v>266.101</v>
      </c>
      <c r="F1181" s="60">
        <v>2015</v>
      </c>
      <c r="G1181" s="65">
        <v>70.162999999999997</v>
      </c>
      <c r="H1181" s="65">
        <v>6.6328571428571435</v>
      </c>
      <c r="I1181" s="66">
        <v>1.7632972002029419</v>
      </c>
      <c r="J1181" s="5">
        <v>10.618951799998623</v>
      </c>
      <c r="K1181" s="6">
        <v>63.906567569724899</v>
      </c>
      <c r="L1181" s="5">
        <v>57.280875685804077</v>
      </c>
      <c r="M1181" s="5">
        <v>8.7946918403313461</v>
      </c>
      <c r="N1181" s="7">
        <v>6.5131191320565902</v>
      </c>
      <c r="O1181" s="7" t="s">
        <v>1324</v>
      </c>
      <c r="P1181" s="67">
        <v>58.894292159297081</v>
      </c>
      <c r="Q1181" s="18">
        <f t="shared" si="58"/>
        <v>2</v>
      </c>
      <c r="R1181" s="68">
        <v>1.59</v>
      </c>
      <c r="S1181" s="69">
        <v>3357.64</v>
      </c>
      <c r="T1181" s="59">
        <f t="shared" si="59"/>
        <v>3357.64</v>
      </c>
    </row>
    <row r="1182" spans="1:20">
      <c r="A1182">
        <f t="shared" si="60"/>
        <v>143</v>
      </c>
      <c r="B1182" s="60" t="s">
        <v>100</v>
      </c>
      <c r="C1182" s="60" t="s">
        <v>268</v>
      </c>
      <c r="D1182" s="60">
        <v>8</v>
      </c>
      <c r="E1182" s="65">
        <v>3104.364</v>
      </c>
      <c r="F1182" s="60">
        <v>2017</v>
      </c>
      <c r="G1182" s="65">
        <v>70.171000000000006</v>
      </c>
      <c r="H1182" s="65">
        <v>5.3338503837585449</v>
      </c>
      <c r="I1182" s="66">
        <v>7.2100000381469727</v>
      </c>
      <c r="J1182" s="5">
        <v>9.3199450409000235</v>
      </c>
      <c r="K1182" s="6">
        <v>56.095330293262336</v>
      </c>
      <c r="L1182" s="5">
        <v>49.469638409341513</v>
      </c>
      <c r="M1182" s="5">
        <v>14.241394678275377</v>
      </c>
      <c r="N1182" s="7">
        <v>3.4736512488348685</v>
      </c>
      <c r="O1182" s="7" t="s">
        <v>1141</v>
      </c>
      <c r="P1182" s="67">
        <v>31.373745209015883</v>
      </c>
      <c r="Q1182" s="18">
        <f t="shared" ref="Q1182:Q1245" si="61">IF(I1182&lt;R1182,1,IF(I1182&lt;R1182*2,2,3))</f>
        <v>3</v>
      </c>
      <c r="R1182" s="68">
        <v>1.58</v>
      </c>
      <c r="S1182" s="69">
        <v>14401.54</v>
      </c>
      <c r="T1182" s="59">
        <f t="shared" si="59"/>
        <v>14401.54</v>
      </c>
    </row>
    <row r="1183" spans="1:20">
      <c r="A1183">
        <f t="shared" si="60"/>
        <v>41</v>
      </c>
      <c r="B1183" s="60" t="s">
        <v>99</v>
      </c>
      <c r="C1183" s="60" t="s">
        <v>267</v>
      </c>
      <c r="D1183" s="60">
        <v>7</v>
      </c>
      <c r="E1183" s="65">
        <v>3557.2660000000001</v>
      </c>
      <c r="F1183" s="60">
        <v>2011</v>
      </c>
      <c r="G1183" s="65">
        <v>70.173000000000002</v>
      </c>
      <c r="H1183" s="65">
        <v>5.7922625541687012</v>
      </c>
      <c r="I1183" s="66">
        <v>2.5905699729919434</v>
      </c>
      <c r="J1183" s="5">
        <v>9.7783572113101798</v>
      </c>
      <c r="K1183" s="6">
        <v>58.856120814085138</v>
      </c>
      <c r="L1183" s="5">
        <v>52.230428930164315</v>
      </c>
      <c r="M1183" s="5">
        <v>9.6219646131203476</v>
      </c>
      <c r="N1183" s="7">
        <v>5.4282499500095636</v>
      </c>
      <c r="O1183" s="7" t="s">
        <v>1933</v>
      </c>
      <c r="P1183" s="67">
        <v>49.426060363304636</v>
      </c>
      <c r="Q1183" s="18">
        <f t="shared" si="61"/>
        <v>2</v>
      </c>
      <c r="R1183" s="68">
        <v>1.65</v>
      </c>
      <c r="S1183" s="69">
        <v>10217.31</v>
      </c>
      <c r="T1183" s="59">
        <f t="shared" si="59"/>
        <v>10217.31</v>
      </c>
    </row>
    <row r="1184" spans="1:20">
      <c r="A1184">
        <f t="shared" si="60"/>
        <v>59</v>
      </c>
      <c r="B1184" s="60" t="s">
        <v>99</v>
      </c>
      <c r="C1184" s="60" t="s">
        <v>267</v>
      </c>
      <c r="D1184" s="60">
        <v>7</v>
      </c>
      <c r="E1184" s="65">
        <v>3237.7939999999999</v>
      </c>
      <c r="F1184" s="60">
        <v>2016</v>
      </c>
      <c r="G1184" s="65">
        <v>70.179000000000002</v>
      </c>
      <c r="H1184" s="65">
        <v>5.5777840614318848</v>
      </c>
      <c r="I1184" s="66">
        <v>2.6466188430786133</v>
      </c>
      <c r="J1184" s="5">
        <v>9.5638787185733634</v>
      </c>
      <c r="K1184" s="6">
        <v>57.570092619185424</v>
      </c>
      <c r="L1184" s="5">
        <v>50.944400735264601</v>
      </c>
      <c r="M1184" s="5">
        <v>9.6780134832070175</v>
      </c>
      <c r="N1184" s="7">
        <v>5.2639315726994713</v>
      </c>
      <c r="O1184" s="7" t="s">
        <v>1181</v>
      </c>
      <c r="P1184" s="67">
        <v>47.543416459830794</v>
      </c>
      <c r="Q1184" s="18">
        <f t="shared" si="61"/>
        <v>2</v>
      </c>
      <c r="R1184" s="68">
        <v>1.58</v>
      </c>
      <c r="S1184" s="69">
        <v>12377.37</v>
      </c>
      <c r="T1184" s="59">
        <f t="shared" si="59"/>
        <v>12377.37</v>
      </c>
    </row>
    <row r="1185" spans="1:20">
      <c r="A1185">
        <f t="shared" si="60"/>
        <v>73</v>
      </c>
      <c r="B1185" s="60" t="s">
        <v>99</v>
      </c>
      <c r="C1185" s="60" t="s">
        <v>267</v>
      </c>
      <c r="D1185" s="60">
        <v>7</v>
      </c>
      <c r="E1185" s="65">
        <v>3112.5619999999999</v>
      </c>
      <c r="F1185" s="60">
        <v>2019</v>
      </c>
      <c r="G1185" s="65">
        <v>70.180999999999997</v>
      </c>
      <c r="H1185" s="65">
        <v>5.8034505844116211</v>
      </c>
      <c r="I1185" s="66">
        <v>2.8571057319641113</v>
      </c>
      <c r="J1185" s="5">
        <v>9.7895452415530997</v>
      </c>
      <c r="K1185" s="6">
        <v>58.930179292165278</v>
      </c>
      <c r="L1185" s="5">
        <v>52.304487408244455</v>
      </c>
      <c r="M1185" s="5">
        <v>9.8885003720925155</v>
      </c>
      <c r="N1185" s="7">
        <v>5.2894256398936905</v>
      </c>
      <c r="O1185" s="7" t="s">
        <v>720</v>
      </c>
      <c r="P1185" s="67">
        <v>47.607245026108629</v>
      </c>
      <c r="Q1185" s="18">
        <f t="shared" si="61"/>
        <v>2</v>
      </c>
      <c r="R1185" s="68">
        <v>1.55</v>
      </c>
      <c r="S1185" s="69">
        <v>14621.24</v>
      </c>
      <c r="T1185" s="59">
        <f t="shared" si="59"/>
        <v>14621.24</v>
      </c>
    </row>
    <row r="1186" spans="1:20">
      <c r="A1186">
        <f t="shared" si="60"/>
        <v>99</v>
      </c>
      <c r="B1186" s="60" t="s">
        <v>150</v>
      </c>
      <c r="C1186" s="60" t="s">
        <v>318</v>
      </c>
      <c r="D1186" s="60">
        <v>7</v>
      </c>
      <c r="E1186" s="65">
        <v>46456.002999999997</v>
      </c>
      <c r="F1186" s="60">
        <v>2010</v>
      </c>
      <c r="G1186" s="65">
        <v>70.188000000000002</v>
      </c>
      <c r="H1186" s="65">
        <v>5.0575613975524902</v>
      </c>
      <c r="I1186" s="66">
        <v>3.6362578868865967</v>
      </c>
      <c r="J1186" s="5">
        <v>9.0436560546939688</v>
      </c>
      <c r="K1186" s="6">
        <v>54.445576028999433</v>
      </c>
      <c r="L1186" s="5">
        <v>47.819884145078611</v>
      </c>
      <c r="M1186" s="5">
        <v>10.667652527015001</v>
      </c>
      <c r="N1186" s="7">
        <v>4.4826998277248409</v>
      </c>
      <c r="O1186" s="7" t="s">
        <v>2170</v>
      </c>
      <c r="P1186" s="67">
        <v>40.816505193411906</v>
      </c>
      <c r="Q1186" s="18">
        <f t="shared" si="61"/>
        <v>3</v>
      </c>
      <c r="R1186" s="68">
        <v>1.65</v>
      </c>
      <c r="S1186" s="69">
        <v>16811.79</v>
      </c>
      <c r="T1186" s="59">
        <f t="shared" si="59"/>
        <v>16811.79</v>
      </c>
    </row>
    <row r="1187" spans="1:20">
      <c r="A1187" t="str">
        <f t="shared" si="60"/>
        <v/>
      </c>
      <c r="B1187" s="60" t="s">
        <v>148</v>
      </c>
      <c r="C1187" s="60" t="s">
        <v>316</v>
      </c>
      <c r="D1187" s="60">
        <v>7</v>
      </c>
      <c r="E1187" s="65">
        <v>7494.4979999999996</v>
      </c>
      <c r="F1187" s="60">
        <v>2024</v>
      </c>
      <c r="G1187" s="65">
        <v>70.200999999999993</v>
      </c>
      <c r="H1187" s="65" t="s">
        <v>367</v>
      </c>
      <c r="I1187" s="66">
        <v>4.4499998092651367</v>
      </c>
      <c r="J1187" s="5" t="s">
        <v>367</v>
      </c>
      <c r="K1187" s="6" t="s">
        <v>367</v>
      </c>
      <c r="L1187" s="5" t="s">
        <v>367</v>
      </c>
      <c r="M1187" s="5">
        <v>11.481394449393541</v>
      </c>
      <c r="N1187" s="7" t="s">
        <v>367</v>
      </c>
      <c r="O1187" s="7" t="s">
        <v>3071</v>
      </c>
      <c r="P1187" s="67" t="s">
        <v>367</v>
      </c>
      <c r="Q1187" s="18">
        <f t="shared" si="61"/>
        <v>3</v>
      </c>
      <c r="R1187" s="68">
        <v>1.49</v>
      </c>
      <c r="S1187" s="69">
        <v>18662.3</v>
      </c>
      <c r="T1187" s="59">
        <f t="shared" si="59"/>
        <v>18662.3</v>
      </c>
    </row>
    <row r="1188" spans="1:20">
      <c r="A1188">
        <f t="shared" si="60"/>
        <v>65</v>
      </c>
      <c r="B1188" s="60" t="s">
        <v>99</v>
      </c>
      <c r="C1188" s="60" t="s">
        <v>267</v>
      </c>
      <c r="D1188" s="60">
        <v>7</v>
      </c>
      <c r="E1188" s="65">
        <v>3153.7730000000001</v>
      </c>
      <c r="F1188" s="60">
        <v>2018</v>
      </c>
      <c r="G1188" s="65">
        <v>70.236000000000004</v>
      </c>
      <c r="H1188" s="65">
        <v>5.6822772026062012</v>
      </c>
      <c r="I1188" s="66">
        <v>2.7911446094512939</v>
      </c>
      <c r="J1188" s="5">
        <v>9.6683718597476798</v>
      </c>
      <c r="K1188" s="6">
        <v>58.246362443842969</v>
      </c>
      <c r="L1188" s="5">
        <v>51.620670559922146</v>
      </c>
      <c r="M1188" s="5">
        <v>9.8225392495796982</v>
      </c>
      <c r="N1188" s="7">
        <v>5.2553285101030234</v>
      </c>
      <c r="O1188" s="7" t="s">
        <v>870</v>
      </c>
      <c r="P1188" s="67">
        <v>47.355474954719966</v>
      </c>
      <c r="Q1188" s="18">
        <f t="shared" si="61"/>
        <v>2</v>
      </c>
      <c r="R1188" s="68">
        <v>1.56</v>
      </c>
      <c r="S1188" s="69">
        <v>13895.5</v>
      </c>
      <c r="T1188" s="59">
        <f t="shared" si="59"/>
        <v>13895.5</v>
      </c>
    </row>
    <row r="1189" spans="1:20">
      <c r="A1189">
        <f t="shared" si="60"/>
        <v>46</v>
      </c>
      <c r="B1189" s="60" t="s">
        <v>99</v>
      </c>
      <c r="C1189" s="60" t="s">
        <v>267</v>
      </c>
      <c r="D1189" s="60">
        <v>7</v>
      </c>
      <c r="E1189" s="65">
        <v>3342.7089999999998</v>
      </c>
      <c r="F1189" s="60">
        <v>2014</v>
      </c>
      <c r="G1189" s="65">
        <v>70.241</v>
      </c>
      <c r="H1189" s="65">
        <v>5.9170584678649902</v>
      </c>
      <c r="I1189" s="66">
        <v>2.5979433059692383</v>
      </c>
      <c r="J1189" s="5">
        <v>9.9031531250064688</v>
      </c>
      <c r="K1189" s="6">
        <v>59.665031279328801</v>
      </c>
      <c r="L1189" s="5">
        <v>53.039339395407978</v>
      </c>
      <c r="M1189" s="5">
        <v>9.6293379460976425</v>
      </c>
      <c r="N1189" s="7">
        <v>5.5080982402224805</v>
      </c>
      <c r="O1189" s="7" t="s">
        <v>1477</v>
      </c>
      <c r="P1189" s="67">
        <v>49.922023002680213</v>
      </c>
      <c r="Q1189" s="18">
        <f t="shared" si="61"/>
        <v>2</v>
      </c>
      <c r="R1189" s="68">
        <v>1.61</v>
      </c>
      <c r="S1189" s="69">
        <v>11641.12</v>
      </c>
      <c r="T1189" s="59">
        <f t="shared" si="59"/>
        <v>11641.12</v>
      </c>
    </row>
    <row r="1190" spans="1:20">
      <c r="A1190">
        <f t="shared" si="60"/>
        <v>48</v>
      </c>
      <c r="B1190" s="60" t="s">
        <v>51</v>
      </c>
      <c r="C1190" s="60" t="s">
        <v>219</v>
      </c>
      <c r="D1190" s="60">
        <v>1</v>
      </c>
      <c r="E1190" s="65">
        <v>6234.6729999999998</v>
      </c>
      <c r="F1190" s="60">
        <v>2020</v>
      </c>
      <c r="G1190" s="65">
        <v>70.244</v>
      </c>
      <c r="H1190" s="65">
        <v>5.4619269371032715</v>
      </c>
      <c r="I1190" s="66">
        <v>2.0399999618530273</v>
      </c>
      <c r="J1190" s="5">
        <v>9.4480215942447501</v>
      </c>
      <c r="K1190" s="6">
        <v>56.925362378984495</v>
      </c>
      <c r="L1190" s="5">
        <v>50.299670495063673</v>
      </c>
      <c r="M1190" s="5">
        <v>9.0713946019814315</v>
      </c>
      <c r="N1190" s="7">
        <v>5.5448663300433321</v>
      </c>
      <c r="O1190" s="7" t="s">
        <v>586</v>
      </c>
      <c r="P1190" s="67">
        <v>49.790014968578284</v>
      </c>
      <c r="Q1190" s="18">
        <f t="shared" si="61"/>
        <v>2</v>
      </c>
      <c r="R1190" s="68">
        <v>1.53</v>
      </c>
      <c r="S1190" s="69">
        <v>9692.4500000000007</v>
      </c>
      <c r="T1190" s="59">
        <f t="shared" si="59"/>
        <v>9692.4500000000007</v>
      </c>
    </row>
    <row r="1191" spans="1:20">
      <c r="A1191">
        <f t="shared" si="60"/>
        <v>47</v>
      </c>
      <c r="B1191" s="60" t="s">
        <v>99</v>
      </c>
      <c r="C1191" s="60" t="s">
        <v>267</v>
      </c>
      <c r="D1191" s="60">
        <v>7</v>
      </c>
      <c r="E1191" s="65">
        <v>3408.7379999999998</v>
      </c>
      <c r="F1191" s="60">
        <v>2013</v>
      </c>
      <c r="G1191" s="65">
        <v>70.290999999999997</v>
      </c>
      <c r="H1191" s="65">
        <v>5.7560591697692871</v>
      </c>
      <c r="I1191" s="66">
        <v>2.527796745300293</v>
      </c>
      <c r="J1191" s="5">
        <v>9.7421538269107657</v>
      </c>
      <c r="K1191" s="6">
        <v>58.73681552438218</v>
      </c>
      <c r="L1191" s="5">
        <v>52.111123640461358</v>
      </c>
      <c r="M1191" s="5">
        <v>9.5591913854286972</v>
      </c>
      <c r="N1191" s="7">
        <v>5.4514154533923849</v>
      </c>
      <c r="O1191" s="7" t="s">
        <v>1638</v>
      </c>
      <c r="P1191" s="67">
        <v>49.465461285932726</v>
      </c>
      <c r="Q1191" s="18">
        <f t="shared" si="61"/>
        <v>2</v>
      </c>
      <c r="R1191" s="68">
        <v>1.62</v>
      </c>
      <c r="S1191" s="69">
        <v>11080.06</v>
      </c>
      <c r="T1191" s="59">
        <f t="shared" si="59"/>
        <v>11080.06</v>
      </c>
    </row>
    <row r="1192" spans="1:20">
      <c r="A1192">
        <f t="shared" si="60"/>
        <v>52</v>
      </c>
      <c r="B1192" s="60" t="s">
        <v>136</v>
      </c>
      <c r="C1192" s="60" t="s">
        <v>304</v>
      </c>
      <c r="D1192" s="60">
        <v>6</v>
      </c>
      <c r="E1192" s="65">
        <v>20756.435000000001</v>
      </c>
      <c r="F1192" s="60">
        <v>2009</v>
      </c>
      <c r="G1192" s="65">
        <v>70.298000000000002</v>
      </c>
      <c r="H1192" s="65">
        <v>4.2120265960693359</v>
      </c>
      <c r="I1192" s="66">
        <v>1.2200000286102295</v>
      </c>
      <c r="J1192" s="5">
        <v>8.1981212532108145</v>
      </c>
      <c r="K1192" s="6">
        <v>49.432548290179298</v>
      </c>
      <c r="L1192" s="5">
        <v>42.806856406258476</v>
      </c>
      <c r="M1192" s="5">
        <v>8.2513946687386337</v>
      </c>
      <c r="N1192" s="7">
        <v>5.1878328603571973</v>
      </c>
      <c r="O1192" s="7" t="s">
        <v>2309</v>
      </c>
      <c r="P1192" s="67">
        <v>47.345804551338141</v>
      </c>
      <c r="Q1192" s="18">
        <f t="shared" si="61"/>
        <v>1</v>
      </c>
      <c r="R1192" s="68">
        <v>1.67</v>
      </c>
      <c r="S1192" s="69">
        <v>9156.32</v>
      </c>
      <c r="T1192" s="59">
        <f t="shared" si="59"/>
        <v>9156.32</v>
      </c>
    </row>
    <row r="1193" spans="1:20">
      <c r="A1193" t="str">
        <f t="shared" si="60"/>
        <v/>
      </c>
      <c r="B1193" s="60" t="s">
        <v>17</v>
      </c>
      <c r="C1193" s="60" t="s">
        <v>185</v>
      </c>
      <c r="D1193" s="60">
        <v>7</v>
      </c>
      <c r="E1193" s="65">
        <v>9146.8510000000006</v>
      </c>
      <c r="F1193" s="60">
        <v>2010</v>
      </c>
      <c r="G1193" s="65">
        <v>70.308999999999997</v>
      </c>
      <c r="H1193" s="65">
        <v>4.2186107635498047</v>
      </c>
      <c r="I1193" s="66" t="s">
        <v>367</v>
      </c>
      <c r="J1193" s="5">
        <v>8.2047054206912833</v>
      </c>
      <c r="K1193" s="6">
        <v>49.479990370092956</v>
      </c>
      <c r="L1193" s="5">
        <v>42.854298486172134</v>
      </c>
      <c r="M1193" s="5" t="s">
        <v>367</v>
      </c>
      <c r="N1193" s="7" t="s">
        <v>367</v>
      </c>
      <c r="O1193" s="7" t="s">
        <v>2183</v>
      </c>
      <c r="P1193" s="67" t="s">
        <v>367</v>
      </c>
      <c r="Q1193" s="18">
        <f t="shared" si="61"/>
        <v>3</v>
      </c>
      <c r="R1193" s="68">
        <v>1.65</v>
      </c>
      <c r="S1193" s="69">
        <v>19925.39</v>
      </c>
      <c r="T1193" s="59">
        <f t="shared" si="59"/>
        <v>19925.39</v>
      </c>
    </row>
    <row r="1194" spans="1:20">
      <c r="A1194" t="str">
        <f t="shared" si="60"/>
        <v/>
      </c>
      <c r="B1194" s="60" t="s">
        <v>17</v>
      </c>
      <c r="C1194" s="60" t="s">
        <v>185</v>
      </c>
      <c r="D1194" s="60">
        <v>7</v>
      </c>
      <c r="E1194" s="65">
        <v>10181.73</v>
      </c>
      <c r="F1194" s="60">
        <v>2020</v>
      </c>
      <c r="G1194" s="65">
        <v>70.311999999999998</v>
      </c>
      <c r="H1194" s="65" t="s">
        <v>367</v>
      </c>
      <c r="I1194" s="66" t="s">
        <v>367</v>
      </c>
      <c r="J1194" s="5" t="s">
        <v>367</v>
      </c>
      <c r="K1194" s="6" t="s">
        <v>367</v>
      </c>
      <c r="L1194" s="5" t="s">
        <v>367</v>
      </c>
      <c r="M1194" s="5" t="s">
        <v>367</v>
      </c>
      <c r="N1194" s="7" t="s">
        <v>367</v>
      </c>
      <c r="O1194" s="7" t="s">
        <v>552</v>
      </c>
      <c r="P1194" s="67" t="s">
        <v>367</v>
      </c>
      <c r="Q1194" s="18">
        <f t="shared" si="61"/>
        <v>3</v>
      </c>
      <c r="R1194" s="68">
        <v>1.53</v>
      </c>
      <c r="S1194" s="69">
        <v>19126.099999999999</v>
      </c>
      <c r="T1194" s="59">
        <f t="shared" si="59"/>
        <v>19126.099999999999</v>
      </c>
    </row>
    <row r="1195" spans="1:20">
      <c r="A1195">
        <f t="shared" si="60"/>
        <v>14</v>
      </c>
      <c r="B1195" s="60" t="s">
        <v>62</v>
      </c>
      <c r="C1195" s="60" t="s">
        <v>230</v>
      </c>
      <c r="D1195" s="60">
        <v>1</v>
      </c>
      <c r="E1195" s="65">
        <v>14792.126</v>
      </c>
      <c r="F1195" s="60">
        <v>2011</v>
      </c>
      <c r="G1195" s="65">
        <v>70.320999999999998</v>
      </c>
      <c r="H1195" s="65">
        <v>5.7433538436889648</v>
      </c>
      <c r="I1195" s="66">
        <v>1.630389928817749</v>
      </c>
      <c r="J1195" s="5">
        <v>9.7294485008304434</v>
      </c>
      <c r="K1195" s="6">
        <v>58.685249339754428</v>
      </c>
      <c r="L1195" s="5">
        <v>52.059557455833605</v>
      </c>
      <c r="M1195" s="5">
        <v>8.6617845689461532</v>
      </c>
      <c r="N1195" s="7">
        <v>6.0102577063016813</v>
      </c>
      <c r="O1195" s="7" t="s">
        <v>1938</v>
      </c>
      <c r="P1195" s="67">
        <v>54.725438755848081</v>
      </c>
      <c r="Q1195" s="18">
        <f t="shared" si="61"/>
        <v>1</v>
      </c>
      <c r="R1195" s="68">
        <v>1.65</v>
      </c>
      <c r="S1195" s="69">
        <v>10032.09</v>
      </c>
      <c r="T1195" s="59">
        <f t="shared" si="59"/>
        <v>10032.09</v>
      </c>
    </row>
    <row r="1196" spans="1:20">
      <c r="A1196">
        <f t="shared" si="60"/>
        <v>45</v>
      </c>
      <c r="B1196" s="60" t="s">
        <v>114</v>
      </c>
      <c r="C1196" s="60" t="s">
        <v>282</v>
      </c>
      <c r="D1196" s="60">
        <v>6</v>
      </c>
      <c r="E1196" s="65">
        <v>255219.554</v>
      </c>
      <c r="F1196" s="60">
        <v>2025</v>
      </c>
      <c r="G1196" s="65">
        <v>67.936999999999998</v>
      </c>
      <c r="H1196" s="65">
        <v>5.0680000000000014</v>
      </c>
      <c r="I1196" s="66">
        <v>0.72000002861022949</v>
      </c>
      <c r="J1196" s="5">
        <v>9.05409465714148</v>
      </c>
      <c r="K1196" s="6">
        <v>52.760279577417805</v>
      </c>
      <c r="L1196" s="5">
        <v>46.134587693496982</v>
      </c>
      <c r="M1196" s="5">
        <v>7.7513946687386337</v>
      </c>
      <c r="N1196" s="7">
        <v>5.9517789591539865</v>
      </c>
      <c r="O1196" s="7" t="s">
        <v>3064</v>
      </c>
      <c r="P1196" s="67">
        <v>53.131757348609177</v>
      </c>
      <c r="Q1196" s="18">
        <f t="shared" si="61"/>
        <v>1</v>
      </c>
      <c r="R1196" s="68">
        <v>1.48</v>
      </c>
      <c r="S1196" s="69" t="s">
        <v>367</v>
      </c>
      <c r="T1196" s="59">
        <f t="shared" si="59"/>
        <v>5500.32</v>
      </c>
    </row>
    <row r="1197" spans="1:20">
      <c r="A1197">
        <f t="shared" si="60"/>
        <v>32</v>
      </c>
      <c r="B1197" s="60" t="s">
        <v>99</v>
      </c>
      <c r="C1197" s="60" t="s">
        <v>267</v>
      </c>
      <c r="D1197" s="60">
        <v>7</v>
      </c>
      <c r="E1197" s="65">
        <v>3482.6260000000002</v>
      </c>
      <c r="F1197" s="60">
        <v>2012</v>
      </c>
      <c r="G1197" s="65">
        <v>70.343999999999994</v>
      </c>
      <c r="H1197" s="65">
        <v>5.9957127571105957</v>
      </c>
      <c r="I1197" s="66">
        <v>2.5843217372894287</v>
      </c>
      <c r="J1197" s="5">
        <v>9.9818074142520743</v>
      </c>
      <c r="K1197" s="6">
        <v>60.227098225626804</v>
      </c>
      <c r="L1197" s="5">
        <v>53.601406341705982</v>
      </c>
      <c r="M1197" s="5">
        <v>9.6157163774178329</v>
      </c>
      <c r="N1197" s="7">
        <v>5.5743539262022095</v>
      </c>
      <c r="O1197" s="7" t="s">
        <v>1779</v>
      </c>
      <c r="P1197" s="67">
        <v>50.580989595840158</v>
      </c>
      <c r="Q1197" s="18">
        <f t="shared" si="61"/>
        <v>2</v>
      </c>
      <c r="R1197" s="68">
        <v>1.62</v>
      </c>
      <c r="S1197" s="69">
        <v>10158.39</v>
      </c>
      <c r="T1197" s="59">
        <f t="shared" si="59"/>
        <v>10158.39</v>
      </c>
    </row>
    <row r="1198" spans="1:20">
      <c r="A1198">
        <f t="shared" si="60"/>
        <v>35</v>
      </c>
      <c r="B1198" s="60" t="s">
        <v>70</v>
      </c>
      <c r="C1198" s="60" t="s">
        <v>238</v>
      </c>
      <c r="D1198" s="60">
        <v>8</v>
      </c>
      <c r="E1198" s="65">
        <v>272489.38099999999</v>
      </c>
      <c r="F1198" s="60">
        <v>2019</v>
      </c>
      <c r="G1198" s="65">
        <v>70.349000000000004</v>
      </c>
      <c r="H1198" s="65">
        <v>5.3465127944946289</v>
      </c>
      <c r="I1198" s="66">
        <v>1.5900000333786011</v>
      </c>
      <c r="J1198" s="5">
        <v>9.3326074516361075</v>
      </c>
      <c r="K1198" s="6">
        <v>56.314031547952062</v>
      </c>
      <c r="L1198" s="5">
        <v>49.68833966403124</v>
      </c>
      <c r="M1198" s="5">
        <v>8.6213946735070053</v>
      </c>
      <c r="N1198" s="7">
        <v>5.7633760598758261</v>
      </c>
      <c r="O1198" s="7" t="s">
        <v>759</v>
      </c>
      <c r="P1198" s="67">
        <v>51.873015132439136</v>
      </c>
      <c r="Q1198" s="18">
        <f t="shared" si="61"/>
        <v>2</v>
      </c>
      <c r="R1198" s="68">
        <v>1.55</v>
      </c>
      <c r="S1198" s="69">
        <v>12757.79</v>
      </c>
      <c r="T1198" s="59">
        <f t="shared" si="59"/>
        <v>12757.79</v>
      </c>
    </row>
    <row r="1199" spans="1:20">
      <c r="A1199">
        <f t="shared" si="60"/>
        <v>87</v>
      </c>
      <c r="B1199" s="60" t="s">
        <v>20</v>
      </c>
      <c r="C1199" s="60" t="s">
        <v>188</v>
      </c>
      <c r="D1199" s="60">
        <v>7</v>
      </c>
      <c r="E1199" s="65">
        <v>9529.3580000000002</v>
      </c>
      <c r="F1199" s="60">
        <v>2008</v>
      </c>
      <c r="G1199" s="65">
        <v>70.349000000000004</v>
      </c>
      <c r="H1199" s="65">
        <v>5.4633321762084961</v>
      </c>
      <c r="I1199" s="66">
        <v>4.2699999809265137</v>
      </c>
      <c r="J1199" s="5">
        <v>9.4494268333499747</v>
      </c>
      <c r="K1199" s="6">
        <v>57.018933193214522</v>
      </c>
      <c r="L1199" s="5">
        <v>50.3932413092937</v>
      </c>
      <c r="M1199" s="5">
        <v>11.301394621054918</v>
      </c>
      <c r="N1199" s="7">
        <v>4.4590285534680136</v>
      </c>
      <c r="O1199" s="7" t="s">
        <v>2466</v>
      </c>
      <c r="P1199" s="67">
        <v>40.788041385484028</v>
      </c>
      <c r="Q1199" s="18">
        <f t="shared" si="61"/>
        <v>3</v>
      </c>
      <c r="R1199" s="68">
        <v>1.69</v>
      </c>
      <c r="S1199" s="69">
        <v>22137.95</v>
      </c>
      <c r="T1199" s="59">
        <f t="shared" si="59"/>
        <v>22137.95</v>
      </c>
    </row>
    <row r="1200" spans="1:20">
      <c r="A1200">
        <f t="shared" si="60"/>
        <v>17</v>
      </c>
      <c r="B1200" s="60" t="s">
        <v>106</v>
      </c>
      <c r="C1200" s="60" t="s">
        <v>274</v>
      </c>
      <c r="D1200" s="60">
        <v>6</v>
      </c>
      <c r="E1200" s="65">
        <v>29694.614000000001</v>
      </c>
      <c r="F1200" s="60">
        <v>2023</v>
      </c>
      <c r="G1200" s="65">
        <v>70.353999999999999</v>
      </c>
      <c r="H1200" s="65">
        <v>5.3775239219665529</v>
      </c>
      <c r="I1200" s="66">
        <v>0.87000000476837158</v>
      </c>
      <c r="J1200" s="5">
        <v>9.3636185791080315</v>
      </c>
      <c r="K1200" s="6">
        <v>56.505172049163548</v>
      </c>
      <c r="L1200" s="5">
        <v>49.879480165242725</v>
      </c>
      <c r="M1200" s="5">
        <v>7.9013946448967758</v>
      </c>
      <c r="N1200" s="7">
        <v>6.312743813835203</v>
      </c>
      <c r="O1200" s="7" t="s">
        <v>3073</v>
      </c>
      <c r="P1200" s="67">
        <v>56.486524725029327</v>
      </c>
      <c r="Q1200" s="18">
        <f t="shared" si="61"/>
        <v>1</v>
      </c>
      <c r="R1200" s="68">
        <v>1.5</v>
      </c>
      <c r="S1200" s="69">
        <v>4861.2299999999996</v>
      </c>
      <c r="T1200" s="59">
        <f t="shared" si="59"/>
        <v>4861.2299999999996</v>
      </c>
    </row>
    <row r="1201" spans="1:20">
      <c r="A1201">
        <f t="shared" si="60"/>
        <v>4</v>
      </c>
      <c r="B1201" s="60" t="s">
        <v>51</v>
      </c>
      <c r="C1201" s="60" t="s">
        <v>219</v>
      </c>
      <c r="D1201" s="60">
        <v>1</v>
      </c>
      <c r="E1201" s="65">
        <v>6048.2790000000005</v>
      </c>
      <c r="F1201" s="60">
        <v>2009</v>
      </c>
      <c r="G1201" s="65">
        <v>70.358999999999995</v>
      </c>
      <c r="H1201" s="65">
        <v>6.8390870094299316</v>
      </c>
      <c r="I1201" s="66">
        <v>1.8200000524520874</v>
      </c>
      <c r="J1201" s="5">
        <v>10.82518166657141</v>
      </c>
      <c r="K1201" s="6">
        <v>65.329681988096524</v>
      </c>
      <c r="L1201" s="5">
        <v>58.703990104175702</v>
      </c>
      <c r="M1201" s="5">
        <v>8.8513946925804916</v>
      </c>
      <c r="N1201" s="7">
        <v>6.6321740407060563</v>
      </c>
      <c r="O1201" s="7" t="s">
        <v>2248</v>
      </c>
      <c r="P1201" s="67">
        <v>60.527319274527919</v>
      </c>
      <c r="Q1201" s="18">
        <f t="shared" si="61"/>
        <v>2</v>
      </c>
      <c r="R1201" s="68">
        <v>1.67</v>
      </c>
      <c r="S1201" s="69">
        <v>8494.5</v>
      </c>
      <c r="T1201" s="59">
        <f t="shared" si="59"/>
        <v>8494.5</v>
      </c>
    </row>
    <row r="1202" spans="1:20">
      <c r="A1202">
        <f t="shared" si="60"/>
        <v>69</v>
      </c>
      <c r="B1202" s="60" t="s">
        <v>99</v>
      </c>
      <c r="C1202" s="60" t="s">
        <v>267</v>
      </c>
      <c r="D1202" s="60">
        <v>7</v>
      </c>
      <c r="E1202" s="65">
        <v>3193.4969999999998</v>
      </c>
      <c r="F1202" s="60">
        <v>2017</v>
      </c>
      <c r="G1202" s="65">
        <v>70.375</v>
      </c>
      <c r="H1202" s="65">
        <v>5.3255305290222168</v>
      </c>
      <c r="I1202" s="66">
        <v>2.6840097904205322</v>
      </c>
      <c r="J1202" s="5">
        <v>9.3116251861636954</v>
      </c>
      <c r="K1202" s="6">
        <v>56.208188214228755</v>
      </c>
      <c r="L1202" s="5">
        <v>49.582496330307933</v>
      </c>
      <c r="M1202" s="5">
        <v>9.7154044305489364</v>
      </c>
      <c r="N1202" s="7">
        <v>5.103492776317335</v>
      </c>
      <c r="O1202" s="7" t="s">
        <v>1032</v>
      </c>
      <c r="P1202" s="67">
        <v>46.094345854074767</v>
      </c>
      <c r="Q1202" s="18">
        <f t="shared" si="61"/>
        <v>2</v>
      </c>
      <c r="R1202" s="68">
        <v>1.58</v>
      </c>
      <c r="S1202" s="69">
        <v>13118.82</v>
      </c>
      <c r="T1202" s="59">
        <f t="shared" si="59"/>
        <v>13118.82</v>
      </c>
    </row>
    <row r="1203" spans="1:20">
      <c r="A1203">
        <f t="shared" si="60"/>
        <v>2</v>
      </c>
      <c r="B1203" s="60" t="s">
        <v>156</v>
      </c>
      <c r="C1203" s="60" t="s">
        <v>324</v>
      </c>
      <c r="D1203" s="60">
        <v>8</v>
      </c>
      <c r="E1203" s="65">
        <v>298.858</v>
      </c>
      <c r="F1203" s="60">
        <v>2020</v>
      </c>
      <c r="G1203" s="65">
        <v>70.385000000000005</v>
      </c>
      <c r="H1203" s="65">
        <v>7.04</v>
      </c>
      <c r="I1203" s="66">
        <v>1.8551167249679565</v>
      </c>
      <c r="J1203" s="5">
        <v>11.02609465714148</v>
      </c>
      <c r="K1203" s="6">
        <v>66.566776075512166</v>
      </c>
      <c r="L1203" s="5">
        <v>59.941084191591344</v>
      </c>
      <c r="M1203" s="5">
        <v>8.8865113650963607</v>
      </c>
      <c r="N1203" s="7">
        <v>6.7451761134321551</v>
      </c>
      <c r="O1203" s="7" t="s">
        <v>691</v>
      </c>
      <c r="P1203" s="67">
        <v>60.568172371228137</v>
      </c>
      <c r="Q1203" s="18">
        <f t="shared" si="61"/>
        <v>2</v>
      </c>
      <c r="R1203" s="68">
        <v>1.53</v>
      </c>
      <c r="S1203" s="69">
        <v>3260</v>
      </c>
      <c r="T1203" s="59">
        <f t="shared" si="59"/>
        <v>3260</v>
      </c>
    </row>
    <row r="1204" spans="1:20">
      <c r="A1204">
        <f t="shared" si="60"/>
        <v>3</v>
      </c>
      <c r="B1204" s="60" t="s">
        <v>156</v>
      </c>
      <c r="C1204" s="60" t="s">
        <v>324</v>
      </c>
      <c r="D1204" s="60">
        <v>8</v>
      </c>
      <c r="E1204" s="65">
        <v>272.08699999999999</v>
      </c>
      <c r="F1204" s="60">
        <v>2016</v>
      </c>
      <c r="G1204" s="65">
        <v>70.397000000000006</v>
      </c>
      <c r="H1204" s="65">
        <v>6.7142857142857153</v>
      </c>
      <c r="I1204" s="66">
        <v>1.7384692430496216</v>
      </c>
      <c r="J1204" s="5">
        <v>10.700380371427194</v>
      </c>
      <c r="K1204" s="6">
        <v>64.611386458499837</v>
      </c>
      <c r="L1204" s="5">
        <v>57.985694574579014</v>
      </c>
      <c r="M1204" s="5">
        <v>8.7698638831780258</v>
      </c>
      <c r="N1204" s="7">
        <v>6.6119264046736994</v>
      </c>
      <c r="O1204" s="7" t="s">
        <v>1171</v>
      </c>
      <c r="P1204" s="67">
        <v>59.718399891346856</v>
      </c>
      <c r="Q1204" s="18">
        <f t="shared" si="61"/>
        <v>2</v>
      </c>
      <c r="R1204" s="68">
        <v>1.58</v>
      </c>
      <c r="S1204" s="69">
        <v>3397.77</v>
      </c>
      <c r="T1204" s="59">
        <f t="shared" si="59"/>
        <v>3397.77</v>
      </c>
    </row>
    <row r="1205" spans="1:20">
      <c r="A1205">
        <f t="shared" si="60"/>
        <v>81</v>
      </c>
      <c r="B1205" s="60" t="s">
        <v>20</v>
      </c>
      <c r="C1205" s="60" t="s">
        <v>188</v>
      </c>
      <c r="D1205" s="60">
        <v>7</v>
      </c>
      <c r="E1205" s="65">
        <v>9507.3369999999995</v>
      </c>
      <c r="F1205" s="60">
        <v>2009</v>
      </c>
      <c r="G1205" s="65">
        <v>70.409000000000006</v>
      </c>
      <c r="H1205" s="65">
        <v>5.5641312599182129</v>
      </c>
      <c r="I1205" s="66">
        <v>3.8599998950958252</v>
      </c>
      <c r="J1205" s="5">
        <v>9.5502259170596915</v>
      </c>
      <c r="K1205" s="6">
        <v>57.676316177463796</v>
      </c>
      <c r="L1205" s="5">
        <v>51.050624293542974</v>
      </c>
      <c r="M1205" s="5">
        <v>10.891394535224229</v>
      </c>
      <c r="N1205" s="7">
        <v>4.6872440557027311</v>
      </c>
      <c r="O1205" s="7" t="s">
        <v>2295</v>
      </c>
      <c r="P1205" s="67">
        <v>42.777272691557584</v>
      </c>
      <c r="Q1205" s="18">
        <f t="shared" si="61"/>
        <v>3</v>
      </c>
      <c r="R1205" s="68">
        <v>1.67</v>
      </c>
      <c r="S1205" s="69">
        <v>22236.84</v>
      </c>
      <c r="T1205" s="59">
        <f t="shared" si="59"/>
        <v>22236.84</v>
      </c>
    </row>
    <row r="1206" spans="1:20">
      <c r="A1206">
        <f t="shared" si="60"/>
        <v>25</v>
      </c>
      <c r="B1206" s="60" t="s">
        <v>155</v>
      </c>
      <c r="C1206" s="60" t="s">
        <v>323</v>
      </c>
      <c r="D1206" s="60">
        <v>7</v>
      </c>
      <c r="E1206" s="65">
        <v>29261.902999999998</v>
      </c>
      <c r="F1206" s="60">
        <v>2012</v>
      </c>
      <c r="G1206" s="65">
        <v>70.411000000000001</v>
      </c>
      <c r="H1206" s="65">
        <v>6.0193319320678711</v>
      </c>
      <c r="I1206" s="66">
        <v>2.2300000190734863</v>
      </c>
      <c r="J1206" s="5">
        <v>10.00542658920935</v>
      </c>
      <c r="K1206" s="6">
        <v>60.427108696133082</v>
      </c>
      <c r="L1206" s="5">
        <v>53.80141681221226</v>
      </c>
      <c r="M1206" s="5">
        <v>9.2613946592018905</v>
      </c>
      <c r="N1206" s="7">
        <v>5.8092132763996309</v>
      </c>
      <c r="O1206" s="7" t="s">
        <v>1822</v>
      </c>
      <c r="P1206" s="67">
        <v>52.712073934238987</v>
      </c>
      <c r="Q1206" s="18">
        <f t="shared" si="61"/>
        <v>2</v>
      </c>
      <c r="R1206" s="68">
        <v>1.62</v>
      </c>
      <c r="S1206" s="69">
        <v>6435.56</v>
      </c>
      <c r="T1206" s="59">
        <f t="shared" si="59"/>
        <v>6435.56</v>
      </c>
    </row>
    <row r="1207" spans="1:20">
      <c r="A1207">
        <f t="shared" si="60"/>
        <v>85</v>
      </c>
      <c r="B1207" s="60" t="s">
        <v>69</v>
      </c>
      <c r="C1207" s="60" t="s">
        <v>237</v>
      </c>
      <c r="D1207" s="60">
        <v>6</v>
      </c>
      <c r="E1207" s="65">
        <v>1374659.064</v>
      </c>
      <c r="F1207" s="60">
        <v>2018</v>
      </c>
      <c r="G1207" s="65">
        <v>70.415000000000006</v>
      </c>
      <c r="H1207" s="65">
        <v>3.8180687427520752</v>
      </c>
      <c r="I1207" s="66">
        <v>1.0800000429153442</v>
      </c>
      <c r="J1207" s="5">
        <v>7.8041633998935547</v>
      </c>
      <c r="K1207" s="6">
        <v>47.135403587962116</v>
      </c>
      <c r="L1207" s="5">
        <v>40.509711704041294</v>
      </c>
      <c r="M1207" s="5">
        <v>8.1113946830437484</v>
      </c>
      <c r="N1207" s="7">
        <v>4.9941734173931582</v>
      </c>
      <c r="O1207" s="7" t="s">
        <v>960</v>
      </c>
      <c r="P1207" s="67">
        <v>45.002220837808984</v>
      </c>
      <c r="Q1207" s="18">
        <f t="shared" si="61"/>
        <v>1</v>
      </c>
      <c r="R1207" s="68">
        <v>1.56</v>
      </c>
      <c r="S1207" s="69">
        <v>7714.34</v>
      </c>
      <c r="T1207" s="59">
        <f t="shared" si="59"/>
        <v>7714.34</v>
      </c>
    </row>
    <row r="1208" spans="1:20">
      <c r="A1208">
        <f t="shared" si="60"/>
        <v>62</v>
      </c>
      <c r="B1208" s="60" t="s">
        <v>50</v>
      </c>
      <c r="C1208" s="60" t="s">
        <v>218</v>
      </c>
      <c r="D1208" s="60">
        <v>4</v>
      </c>
      <c r="E1208" s="65">
        <v>101644.58900000001</v>
      </c>
      <c r="F1208" s="60">
        <v>2016</v>
      </c>
      <c r="G1208" s="65">
        <v>70.436999999999998</v>
      </c>
      <c r="H1208" s="65">
        <v>4.5567407608032227</v>
      </c>
      <c r="I1208" s="66">
        <v>1.5499999523162842</v>
      </c>
      <c r="J1208" s="5">
        <v>8.5428354179447012</v>
      </c>
      <c r="K1208" s="6">
        <v>51.612938138092787</v>
      </c>
      <c r="L1208" s="5">
        <v>44.987246254171964</v>
      </c>
      <c r="M1208" s="5">
        <v>8.5813945924446884</v>
      </c>
      <c r="N1208" s="7">
        <v>5.2424166922448778</v>
      </c>
      <c r="O1208" s="7" t="s">
        <v>1245</v>
      </c>
      <c r="P1208" s="67">
        <v>47.349095749652633</v>
      </c>
      <c r="Q1208" s="18">
        <f t="shared" si="61"/>
        <v>1</v>
      </c>
      <c r="R1208" s="68">
        <v>1.58</v>
      </c>
      <c r="S1208" s="69">
        <v>13727.32</v>
      </c>
      <c r="T1208" s="59">
        <f t="shared" si="59"/>
        <v>13727.32</v>
      </c>
    </row>
    <row r="1209" spans="1:20">
      <c r="A1209" t="str">
        <f t="shared" si="60"/>
        <v/>
      </c>
      <c r="B1209" s="60" t="s">
        <v>145</v>
      </c>
      <c r="C1209" s="60" t="s">
        <v>313</v>
      </c>
      <c r="D1209" s="60">
        <v>1</v>
      </c>
      <c r="E1209" s="65">
        <v>1358.6980000000001</v>
      </c>
      <c r="F1209" s="60">
        <v>2006</v>
      </c>
      <c r="G1209" s="65">
        <v>70.436999999999998</v>
      </c>
      <c r="H1209" s="65">
        <v>5.832188606262207</v>
      </c>
      <c r="I1209" s="66" t="s">
        <v>367</v>
      </c>
      <c r="J1209" s="5">
        <v>9.8182832634036856</v>
      </c>
      <c r="K1209" s="6">
        <v>59.318765012359805</v>
      </c>
      <c r="L1209" s="5">
        <v>52.693073128438982</v>
      </c>
      <c r="M1209" s="5" t="s">
        <v>367</v>
      </c>
      <c r="N1209" s="7" t="s">
        <v>367</v>
      </c>
      <c r="O1209" s="7" t="s">
        <v>2803</v>
      </c>
      <c r="P1209" s="67" t="s">
        <v>367</v>
      </c>
      <c r="Q1209" s="18">
        <f t="shared" si="61"/>
        <v>3</v>
      </c>
      <c r="R1209" s="68">
        <v>1.71</v>
      </c>
      <c r="S1209" s="69">
        <v>33348.75</v>
      </c>
      <c r="T1209" s="59">
        <f t="shared" si="59"/>
        <v>33348.75</v>
      </c>
    </row>
    <row r="1210" spans="1:20">
      <c r="A1210">
        <f t="shared" si="60"/>
        <v>37</v>
      </c>
      <c r="B1210" s="60" t="s">
        <v>98</v>
      </c>
      <c r="C1210" s="60" t="s">
        <v>266</v>
      </c>
      <c r="D1210" s="60">
        <v>1</v>
      </c>
      <c r="E1210" s="65">
        <v>126799.054</v>
      </c>
      <c r="F1210" s="60">
        <v>2020</v>
      </c>
      <c r="G1210" s="65">
        <v>70.448999999999998</v>
      </c>
      <c r="H1210" s="65">
        <v>5.9642210006713867</v>
      </c>
      <c r="I1210" s="66">
        <v>2.3199999332427979</v>
      </c>
      <c r="J1210" s="5">
        <v>9.9503156578128653</v>
      </c>
      <c r="K1210" s="6">
        <v>60.126702070320214</v>
      </c>
      <c r="L1210" s="5">
        <v>53.501010186399391</v>
      </c>
      <c r="M1210" s="5">
        <v>9.3513945733712021</v>
      </c>
      <c r="N1210" s="7">
        <v>5.7211798482707099</v>
      </c>
      <c r="O1210" s="7" t="s">
        <v>633</v>
      </c>
      <c r="P1210" s="67">
        <v>51.373218636471798</v>
      </c>
      <c r="Q1210" s="18">
        <f t="shared" si="61"/>
        <v>2</v>
      </c>
      <c r="R1210" s="68">
        <v>1.53</v>
      </c>
      <c r="S1210" s="69">
        <v>19728.48</v>
      </c>
      <c r="T1210" s="59">
        <f t="shared" si="59"/>
        <v>19728.48</v>
      </c>
    </row>
    <row r="1211" spans="1:20">
      <c r="A1211" t="str">
        <f t="shared" si="60"/>
        <v/>
      </c>
      <c r="B1211" s="60" t="s">
        <v>102</v>
      </c>
      <c r="C1211" s="60" t="s">
        <v>270</v>
      </c>
      <c r="D1211" s="60">
        <v>4</v>
      </c>
      <c r="E1211" s="65">
        <v>32030.777999999998</v>
      </c>
      <c r="F1211" s="60">
        <v>2009</v>
      </c>
      <c r="G1211" s="65">
        <v>70.453999999999994</v>
      </c>
      <c r="H1211" s="65" t="s">
        <v>367</v>
      </c>
      <c r="I1211" s="66">
        <v>1.7301795482635498</v>
      </c>
      <c r="J1211" s="5" t="s">
        <v>367</v>
      </c>
      <c r="K1211" s="6" t="s">
        <v>367</v>
      </c>
      <c r="L1211" s="5" t="s">
        <v>367</v>
      </c>
      <c r="M1211" s="5">
        <v>8.761574188391954</v>
      </c>
      <c r="N1211" s="7" t="s">
        <v>367</v>
      </c>
      <c r="O1211" s="7" t="s">
        <v>2238</v>
      </c>
      <c r="P1211" s="67" t="s">
        <v>367</v>
      </c>
      <c r="Q1211" s="18">
        <f t="shared" si="61"/>
        <v>2</v>
      </c>
      <c r="R1211" s="68">
        <v>1.67</v>
      </c>
      <c r="S1211" s="69">
        <v>7063.73</v>
      </c>
      <c r="T1211" s="59">
        <f t="shared" si="59"/>
        <v>7063.73</v>
      </c>
    </row>
    <row r="1212" spans="1:20">
      <c r="A1212">
        <f t="shared" si="60"/>
        <v>59</v>
      </c>
      <c r="B1212" s="60" t="s">
        <v>65</v>
      </c>
      <c r="C1212" s="60" t="s">
        <v>233</v>
      </c>
      <c r="D1212" s="60">
        <v>1</v>
      </c>
      <c r="E1212" s="65">
        <v>8715.0759999999991</v>
      </c>
      <c r="F1212" s="60">
        <v>2012</v>
      </c>
      <c r="G1212" s="65">
        <v>70.459999999999994</v>
      </c>
      <c r="H1212" s="65">
        <v>4.6022181510925293</v>
      </c>
      <c r="I1212" s="66">
        <v>1.7618923187255859</v>
      </c>
      <c r="J1212" s="5">
        <v>8.5883128082340079</v>
      </c>
      <c r="K1212" s="6">
        <v>51.904640275319977</v>
      </c>
      <c r="L1212" s="5">
        <v>45.278948391399155</v>
      </c>
      <c r="M1212" s="5">
        <v>8.7932869588539901</v>
      </c>
      <c r="N1212" s="7">
        <v>5.1492631371261721</v>
      </c>
      <c r="O1212" s="7" t="s">
        <v>1818</v>
      </c>
      <c r="P1212" s="67">
        <v>46.723768998763454</v>
      </c>
      <c r="Q1212" s="18">
        <f t="shared" si="61"/>
        <v>2</v>
      </c>
      <c r="R1212" s="68">
        <v>1.62</v>
      </c>
      <c r="S1212" s="69">
        <v>5600.61</v>
      </c>
      <c r="T1212" s="59">
        <f t="shared" si="59"/>
        <v>5600.61</v>
      </c>
    </row>
    <row r="1213" spans="1:20">
      <c r="A1213">
        <f t="shared" si="60"/>
        <v>9</v>
      </c>
      <c r="B1213" s="60" t="s">
        <v>109</v>
      </c>
      <c r="C1213" s="60" t="s">
        <v>277</v>
      </c>
      <c r="D1213" s="60">
        <v>1</v>
      </c>
      <c r="E1213" s="65">
        <v>6644.741</v>
      </c>
      <c r="F1213" s="60">
        <v>2021</v>
      </c>
      <c r="G1213" s="65">
        <v>70.477999999999994</v>
      </c>
      <c r="H1213" s="65">
        <v>6.0953488349914551</v>
      </c>
      <c r="I1213" s="66">
        <v>1.7310678958892822</v>
      </c>
      <c r="J1213" s="5">
        <v>10.081443492132934</v>
      </c>
      <c r="K1213" s="6">
        <v>60.944144355570423</v>
      </c>
      <c r="L1213" s="5">
        <v>54.3184524716496</v>
      </c>
      <c r="M1213" s="5">
        <v>8.7624625360176864</v>
      </c>
      <c r="N1213" s="7">
        <v>6.1989939755378334</v>
      </c>
      <c r="O1213" s="7" t="s">
        <v>403</v>
      </c>
      <c r="P1213" s="67">
        <v>55.598723778321023</v>
      </c>
      <c r="Q1213" s="18">
        <f t="shared" si="61"/>
        <v>2</v>
      </c>
      <c r="R1213" s="68">
        <v>1.52</v>
      </c>
      <c r="S1213" s="69">
        <v>7119.17</v>
      </c>
      <c r="T1213" s="59">
        <f t="shared" si="59"/>
        <v>7119.17</v>
      </c>
    </row>
    <row r="1214" spans="1:20">
      <c r="A1214">
        <f t="shared" si="60"/>
        <v>4</v>
      </c>
      <c r="B1214" s="60" t="s">
        <v>156</v>
      </c>
      <c r="C1214" s="60" t="s">
        <v>324</v>
      </c>
      <c r="D1214" s="60">
        <v>8</v>
      </c>
      <c r="E1214" s="65">
        <v>278.50700000000001</v>
      </c>
      <c r="F1214" s="60">
        <v>2017</v>
      </c>
      <c r="G1214" s="65">
        <v>70.5</v>
      </c>
      <c r="H1214" s="65">
        <v>6.7957142857142872</v>
      </c>
      <c r="I1214" s="66">
        <v>1.7404968738555908</v>
      </c>
      <c r="J1214" s="5">
        <v>10.781808942855767</v>
      </c>
      <c r="K1214" s="6">
        <v>65.198325410697237</v>
      </c>
      <c r="L1214" s="5">
        <v>58.572633526776414</v>
      </c>
      <c r="M1214" s="5">
        <v>8.771891513983995</v>
      </c>
      <c r="N1214" s="7">
        <v>6.6773093845724096</v>
      </c>
      <c r="O1214" s="7" t="s">
        <v>1015</v>
      </c>
      <c r="P1214" s="67">
        <v>60.308933829673684</v>
      </c>
      <c r="Q1214" s="18">
        <f t="shared" si="61"/>
        <v>2</v>
      </c>
      <c r="R1214" s="68">
        <v>1.58</v>
      </c>
      <c r="S1214" s="69">
        <v>3465.92</v>
      </c>
      <c r="T1214" s="59">
        <f t="shared" si="59"/>
        <v>3465.92</v>
      </c>
    </row>
    <row r="1215" spans="1:20">
      <c r="A1215">
        <f t="shared" si="60"/>
        <v>93</v>
      </c>
      <c r="B1215" s="60" t="s">
        <v>20</v>
      </c>
      <c r="C1215" s="60" t="s">
        <v>188</v>
      </c>
      <c r="D1215" s="60">
        <v>7</v>
      </c>
      <c r="E1215" s="65">
        <v>9490.7520000000004</v>
      </c>
      <c r="F1215" s="60">
        <v>2010</v>
      </c>
      <c r="G1215" s="65">
        <v>70.501000000000005</v>
      </c>
      <c r="H1215" s="65">
        <v>5.5259232521057129</v>
      </c>
      <c r="I1215" s="66">
        <v>4.0999999046325684</v>
      </c>
      <c r="J1215" s="5">
        <v>9.5120179092471915</v>
      </c>
      <c r="K1215" s="6">
        <v>57.520629325797678</v>
      </c>
      <c r="L1215" s="5">
        <v>50.894937441876856</v>
      </c>
      <c r="M1215" s="5">
        <v>11.131394544760973</v>
      </c>
      <c r="N1215" s="7">
        <v>4.5721977814388701</v>
      </c>
      <c r="O1215" s="7" t="s">
        <v>2146</v>
      </c>
      <c r="P1215" s="67">
        <v>41.631414474192923</v>
      </c>
      <c r="Q1215" s="18">
        <f t="shared" si="61"/>
        <v>3</v>
      </c>
      <c r="R1215" s="68">
        <v>1.65</v>
      </c>
      <c r="S1215" s="69">
        <v>24012.61</v>
      </c>
      <c r="T1215" s="59">
        <f t="shared" si="59"/>
        <v>24012.61</v>
      </c>
    </row>
    <row r="1216" spans="1:20">
      <c r="A1216">
        <f t="shared" si="60"/>
        <v>46</v>
      </c>
      <c r="B1216" s="60" t="s">
        <v>82</v>
      </c>
      <c r="C1216" s="60" t="s">
        <v>250</v>
      </c>
      <c r="D1216" s="60">
        <v>7</v>
      </c>
      <c r="E1216" s="65">
        <v>6220.15</v>
      </c>
      <c r="F1216" s="60">
        <v>2017</v>
      </c>
      <c r="G1216" s="65">
        <v>70.503</v>
      </c>
      <c r="H1216" s="65">
        <v>5.6295366287231445</v>
      </c>
      <c r="I1216" s="66">
        <v>2.3027820587158203</v>
      </c>
      <c r="J1216" s="5">
        <v>9.6156312858646231</v>
      </c>
      <c r="K1216" s="6">
        <v>58.148844827883089</v>
      </c>
      <c r="L1216" s="5">
        <v>51.523152943962266</v>
      </c>
      <c r="M1216" s="5">
        <v>9.3341766988442245</v>
      </c>
      <c r="N1216" s="7">
        <v>5.5198390395097148</v>
      </c>
      <c r="O1216" s="7" t="s">
        <v>1052</v>
      </c>
      <c r="P1216" s="67">
        <v>49.854752597412904</v>
      </c>
      <c r="Q1216" s="18">
        <f t="shared" si="61"/>
        <v>2</v>
      </c>
      <c r="R1216" s="68">
        <v>1.58</v>
      </c>
      <c r="S1216" s="69">
        <v>5861.22</v>
      </c>
      <c r="T1216" s="59">
        <f t="shared" si="59"/>
        <v>5861.22</v>
      </c>
    </row>
    <row r="1217" spans="1:20">
      <c r="A1217">
        <f t="shared" si="60"/>
        <v>129</v>
      </c>
      <c r="B1217" s="60" t="s">
        <v>23</v>
      </c>
      <c r="C1217" s="60" t="s">
        <v>191</v>
      </c>
      <c r="D1217" s="60">
        <v>6</v>
      </c>
      <c r="E1217" s="65">
        <v>733.13900000000001</v>
      </c>
      <c r="F1217" s="60">
        <v>2014</v>
      </c>
      <c r="G1217" s="65">
        <v>70.504000000000005</v>
      </c>
      <c r="H1217" s="65">
        <v>4.9385781288146973</v>
      </c>
      <c r="I1217" s="66">
        <v>4.619999885559082</v>
      </c>
      <c r="J1217" s="5">
        <v>8.9246727859561759</v>
      </c>
      <c r="K1217" s="6">
        <v>53.971159911913261</v>
      </c>
      <c r="L1217" s="5">
        <v>47.345468027992439</v>
      </c>
      <c r="M1217" s="5">
        <v>11.651394525687486</v>
      </c>
      <c r="N1217" s="7">
        <v>4.0635022634939775</v>
      </c>
      <c r="O1217" s="7" t="s">
        <v>1530</v>
      </c>
      <c r="P1217" s="67">
        <v>36.829091389153525</v>
      </c>
      <c r="Q1217" s="18">
        <f t="shared" si="61"/>
        <v>3</v>
      </c>
      <c r="R1217" s="68">
        <v>1.61</v>
      </c>
      <c r="S1217" s="69">
        <v>11744.52</v>
      </c>
      <c r="T1217" s="59">
        <f t="shared" si="59"/>
        <v>11744.52</v>
      </c>
    </row>
    <row r="1218" spans="1:20">
      <c r="A1218">
        <f t="shared" si="60"/>
        <v>6</v>
      </c>
      <c r="B1218" s="60" t="s">
        <v>141</v>
      </c>
      <c r="C1218" s="60" t="s">
        <v>309</v>
      </c>
      <c r="D1218" s="60">
        <v>7</v>
      </c>
      <c r="E1218" s="65">
        <v>9085.9459999999999</v>
      </c>
      <c r="F1218" s="60">
        <v>2017</v>
      </c>
      <c r="G1218" s="65">
        <v>70.524000000000001</v>
      </c>
      <c r="H1218" s="65">
        <v>5.8292341232299805</v>
      </c>
      <c r="I1218" s="66">
        <v>1.1200000047683716</v>
      </c>
      <c r="J1218" s="5">
        <v>9.8153287803714591</v>
      </c>
      <c r="K1218" s="6">
        <v>59.374160325474655</v>
      </c>
      <c r="L1218" s="5">
        <v>52.748468441553833</v>
      </c>
      <c r="M1218" s="5">
        <v>8.1513946448967758</v>
      </c>
      <c r="N1218" s="7">
        <v>6.4710973691572269</v>
      </c>
      <c r="O1218" s="7" t="s">
        <v>1021</v>
      </c>
      <c r="P1218" s="67">
        <v>58.446443105297234</v>
      </c>
      <c r="Q1218" s="18">
        <f t="shared" si="61"/>
        <v>1</v>
      </c>
      <c r="R1218" s="68">
        <v>1.58</v>
      </c>
      <c r="S1218" s="69">
        <v>3312.71</v>
      </c>
      <c r="T1218" s="59">
        <f t="shared" ref="T1218:T1281" si="62">IF(S1218=0,"",IF(F1218=2025,_xlfn.XLOOKUP("2024"&amp;C1218,O:O,S:S,"",0),S1218))</f>
        <v>3312.71</v>
      </c>
    </row>
    <row r="1219" spans="1:20">
      <c r="A1219">
        <f t="shared" ref="A1219:A1282" si="63">IF(ISNUMBER(P1219),COUNTIFS($F$3:$F$3127,F1219,$P$3:$P$3127,"&gt;"&amp;P1219)+1,"")</f>
        <v>90</v>
      </c>
      <c r="B1219" s="60" t="s">
        <v>31</v>
      </c>
      <c r="C1219" s="60" t="s">
        <v>199</v>
      </c>
      <c r="D1219" s="60">
        <v>8</v>
      </c>
      <c r="E1219" s="65">
        <v>17201.723999999998</v>
      </c>
      <c r="F1219" s="60">
        <v>2022</v>
      </c>
      <c r="G1219" s="65">
        <v>70.528000000000006</v>
      </c>
      <c r="H1219" s="65">
        <v>4.2502808570861816</v>
      </c>
      <c r="I1219" s="66">
        <v>1.690000057220459</v>
      </c>
      <c r="J1219" s="5">
        <v>8.2363755142276602</v>
      </c>
      <c r="K1219" s="6">
        <v>49.825698970060166</v>
      </c>
      <c r="L1219" s="5">
        <v>43.200007086139344</v>
      </c>
      <c r="M1219" s="5">
        <v>8.7213946973488632</v>
      </c>
      <c r="N1219" s="7">
        <v>4.9533370046044718</v>
      </c>
      <c r="O1219" s="7" t="s">
        <v>3074</v>
      </c>
      <c r="P1219" s="67">
        <v>44.374484823036639</v>
      </c>
      <c r="Q1219" s="18">
        <f t="shared" si="61"/>
        <v>2</v>
      </c>
      <c r="R1219" s="68">
        <v>1.51</v>
      </c>
      <c r="S1219" s="69">
        <v>6458.37</v>
      </c>
      <c r="T1219" s="59">
        <f t="shared" si="62"/>
        <v>6458.37</v>
      </c>
    </row>
    <row r="1220" spans="1:20">
      <c r="A1220" t="str">
        <f t="shared" si="63"/>
        <v/>
      </c>
      <c r="B1220" s="60" t="s">
        <v>331</v>
      </c>
      <c r="C1220" s="60" t="s">
        <v>332</v>
      </c>
      <c r="D1220" s="60">
        <v>2</v>
      </c>
      <c r="E1220" s="65">
        <v>287.87799999999999</v>
      </c>
      <c r="F1220" s="60">
        <v>2006</v>
      </c>
      <c r="G1220" s="65">
        <v>70.534999999999997</v>
      </c>
      <c r="H1220" s="65" t="s">
        <v>367</v>
      </c>
      <c r="I1220" s="66">
        <v>2.0178003311157227</v>
      </c>
      <c r="J1220" s="5" t="s">
        <v>367</v>
      </c>
      <c r="K1220" s="6" t="s">
        <v>367</v>
      </c>
      <c r="L1220" s="5" t="s">
        <v>367</v>
      </c>
      <c r="M1220" s="5">
        <v>9.0491949712441269</v>
      </c>
      <c r="N1220" s="7" t="s">
        <v>367</v>
      </c>
      <c r="O1220" s="7" t="s">
        <v>3075</v>
      </c>
      <c r="P1220" s="67" t="s">
        <v>367</v>
      </c>
      <c r="Q1220" s="18">
        <f t="shared" si="61"/>
        <v>2</v>
      </c>
      <c r="R1220" s="68">
        <v>1.71</v>
      </c>
      <c r="S1220" s="69">
        <v>12912.53</v>
      </c>
      <c r="T1220" s="59">
        <f t="shared" si="62"/>
        <v>12912.53</v>
      </c>
    </row>
    <row r="1221" spans="1:20">
      <c r="A1221">
        <f t="shared" si="63"/>
        <v>26</v>
      </c>
      <c r="B1221" s="60" t="s">
        <v>19</v>
      </c>
      <c r="C1221" s="60" t="s">
        <v>187</v>
      </c>
      <c r="D1221" s="60">
        <v>6</v>
      </c>
      <c r="E1221" s="65">
        <v>159383.179</v>
      </c>
      <c r="F1221" s="60">
        <v>2015</v>
      </c>
      <c r="G1221" s="65">
        <v>70.543000000000006</v>
      </c>
      <c r="H1221" s="65">
        <v>4.6334738731384277</v>
      </c>
      <c r="I1221" s="66">
        <v>0.79000002145767212</v>
      </c>
      <c r="J1221" s="5">
        <v>8.6195685302799063</v>
      </c>
      <c r="K1221" s="6">
        <v>52.154903294540738</v>
      </c>
      <c r="L1221" s="5">
        <v>45.529211410619915</v>
      </c>
      <c r="M1221" s="5">
        <v>7.8213946615860763</v>
      </c>
      <c r="N1221" s="7">
        <v>5.8211116278573245</v>
      </c>
      <c r="O1221" s="7" t="s">
        <v>1358</v>
      </c>
      <c r="P1221" s="67">
        <v>52.63687673323092</v>
      </c>
      <c r="Q1221" s="18">
        <f t="shared" si="61"/>
        <v>1</v>
      </c>
      <c r="R1221" s="68">
        <v>1.59</v>
      </c>
      <c r="S1221" s="69">
        <v>5352.71</v>
      </c>
      <c r="T1221" s="59">
        <f t="shared" si="62"/>
        <v>5352.71</v>
      </c>
    </row>
    <row r="1222" spans="1:20">
      <c r="A1222">
        <f t="shared" si="63"/>
        <v>65</v>
      </c>
      <c r="B1222" s="60" t="s">
        <v>84</v>
      </c>
      <c r="C1222" s="60" t="s">
        <v>252</v>
      </c>
      <c r="D1222" s="60">
        <v>7</v>
      </c>
      <c r="E1222" s="65">
        <v>2219.0320000000002</v>
      </c>
      <c r="F1222" s="60">
        <v>2006</v>
      </c>
      <c r="G1222" s="65">
        <v>70.55</v>
      </c>
      <c r="H1222" s="65">
        <v>4.7095022201538086</v>
      </c>
      <c r="I1222" s="66">
        <v>4.5799999237060547</v>
      </c>
      <c r="J1222" s="5">
        <v>8.6955968772952872</v>
      </c>
      <c r="K1222" s="6">
        <v>52.620153240767507</v>
      </c>
      <c r="L1222" s="5">
        <v>45.994461356846685</v>
      </c>
      <c r="M1222" s="5">
        <v>11.611394563834459</v>
      </c>
      <c r="N1222" s="7">
        <v>3.9611487753679282</v>
      </c>
      <c r="O1222" s="7" t="s">
        <v>2793</v>
      </c>
      <c r="P1222" s="67">
        <v>36.316880828501326</v>
      </c>
      <c r="Q1222" s="18">
        <f t="shared" si="61"/>
        <v>3</v>
      </c>
      <c r="R1222" s="68">
        <v>1.71</v>
      </c>
      <c r="S1222" s="69">
        <v>26431.81</v>
      </c>
      <c r="T1222" s="59">
        <f t="shared" si="62"/>
        <v>26431.81</v>
      </c>
    </row>
    <row r="1223" spans="1:20">
      <c r="A1223" t="str">
        <f t="shared" si="63"/>
        <v/>
      </c>
      <c r="B1223" s="60" t="s">
        <v>17</v>
      </c>
      <c r="C1223" s="60" t="s">
        <v>185</v>
      </c>
      <c r="D1223" s="60">
        <v>7</v>
      </c>
      <c r="E1223" s="65">
        <v>9256.15</v>
      </c>
      <c r="F1223" s="60">
        <v>2011</v>
      </c>
      <c r="G1223" s="65">
        <v>70.564999999999998</v>
      </c>
      <c r="H1223" s="65">
        <v>4.6804695129394531</v>
      </c>
      <c r="I1223" s="66" t="s">
        <v>367</v>
      </c>
      <c r="J1223" s="5">
        <v>8.6665641700809317</v>
      </c>
      <c r="K1223" s="6">
        <v>52.45561647962338</v>
      </c>
      <c r="L1223" s="5">
        <v>45.829924595702558</v>
      </c>
      <c r="M1223" s="5" t="s">
        <v>367</v>
      </c>
      <c r="N1223" s="7" t="s">
        <v>367</v>
      </c>
      <c r="O1223" s="7" t="s">
        <v>2012</v>
      </c>
      <c r="P1223" s="67" t="s">
        <v>367</v>
      </c>
      <c r="Q1223" s="18">
        <f t="shared" si="61"/>
        <v>3</v>
      </c>
      <c r="R1223" s="68">
        <v>1.65</v>
      </c>
      <c r="S1223" s="69">
        <v>19358.080000000002</v>
      </c>
      <c r="T1223" s="59">
        <f t="shared" si="62"/>
        <v>19358.080000000002</v>
      </c>
    </row>
    <row r="1224" spans="1:20">
      <c r="A1224">
        <f t="shared" si="63"/>
        <v>144</v>
      </c>
      <c r="B1224" s="60" t="s">
        <v>100</v>
      </c>
      <c r="C1224" s="60" t="s">
        <v>268</v>
      </c>
      <c r="D1224" s="60">
        <v>8</v>
      </c>
      <c r="E1224" s="65">
        <v>3167.7060000000001</v>
      </c>
      <c r="F1224" s="60">
        <v>2018</v>
      </c>
      <c r="G1224" s="65">
        <v>70.573999999999998</v>
      </c>
      <c r="H1224" s="65">
        <v>5.464622974395752</v>
      </c>
      <c r="I1224" s="66">
        <v>7.5999999046325684</v>
      </c>
      <c r="J1224" s="5">
        <v>9.4507176315372305</v>
      </c>
      <c r="K1224" s="6">
        <v>57.209112847954209</v>
      </c>
      <c r="L1224" s="5">
        <v>50.583420964033387</v>
      </c>
      <c r="M1224" s="5">
        <v>14.631394544760973</v>
      </c>
      <c r="N1224" s="7">
        <v>3.457183852795882</v>
      </c>
      <c r="O1224" s="7" t="s">
        <v>997</v>
      </c>
      <c r="P1224" s="67">
        <v>31.152492758578898</v>
      </c>
      <c r="Q1224" s="18">
        <f t="shared" si="61"/>
        <v>3</v>
      </c>
      <c r="R1224" s="68">
        <v>1.56</v>
      </c>
      <c r="S1224" s="69">
        <v>15230.24</v>
      </c>
      <c r="T1224" s="59">
        <f t="shared" si="62"/>
        <v>15230.24</v>
      </c>
    </row>
    <row r="1225" spans="1:20">
      <c r="A1225">
        <f t="shared" si="63"/>
        <v>2</v>
      </c>
      <c r="B1225" s="60" t="s">
        <v>156</v>
      </c>
      <c r="C1225" s="60" t="s">
        <v>324</v>
      </c>
      <c r="D1225" s="60">
        <v>8</v>
      </c>
      <c r="E1225" s="65">
        <v>285.25900000000001</v>
      </c>
      <c r="F1225" s="60">
        <v>2018</v>
      </c>
      <c r="G1225" s="65">
        <v>70.626000000000005</v>
      </c>
      <c r="H1225" s="65">
        <v>6.877142857142859</v>
      </c>
      <c r="I1225" s="66">
        <v>1.7726006507873535</v>
      </c>
      <c r="J1225" s="5">
        <v>10.863237514284339</v>
      </c>
      <c r="K1225" s="6">
        <v>65.808134178698737</v>
      </c>
      <c r="L1225" s="5">
        <v>59.182442294777914</v>
      </c>
      <c r="M1225" s="5">
        <v>8.8039952909157577</v>
      </c>
      <c r="N1225" s="7">
        <v>6.7222255736374867</v>
      </c>
      <c r="O1225" s="7" t="s">
        <v>860</v>
      </c>
      <c r="P1225" s="67">
        <v>60.573603378055537</v>
      </c>
      <c r="Q1225" s="18">
        <f t="shared" si="61"/>
        <v>2</v>
      </c>
      <c r="R1225" s="68">
        <v>1.56</v>
      </c>
      <c r="S1225" s="69">
        <v>3482.02</v>
      </c>
      <c r="T1225" s="59">
        <f t="shared" si="62"/>
        <v>3482.02</v>
      </c>
    </row>
    <row r="1226" spans="1:20">
      <c r="A1226">
        <f t="shared" si="63"/>
        <v>32</v>
      </c>
      <c r="B1226" s="60" t="s">
        <v>106</v>
      </c>
      <c r="C1226" s="60" t="s">
        <v>274</v>
      </c>
      <c r="D1226" s="60">
        <v>6</v>
      </c>
      <c r="E1226" s="65">
        <v>29651.054</v>
      </c>
      <c r="F1226" s="60">
        <v>2024</v>
      </c>
      <c r="G1226" s="65">
        <v>70.635999999999996</v>
      </c>
      <c r="H1226" s="65">
        <v>5.0813001480102535</v>
      </c>
      <c r="I1226" s="66">
        <v>0.87999999523162842</v>
      </c>
      <c r="J1226" s="5">
        <v>9.0673948051517321</v>
      </c>
      <c r="K1226" s="6">
        <v>54.936921123489689</v>
      </c>
      <c r="L1226" s="5">
        <v>48.311229239568867</v>
      </c>
      <c r="M1226" s="5">
        <v>7.9113946353600326</v>
      </c>
      <c r="N1226" s="7">
        <v>6.1065376543904781</v>
      </c>
      <c r="O1226" s="7" t="s">
        <v>3076</v>
      </c>
      <c r="P1226" s="67">
        <v>54.577341541218765</v>
      </c>
      <c r="Q1226" s="18">
        <f t="shared" si="61"/>
        <v>1</v>
      </c>
      <c r="R1226" s="68">
        <v>1.49</v>
      </c>
      <c r="S1226" s="69">
        <v>5046.82</v>
      </c>
      <c r="T1226" s="59">
        <f t="shared" si="62"/>
        <v>5046.82</v>
      </c>
    </row>
    <row r="1227" spans="1:20">
      <c r="A1227">
        <f t="shared" si="63"/>
        <v>104</v>
      </c>
      <c r="B1227" s="60" t="s">
        <v>124</v>
      </c>
      <c r="C1227" s="60" t="s">
        <v>292</v>
      </c>
      <c r="D1227" s="60">
        <v>7</v>
      </c>
      <c r="E1227" s="65">
        <v>144925.63800000001</v>
      </c>
      <c r="F1227" s="60">
        <v>2014</v>
      </c>
      <c r="G1227" s="65">
        <v>70.798000000000002</v>
      </c>
      <c r="H1227" s="65">
        <v>6.0369768142700195</v>
      </c>
      <c r="I1227" s="66">
        <v>5.0500001907348633</v>
      </c>
      <c r="J1227" s="5">
        <v>10.023071471411498</v>
      </c>
      <c r="K1227" s="6">
        <v>60.866385038153965</v>
      </c>
      <c r="L1227" s="5">
        <v>54.240693154233142</v>
      </c>
      <c r="M1227" s="5">
        <v>12.081394830863267</v>
      </c>
      <c r="N1227" s="7">
        <v>4.4896052081394817</v>
      </c>
      <c r="O1227" s="7" t="s">
        <v>1566</v>
      </c>
      <c r="P1227" s="67">
        <v>40.691027047592954</v>
      </c>
      <c r="Q1227" s="18">
        <f t="shared" si="61"/>
        <v>3</v>
      </c>
      <c r="R1227" s="68">
        <v>1.61</v>
      </c>
      <c r="S1227" s="69">
        <v>35853.25</v>
      </c>
      <c r="T1227" s="59">
        <f t="shared" si="62"/>
        <v>35853.25</v>
      </c>
    </row>
    <row r="1228" spans="1:20">
      <c r="A1228">
        <f t="shared" si="63"/>
        <v>6</v>
      </c>
      <c r="B1228" s="60" t="s">
        <v>331</v>
      </c>
      <c r="C1228" s="60" t="s">
        <v>332</v>
      </c>
      <c r="D1228" s="60">
        <v>1</v>
      </c>
      <c r="E1228" s="65">
        <v>296.10000000000002</v>
      </c>
      <c r="F1228" s="60">
        <v>2007</v>
      </c>
      <c r="G1228" s="65">
        <v>70.652000000000001</v>
      </c>
      <c r="H1228" s="65">
        <v>6.4506444931030273</v>
      </c>
      <c r="I1228" s="66">
        <v>2.0647616386413574</v>
      </c>
      <c r="J1228" s="5">
        <v>10.436739150244506</v>
      </c>
      <c r="K1228" s="6">
        <v>63.247735656205855</v>
      </c>
      <c r="L1228" s="5">
        <v>56.622043772285032</v>
      </c>
      <c r="M1228" s="5">
        <v>9.0961562787697616</v>
      </c>
      <c r="N1228" s="7">
        <v>6.2248319000894581</v>
      </c>
      <c r="O1228" s="7" t="s">
        <v>3077</v>
      </c>
      <c r="P1228" s="67">
        <v>56.940362259187609</v>
      </c>
      <c r="Q1228" s="18">
        <f t="shared" si="61"/>
        <v>2</v>
      </c>
      <c r="R1228" s="68">
        <v>1.69</v>
      </c>
      <c r="S1228" s="69">
        <v>12973.21</v>
      </c>
      <c r="T1228" s="59">
        <f t="shared" si="62"/>
        <v>12973.21</v>
      </c>
    </row>
    <row r="1229" spans="1:20">
      <c r="A1229">
        <f t="shared" si="63"/>
        <v>142</v>
      </c>
      <c r="B1229" s="60" t="s">
        <v>100</v>
      </c>
      <c r="C1229" s="60" t="s">
        <v>268</v>
      </c>
      <c r="D1229" s="60">
        <v>8</v>
      </c>
      <c r="E1229" s="65">
        <v>3232.1129999999998</v>
      </c>
      <c r="F1229" s="60">
        <v>2019</v>
      </c>
      <c r="G1229" s="65">
        <v>70.662999999999997</v>
      </c>
      <c r="H1229" s="65">
        <v>5.5629053115844727</v>
      </c>
      <c r="I1229" s="66">
        <v>7.75</v>
      </c>
      <c r="J1229" s="5">
        <v>9.5489999687259512</v>
      </c>
      <c r="K1229" s="6">
        <v>57.87695257272523</v>
      </c>
      <c r="L1229" s="5">
        <v>51.251260688804408</v>
      </c>
      <c r="M1229" s="5">
        <v>14.781394640128404</v>
      </c>
      <c r="N1229" s="7">
        <v>3.4672818050380658</v>
      </c>
      <c r="O1229" s="7" t="s">
        <v>843</v>
      </c>
      <c r="P1229" s="67">
        <v>31.207118826295289</v>
      </c>
      <c r="Q1229" s="18">
        <f t="shared" si="61"/>
        <v>3</v>
      </c>
      <c r="R1229" s="68">
        <v>1.55</v>
      </c>
      <c r="S1229" s="69">
        <v>15790.7</v>
      </c>
      <c r="T1229" s="59">
        <f t="shared" si="62"/>
        <v>15790.7</v>
      </c>
    </row>
    <row r="1230" spans="1:20">
      <c r="A1230" t="str">
        <f t="shared" si="63"/>
        <v/>
      </c>
      <c r="B1230" s="60" t="s">
        <v>331</v>
      </c>
      <c r="C1230" s="60" t="s">
        <v>332</v>
      </c>
      <c r="D1230" s="60">
        <v>1</v>
      </c>
      <c r="E1230" s="65">
        <v>304.36099999999999</v>
      </c>
      <c r="F1230" s="60">
        <v>2008</v>
      </c>
      <c r="G1230" s="65">
        <v>70.665000000000006</v>
      </c>
      <c r="H1230" s="65" t="s">
        <v>367</v>
      </c>
      <c r="I1230" s="66">
        <v>2.0574562549591064</v>
      </c>
      <c r="J1230" s="5" t="s">
        <v>367</v>
      </c>
      <c r="K1230" s="6" t="s">
        <v>367</v>
      </c>
      <c r="L1230" s="5" t="s">
        <v>367</v>
      </c>
      <c r="M1230" s="5">
        <v>9.0888508950875107</v>
      </c>
      <c r="N1230" s="7" t="s">
        <v>367</v>
      </c>
      <c r="O1230" s="7" t="s">
        <v>3078</v>
      </c>
      <c r="P1230" s="67" t="s">
        <v>367</v>
      </c>
      <c r="Q1230" s="18">
        <f t="shared" si="61"/>
        <v>2</v>
      </c>
      <c r="R1230" s="68">
        <v>1.69</v>
      </c>
      <c r="S1230" s="69">
        <v>12415.68</v>
      </c>
      <c r="T1230" s="59">
        <f t="shared" si="62"/>
        <v>12415.68</v>
      </c>
    </row>
    <row r="1231" spans="1:20">
      <c r="A1231">
        <f t="shared" si="63"/>
        <v>63</v>
      </c>
      <c r="B1231" s="60" t="s">
        <v>82</v>
      </c>
      <c r="C1231" s="60" t="s">
        <v>250</v>
      </c>
      <c r="D1231" s="60">
        <v>7</v>
      </c>
      <c r="E1231" s="65">
        <v>6341.732</v>
      </c>
      <c r="F1231" s="60">
        <v>2018</v>
      </c>
      <c r="G1231" s="65">
        <v>70.668000000000006</v>
      </c>
      <c r="H1231" s="65">
        <v>5.2973833084106445</v>
      </c>
      <c r="I1231" s="66">
        <v>2.3760817050933838</v>
      </c>
      <c r="J1231" s="5">
        <v>9.2834779655521231</v>
      </c>
      <c r="K1231" s="6">
        <v>56.271592221453737</v>
      </c>
      <c r="L1231" s="5">
        <v>49.645900337532915</v>
      </c>
      <c r="M1231" s="5">
        <v>9.407476345221788</v>
      </c>
      <c r="N1231" s="7">
        <v>5.2772814425144832</v>
      </c>
      <c r="O1231" s="7" t="s">
        <v>918</v>
      </c>
      <c r="P1231" s="67">
        <v>47.553291616227426</v>
      </c>
      <c r="Q1231" s="18">
        <f t="shared" si="61"/>
        <v>2</v>
      </c>
      <c r="R1231" s="68">
        <v>1.56</v>
      </c>
      <c r="S1231" s="69">
        <v>5951.83</v>
      </c>
      <c r="T1231" s="59">
        <f t="shared" si="62"/>
        <v>5951.83</v>
      </c>
    </row>
    <row r="1232" spans="1:20">
      <c r="A1232">
        <f t="shared" si="63"/>
        <v>93</v>
      </c>
      <c r="B1232" s="60" t="s">
        <v>31</v>
      </c>
      <c r="C1232" s="60" t="s">
        <v>199</v>
      </c>
      <c r="D1232" s="60">
        <v>8</v>
      </c>
      <c r="E1232" s="65">
        <v>17423.88</v>
      </c>
      <c r="F1232" s="60">
        <v>2023</v>
      </c>
      <c r="G1232" s="65">
        <v>70.668000000000006</v>
      </c>
      <c r="H1232" s="65">
        <v>4.2175776939392087</v>
      </c>
      <c r="I1232" s="66">
        <v>1.6299999952316284</v>
      </c>
      <c r="J1232" s="5">
        <v>8.2036723510806873</v>
      </c>
      <c r="K1232" s="6">
        <v>49.726374853411087</v>
      </c>
      <c r="L1232" s="5">
        <v>43.100682969490265</v>
      </c>
      <c r="M1232" s="5">
        <v>8.6613946353600326</v>
      </c>
      <c r="N1232" s="7">
        <v>4.9761827954971913</v>
      </c>
      <c r="O1232" s="7" t="s">
        <v>3079</v>
      </c>
      <c r="P1232" s="67">
        <v>44.5269570258939</v>
      </c>
      <c r="Q1232" s="18">
        <f t="shared" si="61"/>
        <v>2</v>
      </c>
      <c r="R1232" s="68">
        <v>1.5</v>
      </c>
      <c r="S1232" s="69">
        <v>6695.29</v>
      </c>
      <c r="T1232" s="59">
        <f t="shared" si="62"/>
        <v>6695.29</v>
      </c>
    </row>
    <row r="1233" spans="1:20">
      <c r="A1233">
        <f t="shared" si="63"/>
        <v>26</v>
      </c>
      <c r="B1233" s="60" t="s">
        <v>155</v>
      </c>
      <c r="C1233" s="60" t="s">
        <v>323</v>
      </c>
      <c r="D1233" s="60">
        <v>7</v>
      </c>
      <c r="E1233" s="65">
        <v>29724.064999999999</v>
      </c>
      <c r="F1233" s="60">
        <v>2013</v>
      </c>
      <c r="G1233" s="65">
        <v>70.691999999999993</v>
      </c>
      <c r="H1233" s="65">
        <v>5.9399862289428711</v>
      </c>
      <c r="I1233" s="66">
        <v>2.2100000381469727</v>
      </c>
      <c r="J1233" s="5">
        <v>9.9260808860843497</v>
      </c>
      <c r="K1233" s="6">
        <v>60.187148918209161</v>
      </c>
      <c r="L1233" s="5">
        <v>53.561457034288338</v>
      </c>
      <c r="M1233" s="5">
        <v>9.2413946782753769</v>
      </c>
      <c r="N1233" s="7">
        <v>5.795819667804075</v>
      </c>
      <c r="O1233" s="7" t="s">
        <v>1680</v>
      </c>
      <c r="P1233" s="67">
        <v>52.590542006774143</v>
      </c>
      <c r="Q1233" s="18">
        <f t="shared" si="61"/>
        <v>2</v>
      </c>
      <c r="R1233" s="68">
        <v>1.62</v>
      </c>
      <c r="S1233" s="69">
        <v>6797.77</v>
      </c>
      <c r="T1233" s="59">
        <f t="shared" si="62"/>
        <v>6797.77</v>
      </c>
    </row>
    <row r="1234" spans="1:20">
      <c r="A1234">
        <f t="shared" si="63"/>
        <v>88</v>
      </c>
      <c r="B1234" s="60" t="s">
        <v>89</v>
      </c>
      <c r="C1234" s="60" t="s">
        <v>257</v>
      </c>
      <c r="D1234" s="60">
        <v>7</v>
      </c>
      <c r="E1234" s="65">
        <v>3231.3739999999998</v>
      </c>
      <c r="F1234" s="60">
        <v>2007</v>
      </c>
      <c r="G1234" s="65">
        <v>70.697999999999993</v>
      </c>
      <c r="H1234" s="65">
        <v>5.8082847595214844</v>
      </c>
      <c r="I1234" s="66">
        <v>4.9499998092651367</v>
      </c>
      <c r="J1234" s="5">
        <v>9.794379416662963</v>
      </c>
      <c r="K1234" s="6">
        <v>59.393612934377899</v>
      </c>
      <c r="L1234" s="5">
        <v>52.767921050457076</v>
      </c>
      <c r="M1234" s="5">
        <v>11.981394449393541</v>
      </c>
      <c r="N1234" s="7">
        <v>4.404155231958665</v>
      </c>
      <c r="O1234" s="7" t="s">
        <v>2626</v>
      </c>
      <c r="P1234" s="67">
        <v>40.286099026998443</v>
      </c>
      <c r="Q1234" s="18">
        <f t="shared" si="61"/>
        <v>3</v>
      </c>
      <c r="R1234" s="68">
        <v>1.69</v>
      </c>
      <c r="S1234" s="69">
        <v>29370.77</v>
      </c>
      <c r="T1234" s="59">
        <f t="shared" si="62"/>
        <v>29370.77</v>
      </c>
    </row>
    <row r="1235" spans="1:20">
      <c r="A1235">
        <f t="shared" si="63"/>
        <v>50</v>
      </c>
      <c r="B1235" s="60" t="s">
        <v>72</v>
      </c>
      <c r="C1235" s="60" t="s">
        <v>240</v>
      </c>
      <c r="D1235" s="60">
        <v>4</v>
      </c>
      <c r="E1235" s="65">
        <v>43071.211000000003</v>
      </c>
      <c r="F1235" s="60">
        <v>2021</v>
      </c>
      <c r="G1235" s="65">
        <v>70.703999999999994</v>
      </c>
      <c r="H1235" s="65">
        <v>5.0936679840087891</v>
      </c>
      <c r="I1235" s="66">
        <v>1.8700000047683716</v>
      </c>
      <c r="J1235" s="5">
        <v>9.0797626411502677</v>
      </c>
      <c r="K1235" s="6">
        <v>55.064813453159985</v>
      </c>
      <c r="L1235" s="5">
        <v>48.439121569239163</v>
      </c>
      <c r="M1235" s="5">
        <v>8.9013946448967758</v>
      </c>
      <c r="N1235" s="7">
        <v>5.4417451985470171</v>
      </c>
      <c r="O1235" s="7" t="s">
        <v>490</v>
      </c>
      <c r="P1235" s="67">
        <v>48.806965994796002</v>
      </c>
      <c r="Q1235" s="18">
        <f t="shared" si="61"/>
        <v>2</v>
      </c>
      <c r="R1235" s="68">
        <v>1.52</v>
      </c>
      <c r="S1235" s="69">
        <v>12731.75</v>
      </c>
      <c r="T1235" s="59">
        <f t="shared" si="62"/>
        <v>12731.75</v>
      </c>
    </row>
    <row r="1236" spans="1:20">
      <c r="A1236">
        <f t="shared" si="63"/>
        <v>95</v>
      </c>
      <c r="B1236" s="60" t="s">
        <v>50</v>
      </c>
      <c r="C1236" s="60" t="s">
        <v>218</v>
      </c>
      <c r="D1236" s="60">
        <v>4</v>
      </c>
      <c r="E1236" s="65">
        <v>103696.057</v>
      </c>
      <c r="F1236" s="60">
        <v>2017</v>
      </c>
      <c r="G1236" s="65">
        <v>70.709000000000003</v>
      </c>
      <c r="H1236" s="65">
        <v>3.9293441772460938</v>
      </c>
      <c r="I1236" s="66">
        <v>1.6200000047683716</v>
      </c>
      <c r="J1236" s="5">
        <v>7.9154388343875732</v>
      </c>
      <c r="K1236" s="6">
        <v>48.007090390233159</v>
      </c>
      <c r="L1236" s="5">
        <v>41.381398506312337</v>
      </c>
      <c r="M1236" s="5">
        <v>8.6513946448967758</v>
      </c>
      <c r="N1236" s="7">
        <v>4.7832055067239487</v>
      </c>
      <c r="O1236" s="7" t="s">
        <v>1109</v>
      </c>
      <c r="P1236" s="67">
        <v>43.201536395069695</v>
      </c>
      <c r="Q1236" s="18">
        <f t="shared" si="61"/>
        <v>2</v>
      </c>
      <c r="R1236" s="68">
        <v>1.58</v>
      </c>
      <c r="S1236" s="69">
        <v>14018.36</v>
      </c>
      <c r="T1236" s="59">
        <f t="shared" si="62"/>
        <v>14018.36</v>
      </c>
    </row>
    <row r="1237" spans="1:20">
      <c r="A1237">
        <f t="shared" si="63"/>
        <v>106</v>
      </c>
      <c r="B1237" s="60" t="s">
        <v>150</v>
      </c>
      <c r="C1237" s="60" t="s">
        <v>318</v>
      </c>
      <c r="D1237" s="60">
        <v>7</v>
      </c>
      <c r="E1237" s="65">
        <v>46307.853000000003</v>
      </c>
      <c r="F1237" s="60">
        <v>2011</v>
      </c>
      <c r="G1237" s="65">
        <v>70.710999999999999</v>
      </c>
      <c r="H1237" s="65">
        <v>5.0831327438354492</v>
      </c>
      <c r="I1237" s="66">
        <v>3.7933993339538574</v>
      </c>
      <c r="J1237" s="5">
        <v>9.0692274009769278</v>
      </c>
      <c r="K1237" s="6">
        <v>55.006367128910121</v>
      </c>
      <c r="L1237" s="5">
        <v>48.380675244989298</v>
      </c>
      <c r="M1237" s="5">
        <v>10.824793974082262</v>
      </c>
      <c r="N1237" s="7">
        <v>4.4694315070408592</v>
      </c>
      <c r="O1237" s="7" t="s">
        <v>2009</v>
      </c>
      <c r="P1237" s="67">
        <v>40.695692624888785</v>
      </c>
      <c r="Q1237" s="18">
        <f t="shared" si="61"/>
        <v>3</v>
      </c>
      <c r="R1237" s="68">
        <v>1.65</v>
      </c>
      <c r="S1237" s="69">
        <v>17783.96</v>
      </c>
      <c r="T1237" s="59">
        <f t="shared" si="62"/>
        <v>17783.96</v>
      </c>
    </row>
    <row r="1238" spans="1:20">
      <c r="A1238">
        <f t="shared" si="63"/>
        <v>130</v>
      </c>
      <c r="B1238" s="60" t="s">
        <v>79</v>
      </c>
      <c r="C1238" s="60" t="s">
        <v>247</v>
      </c>
      <c r="D1238" s="60">
        <v>7</v>
      </c>
      <c r="E1238" s="65">
        <v>17556.502</v>
      </c>
      <c r="F1238" s="60">
        <v>2013</v>
      </c>
      <c r="G1238" s="65">
        <v>70.718999999999994</v>
      </c>
      <c r="H1238" s="65">
        <v>5.8354830741882324</v>
      </c>
      <c r="I1238" s="66">
        <v>6.6628704071044922</v>
      </c>
      <c r="J1238" s="5">
        <v>9.821577731329711</v>
      </c>
      <c r="K1238" s="6">
        <v>59.576236049651904</v>
      </c>
      <c r="L1238" s="5">
        <v>52.950544165731081</v>
      </c>
      <c r="M1238" s="5">
        <v>13.694265047232896</v>
      </c>
      <c r="N1238" s="7">
        <v>3.8666218291452177</v>
      </c>
      <c r="O1238" s="7" t="s">
        <v>1732</v>
      </c>
      <c r="P1238" s="67">
        <v>35.08524236176175</v>
      </c>
      <c r="Q1238" s="18">
        <f t="shared" si="61"/>
        <v>3</v>
      </c>
      <c r="R1238" s="68">
        <v>1.62</v>
      </c>
      <c r="S1238" s="69">
        <v>30177.49</v>
      </c>
      <c r="T1238" s="59">
        <f t="shared" si="62"/>
        <v>30177.49</v>
      </c>
    </row>
    <row r="1239" spans="1:20">
      <c r="A1239">
        <f t="shared" si="63"/>
        <v>10</v>
      </c>
      <c r="B1239" s="60" t="s">
        <v>62</v>
      </c>
      <c r="C1239" s="60" t="s">
        <v>230</v>
      </c>
      <c r="D1239" s="60">
        <v>1</v>
      </c>
      <c r="E1239" s="65">
        <v>15089.647000000001</v>
      </c>
      <c r="F1239" s="60">
        <v>2012</v>
      </c>
      <c r="G1239" s="65">
        <v>70.721999999999994</v>
      </c>
      <c r="H1239" s="65">
        <v>5.8557171821594238</v>
      </c>
      <c r="I1239" s="66">
        <v>1.6330844163894653</v>
      </c>
      <c r="J1239" s="5">
        <v>9.8418118393009024</v>
      </c>
      <c r="K1239" s="6">
        <v>59.701505667029494</v>
      </c>
      <c r="L1239" s="5">
        <v>53.075813783108671</v>
      </c>
      <c r="M1239" s="5">
        <v>8.6644790565178695</v>
      </c>
      <c r="N1239" s="7">
        <v>6.1256785822781001</v>
      </c>
      <c r="O1239" s="7" t="s">
        <v>1784</v>
      </c>
      <c r="P1239" s="67">
        <v>55.583640497108604</v>
      </c>
      <c r="Q1239" s="18">
        <f t="shared" si="61"/>
        <v>2</v>
      </c>
      <c r="R1239" s="68">
        <v>1.62</v>
      </c>
      <c r="S1239" s="69">
        <v>10126.83</v>
      </c>
      <c r="T1239" s="59">
        <f t="shared" si="62"/>
        <v>10126.83</v>
      </c>
    </row>
    <row r="1240" spans="1:20">
      <c r="A1240">
        <f t="shared" si="63"/>
        <v>13</v>
      </c>
      <c r="B1240" s="60" t="s">
        <v>141</v>
      </c>
      <c r="C1240" s="60" t="s">
        <v>309</v>
      </c>
      <c r="D1240" s="60">
        <v>7</v>
      </c>
      <c r="E1240" s="65">
        <v>9307.3330000000005</v>
      </c>
      <c r="F1240" s="60">
        <v>2018</v>
      </c>
      <c r="G1240" s="65">
        <v>70.736999999999995</v>
      </c>
      <c r="H1240" s="65">
        <v>5.4974689483642578</v>
      </c>
      <c r="I1240" s="66">
        <v>1.1200000047683716</v>
      </c>
      <c r="J1240" s="5">
        <v>9.4835636055057364</v>
      </c>
      <c r="K1240" s="6">
        <v>57.540534396912854</v>
      </c>
      <c r="L1240" s="5">
        <v>50.914842512992031</v>
      </c>
      <c r="M1240" s="5">
        <v>8.1513946448967758</v>
      </c>
      <c r="N1240" s="7">
        <v>6.2461510859209275</v>
      </c>
      <c r="O1240" s="7" t="s">
        <v>882</v>
      </c>
      <c r="P1240" s="67">
        <v>56.283722462656641</v>
      </c>
      <c r="Q1240" s="18">
        <f t="shared" si="61"/>
        <v>1</v>
      </c>
      <c r="R1240" s="68">
        <v>1.56</v>
      </c>
      <c r="S1240" s="69">
        <v>3479.69</v>
      </c>
      <c r="T1240" s="59">
        <f t="shared" si="62"/>
        <v>3479.69</v>
      </c>
    </row>
    <row r="1241" spans="1:20">
      <c r="A1241">
        <f t="shared" si="63"/>
        <v>115</v>
      </c>
      <c r="B1241" s="60" t="s">
        <v>69</v>
      </c>
      <c r="C1241" s="60" t="s">
        <v>237</v>
      </c>
      <c r="D1241" s="60">
        <v>6</v>
      </c>
      <c r="E1241" s="65">
        <v>1389030.3119999999</v>
      </c>
      <c r="F1241" s="60">
        <v>2019</v>
      </c>
      <c r="G1241" s="65">
        <v>70.745999999999995</v>
      </c>
      <c r="H1241" s="65">
        <v>3.2487697601318359</v>
      </c>
      <c r="I1241" s="66">
        <v>1.0800000429153442</v>
      </c>
      <c r="J1241" s="5">
        <v>7.2348644172733154</v>
      </c>
      <c r="K1241" s="6">
        <v>43.90237135978176</v>
      </c>
      <c r="L1241" s="5">
        <v>37.276679475860938</v>
      </c>
      <c r="M1241" s="5">
        <v>8.1113946830437484</v>
      </c>
      <c r="N1241" s="7">
        <v>4.5955943376525603</v>
      </c>
      <c r="O1241" s="7" t="s">
        <v>830</v>
      </c>
      <c r="P1241" s="67">
        <v>41.362446618612459</v>
      </c>
      <c r="Q1241" s="18">
        <f t="shared" si="61"/>
        <v>1</v>
      </c>
      <c r="R1241" s="68">
        <v>1.55</v>
      </c>
      <c r="S1241" s="69">
        <v>7930.09</v>
      </c>
      <c r="T1241" s="59">
        <f t="shared" si="62"/>
        <v>7930.09</v>
      </c>
    </row>
    <row r="1242" spans="1:20">
      <c r="A1242">
        <f t="shared" si="63"/>
        <v>57</v>
      </c>
      <c r="B1242" s="60" t="s">
        <v>65</v>
      </c>
      <c r="C1242" s="60" t="s">
        <v>233</v>
      </c>
      <c r="D1242" s="60">
        <v>1</v>
      </c>
      <c r="E1242" s="65">
        <v>8889.2780000000002</v>
      </c>
      <c r="F1242" s="60">
        <v>2013</v>
      </c>
      <c r="G1242" s="65">
        <v>70.765000000000001</v>
      </c>
      <c r="H1242" s="65">
        <v>4.7133584022521973</v>
      </c>
      <c r="I1242" s="66">
        <v>1.7479170560836792</v>
      </c>
      <c r="J1242" s="5">
        <v>8.6994530593936759</v>
      </c>
      <c r="K1242" s="6">
        <v>52.803918563199375</v>
      </c>
      <c r="L1242" s="5">
        <v>46.178226679278552</v>
      </c>
      <c r="M1242" s="5">
        <v>8.7793116962120834</v>
      </c>
      <c r="N1242" s="7">
        <v>5.2598914672550681</v>
      </c>
      <c r="O1242" s="7" t="s">
        <v>1668</v>
      </c>
      <c r="P1242" s="67">
        <v>47.727596615261284</v>
      </c>
      <c r="Q1242" s="18">
        <f t="shared" si="61"/>
        <v>2</v>
      </c>
      <c r="R1242" s="68">
        <v>1.62</v>
      </c>
      <c r="S1242" s="69">
        <v>5644.13</v>
      </c>
      <c r="T1242" s="59">
        <f t="shared" si="62"/>
        <v>5644.13</v>
      </c>
    </row>
    <row r="1243" spans="1:20">
      <c r="A1243">
        <f t="shared" si="63"/>
        <v>7</v>
      </c>
      <c r="B1243" s="60" t="s">
        <v>109</v>
      </c>
      <c r="C1243" s="60" t="s">
        <v>277</v>
      </c>
      <c r="D1243" s="60">
        <v>1</v>
      </c>
      <c r="E1243" s="65">
        <v>6565.2669999999998</v>
      </c>
      <c r="F1243" s="60">
        <v>2020</v>
      </c>
      <c r="G1243" s="65">
        <v>70.766000000000005</v>
      </c>
      <c r="H1243" s="65">
        <v>6.2868900299072266</v>
      </c>
      <c r="I1243" s="66">
        <v>1.6902567148208618</v>
      </c>
      <c r="J1243" s="5">
        <v>10.272984687048705</v>
      </c>
      <c r="K1243" s="6">
        <v>62.355818081820253</v>
      </c>
      <c r="L1243" s="5">
        <v>55.73012619789943</v>
      </c>
      <c r="M1243" s="5">
        <v>8.721651354949266</v>
      </c>
      <c r="N1243" s="7">
        <v>6.3898594348505249</v>
      </c>
      <c r="O1243" s="7" t="s">
        <v>644</v>
      </c>
      <c r="P1243" s="67">
        <v>57.377613448407963</v>
      </c>
      <c r="Q1243" s="18">
        <f t="shared" si="61"/>
        <v>2</v>
      </c>
      <c r="R1243" s="68">
        <v>1.53</v>
      </c>
      <c r="S1243" s="69">
        <v>6523.37</v>
      </c>
      <c r="T1243" s="59">
        <f t="shared" si="62"/>
        <v>6523.37</v>
      </c>
    </row>
    <row r="1244" spans="1:20">
      <c r="A1244">
        <f t="shared" si="63"/>
        <v>3</v>
      </c>
      <c r="B1244" s="60" t="s">
        <v>156</v>
      </c>
      <c r="C1244" s="60" t="s">
        <v>324</v>
      </c>
      <c r="D1244" s="60">
        <v>8</v>
      </c>
      <c r="E1244" s="65">
        <v>291.98500000000001</v>
      </c>
      <c r="F1244" s="60">
        <v>2019</v>
      </c>
      <c r="G1244" s="65">
        <v>70.783000000000001</v>
      </c>
      <c r="H1244" s="65">
        <v>6.9585714285714309</v>
      </c>
      <c r="I1244" s="66">
        <v>1.7460057735443115</v>
      </c>
      <c r="J1244" s="5">
        <v>10.94466608571291</v>
      </c>
      <c r="K1244" s="6">
        <v>66.448804832694194</v>
      </c>
      <c r="L1244" s="5">
        <v>59.823112948773371</v>
      </c>
      <c r="M1244" s="5">
        <v>8.7774004136727157</v>
      </c>
      <c r="N1244" s="7">
        <v>6.8155843563415228</v>
      </c>
      <c r="O1244" s="7" t="s">
        <v>710</v>
      </c>
      <c r="P1244" s="67">
        <v>61.343370062951692</v>
      </c>
      <c r="Q1244" s="18">
        <f t="shared" si="61"/>
        <v>2</v>
      </c>
      <c r="R1244" s="68">
        <v>1.55</v>
      </c>
      <c r="S1244" s="69">
        <v>3512.07</v>
      </c>
      <c r="T1244" s="59">
        <f t="shared" si="62"/>
        <v>3512.07</v>
      </c>
    </row>
    <row r="1245" spans="1:20">
      <c r="A1245">
        <f t="shared" si="63"/>
        <v>110</v>
      </c>
      <c r="B1245" s="60" t="s">
        <v>84</v>
      </c>
      <c r="C1245" s="60" t="s">
        <v>252</v>
      </c>
      <c r="D1245" s="60">
        <v>7</v>
      </c>
      <c r="E1245" s="65">
        <v>2200.7759999999998</v>
      </c>
      <c r="F1245" s="60">
        <v>2007</v>
      </c>
      <c r="G1245" s="65">
        <v>70.789000000000001</v>
      </c>
      <c r="H1245" s="65">
        <v>4.6669716835021973</v>
      </c>
      <c r="I1245" s="66">
        <v>5.8499999046325684</v>
      </c>
      <c r="J1245" s="5">
        <v>8.6530663406436759</v>
      </c>
      <c r="K1245" s="6">
        <v>52.540173568878281</v>
      </c>
      <c r="L1245" s="5">
        <v>45.914481684957458</v>
      </c>
      <c r="M1245" s="5">
        <v>12.881394544760973</v>
      </c>
      <c r="N1245" s="7">
        <v>3.5644030252633994</v>
      </c>
      <c r="O1245" s="7" t="s">
        <v>2644</v>
      </c>
      <c r="P1245" s="67">
        <v>32.604639410957496</v>
      </c>
      <c r="Q1245" s="18">
        <f t="shared" si="61"/>
        <v>3</v>
      </c>
      <c r="R1245" s="68">
        <v>1.69</v>
      </c>
      <c r="S1245" s="69">
        <v>29423.74</v>
      </c>
      <c r="T1245" s="59">
        <f t="shared" si="62"/>
        <v>29423.74</v>
      </c>
    </row>
    <row r="1246" spans="1:20">
      <c r="A1246">
        <f t="shared" si="63"/>
        <v>130</v>
      </c>
      <c r="B1246" s="60" t="s">
        <v>23</v>
      </c>
      <c r="C1246" s="60" t="s">
        <v>191</v>
      </c>
      <c r="D1246" s="60">
        <v>6</v>
      </c>
      <c r="E1246" s="65">
        <v>740.61800000000005</v>
      </c>
      <c r="F1246" s="60">
        <v>2015</v>
      </c>
      <c r="G1246" s="65">
        <v>70.796999999999997</v>
      </c>
      <c r="H1246" s="65">
        <v>5.0821285247802734</v>
      </c>
      <c r="I1246" s="66">
        <v>4.6399998664855957</v>
      </c>
      <c r="J1246" s="5">
        <v>9.068223181921752</v>
      </c>
      <c r="K1246" s="6">
        <v>55.067168707055302</v>
      </c>
      <c r="L1246" s="5">
        <v>48.441476823134479</v>
      </c>
      <c r="M1246" s="5">
        <v>11.671394506614</v>
      </c>
      <c r="N1246" s="7">
        <v>4.1504446444410252</v>
      </c>
      <c r="O1246" s="7" t="s">
        <v>1369</v>
      </c>
      <c r="P1246" s="67">
        <v>37.530021257804897</v>
      </c>
      <c r="Q1246" s="18">
        <f t="shared" ref="Q1246:Q1309" si="64">IF(I1246&lt;R1246,1,IF(I1246&lt;R1246*2,2,3))</f>
        <v>3</v>
      </c>
      <c r="R1246" s="68">
        <v>1.59</v>
      </c>
      <c r="S1246" s="69">
        <v>12400.3</v>
      </c>
      <c r="T1246" s="59">
        <f t="shared" si="62"/>
        <v>12400.3</v>
      </c>
    </row>
    <row r="1247" spans="1:20">
      <c r="A1247" t="str">
        <f t="shared" si="63"/>
        <v/>
      </c>
      <c r="B1247" s="60" t="s">
        <v>145</v>
      </c>
      <c r="C1247" s="60" t="s">
        <v>313</v>
      </c>
      <c r="D1247" s="60">
        <v>1</v>
      </c>
      <c r="E1247" s="65">
        <v>1365.377</v>
      </c>
      <c r="F1247" s="60">
        <v>2007</v>
      </c>
      <c r="G1247" s="65">
        <v>70.796999999999997</v>
      </c>
      <c r="H1247" s="65">
        <v>6.2643163204193115</v>
      </c>
      <c r="I1247" s="66" t="s">
        <v>367</v>
      </c>
      <c r="J1247" s="5">
        <v>10.25041097756079</v>
      </c>
      <c r="K1247" s="6">
        <v>62.246054082931181</v>
      </c>
      <c r="L1247" s="5">
        <v>55.620362199010358</v>
      </c>
      <c r="M1247" s="5" t="s">
        <v>367</v>
      </c>
      <c r="N1247" s="7" t="s">
        <v>367</v>
      </c>
      <c r="O1247" s="7" t="s">
        <v>2652</v>
      </c>
      <c r="P1247" s="67" t="s">
        <v>367</v>
      </c>
      <c r="Q1247" s="18">
        <f t="shared" si="64"/>
        <v>3</v>
      </c>
      <c r="R1247" s="68">
        <v>1.69</v>
      </c>
      <c r="S1247" s="69">
        <v>34793.65</v>
      </c>
      <c r="T1247" s="59">
        <f t="shared" si="62"/>
        <v>34793.65</v>
      </c>
    </row>
    <row r="1248" spans="1:20">
      <c r="A1248">
        <f t="shared" si="63"/>
        <v>95</v>
      </c>
      <c r="B1248" s="60" t="s">
        <v>124</v>
      </c>
      <c r="C1248" s="60" t="s">
        <v>292</v>
      </c>
      <c r="D1248" s="60">
        <v>7</v>
      </c>
      <c r="E1248" s="65">
        <v>145307.61600000001</v>
      </c>
      <c r="F1248" s="60">
        <v>2015</v>
      </c>
      <c r="G1248" s="65">
        <v>71.344999999999999</v>
      </c>
      <c r="H1248" s="65">
        <v>5.9955387115478516</v>
      </c>
      <c r="I1248" s="66">
        <v>4.6500000953674316</v>
      </c>
      <c r="J1248" s="5">
        <v>9.9816333686893302</v>
      </c>
      <c r="K1248" s="6">
        <v>61.083068931630336</v>
      </c>
      <c r="L1248" s="5">
        <v>54.457377047709514</v>
      </c>
      <c r="M1248" s="5">
        <v>11.681394735495836</v>
      </c>
      <c r="N1248" s="7">
        <v>4.6618899781061103</v>
      </c>
      <c r="O1248" s="7" t="s">
        <v>1409</v>
      </c>
      <c r="P1248" s="67">
        <v>42.154719546544719</v>
      </c>
      <c r="Q1248" s="18">
        <f t="shared" si="64"/>
        <v>3</v>
      </c>
      <c r="R1248" s="68">
        <v>1.59</v>
      </c>
      <c r="S1248" s="69">
        <v>35037.15</v>
      </c>
      <c r="T1248" s="59">
        <f t="shared" si="62"/>
        <v>35037.15</v>
      </c>
    </row>
    <row r="1249" spans="1:20">
      <c r="A1249" t="str">
        <f t="shared" si="63"/>
        <v/>
      </c>
      <c r="B1249" s="60" t="s">
        <v>331</v>
      </c>
      <c r="C1249" s="60" t="s">
        <v>332</v>
      </c>
      <c r="D1249" s="60">
        <v>1</v>
      </c>
      <c r="E1249" s="65">
        <v>312.61399999999998</v>
      </c>
      <c r="F1249" s="60">
        <v>2009</v>
      </c>
      <c r="G1249" s="65">
        <v>70.805999999999997</v>
      </c>
      <c r="H1249" s="65" t="s">
        <v>367</v>
      </c>
      <c r="I1249" s="66">
        <v>1.9739969968795776</v>
      </c>
      <c r="J1249" s="5" t="s">
        <v>367</v>
      </c>
      <c r="K1249" s="6" t="s">
        <v>367</v>
      </c>
      <c r="L1249" s="5" t="s">
        <v>367</v>
      </c>
      <c r="M1249" s="5">
        <v>9.0053916370079818</v>
      </c>
      <c r="N1249" s="7" t="s">
        <v>367</v>
      </c>
      <c r="O1249" s="7" t="s">
        <v>3080</v>
      </c>
      <c r="P1249" s="67" t="s">
        <v>367</v>
      </c>
      <c r="Q1249" s="18">
        <f t="shared" si="64"/>
        <v>2</v>
      </c>
      <c r="R1249" s="68">
        <v>1.67</v>
      </c>
      <c r="S1249" s="69">
        <v>12033.91</v>
      </c>
      <c r="T1249" s="59">
        <f t="shared" si="62"/>
        <v>12033.91</v>
      </c>
    </row>
    <row r="1250" spans="1:20">
      <c r="A1250">
        <f t="shared" si="63"/>
        <v>78</v>
      </c>
      <c r="B1250" s="60" t="s">
        <v>31</v>
      </c>
      <c r="C1250" s="60" t="s">
        <v>199</v>
      </c>
      <c r="D1250" s="60">
        <v>8</v>
      </c>
      <c r="E1250" s="65">
        <v>17638.800999999999</v>
      </c>
      <c r="F1250" s="60">
        <v>2024</v>
      </c>
      <c r="G1250" s="65">
        <v>70.816999999999993</v>
      </c>
      <c r="H1250" s="65">
        <v>4.5551414489746094</v>
      </c>
      <c r="I1250" s="66">
        <v>1.5900000333786011</v>
      </c>
      <c r="J1250" s="5">
        <v>8.541236106116088</v>
      </c>
      <c r="K1250" s="6">
        <v>51.881669727140924</v>
      </c>
      <c r="L1250" s="5">
        <v>45.255977843220101</v>
      </c>
      <c r="M1250" s="5">
        <v>8.6213946735070053</v>
      </c>
      <c r="N1250" s="7">
        <v>5.2492641338284658</v>
      </c>
      <c r="O1250" s="7" t="s">
        <v>3081</v>
      </c>
      <c r="P1250" s="67">
        <v>46.915436813207052</v>
      </c>
      <c r="Q1250" s="18">
        <f t="shared" si="64"/>
        <v>2</v>
      </c>
      <c r="R1250" s="68">
        <v>1.49</v>
      </c>
      <c r="S1250" s="69">
        <v>7008.89</v>
      </c>
      <c r="T1250" s="59">
        <f t="shared" si="62"/>
        <v>7008.89</v>
      </c>
    </row>
    <row r="1251" spans="1:20">
      <c r="A1251">
        <f t="shared" si="63"/>
        <v>60</v>
      </c>
      <c r="B1251" s="60" t="s">
        <v>102</v>
      </c>
      <c r="C1251" s="60" t="s">
        <v>270</v>
      </c>
      <c r="D1251" s="60">
        <v>4</v>
      </c>
      <c r="E1251" s="65">
        <v>32467.016</v>
      </c>
      <c r="F1251" s="60">
        <v>2010</v>
      </c>
      <c r="G1251" s="65">
        <v>70.820999999999998</v>
      </c>
      <c r="H1251" s="65">
        <v>4.3832473754882813</v>
      </c>
      <c r="I1251" s="66">
        <v>1.7472281455993652</v>
      </c>
      <c r="J1251" s="5">
        <v>8.3693420326297598</v>
      </c>
      <c r="K1251" s="6">
        <v>50.840412304739125</v>
      </c>
      <c r="L1251" s="5">
        <v>44.214720420818303</v>
      </c>
      <c r="M1251" s="5">
        <v>8.7786227857277694</v>
      </c>
      <c r="N1251" s="7">
        <v>5.0366351875492725</v>
      </c>
      <c r="O1251" s="7" t="s">
        <v>2157</v>
      </c>
      <c r="P1251" s="67">
        <v>45.860274876862647</v>
      </c>
      <c r="Q1251" s="18">
        <f t="shared" si="64"/>
        <v>2</v>
      </c>
      <c r="R1251" s="68">
        <v>1.65</v>
      </c>
      <c r="S1251" s="69">
        <v>7210.64</v>
      </c>
      <c r="T1251" s="59">
        <f t="shared" si="62"/>
        <v>7210.64</v>
      </c>
    </row>
    <row r="1252" spans="1:20">
      <c r="A1252" t="str">
        <f t="shared" si="63"/>
        <v/>
      </c>
      <c r="B1252" s="60" t="s">
        <v>65</v>
      </c>
      <c r="C1252" s="60" t="s">
        <v>233</v>
      </c>
      <c r="D1252" s="60">
        <v>1</v>
      </c>
      <c r="E1252" s="65">
        <v>10119.64</v>
      </c>
      <c r="F1252" s="60">
        <v>2020</v>
      </c>
      <c r="G1252" s="65">
        <v>70.864000000000004</v>
      </c>
      <c r="H1252" s="65" t="s">
        <v>367</v>
      </c>
      <c r="I1252" s="66">
        <v>1.6598005294799805</v>
      </c>
      <c r="J1252" s="5" t="s">
        <v>367</v>
      </c>
      <c r="K1252" s="6" t="s">
        <v>367</v>
      </c>
      <c r="L1252" s="5" t="s">
        <v>367</v>
      </c>
      <c r="M1252" s="5">
        <v>8.6911951696083847</v>
      </c>
      <c r="N1252" s="7" t="s">
        <v>367</v>
      </c>
      <c r="O1252" s="7" t="s">
        <v>600</v>
      </c>
      <c r="P1252" s="67" t="s">
        <v>367</v>
      </c>
      <c r="Q1252" s="18">
        <f t="shared" si="64"/>
        <v>2</v>
      </c>
      <c r="R1252" s="68">
        <v>1.53</v>
      </c>
      <c r="S1252" s="69">
        <v>5603.26</v>
      </c>
      <c r="T1252" s="59">
        <f t="shared" si="62"/>
        <v>5603.26</v>
      </c>
    </row>
    <row r="1253" spans="1:20">
      <c r="A1253" t="str">
        <f t="shared" si="63"/>
        <v/>
      </c>
      <c r="B1253" s="60" t="s">
        <v>331</v>
      </c>
      <c r="C1253" s="60" t="s">
        <v>332</v>
      </c>
      <c r="D1253" s="60">
        <v>1</v>
      </c>
      <c r="E1253" s="65">
        <v>320.245</v>
      </c>
      <c r="F1253" s="60">
        <v>2010</v>
      </c>
      <c r="G1253" s="65">
        <v>70.875</v>
      </c>
      <c r="H1253" s="65" t="s">
        <v>367</v>
      </c>
      <c r="I1253" s="66">
        <v>2.0038802623748779</v>
      </c>
      <c r="J1253" s="5" t="s">
        <v>367</v>
      </c>
      <c r="K1253" s="6" t="s">
        <v>367</v>
      </c>
      <c r="L1253" s="5" t="s">
        <v>367</v>
      </c>
      <c r="M1253" s="5">
        <v>9.0352749025032821</v>
      </c>
      <c r="N1253" s="7" t="s">
        <v>367</v>
      </c>
      <c r="O1253" s="7" t="s">
        <v>3082</v>
      </c>
      <c r="P1253" s="67" t="s">
        <v>367</v>
      </c>
      <c r="Q1253" s="18">
        <f t="shared" si="64"/>
        <v>2</v>
      </c>
      <c r="R1253" s="68">
        <v>1.65</v>
      </c>
      <c r="S1253" s="69">
        <v>11913.66</v>
      </c>
      <c r="T1253" s="59">
        <f t="shared" si="62"/>
        <v>11913.66</v>
      </c>
    </row>
    <row r="1254" spans="1:20">
      <c r="A1254">
        <f t="shared" si="63"/>
        <v>10</v>
      </c>
      <c r="B1254" s="60" t="s">
        <v>62</v>
      </c>
      <c r="C1254" s="60" t="s">
        <v>230</v>
      </c>
      <c r="D1254" s="60">
        <v>1</v>
      </c>
      <c r="E1254" s="65">
        <v>15387.337</v>
      </c>
      <c r="F1254" s="60">
        <v>2013</v>
      </c>
      <c r="G1254" s="65">
        <v>70.878</v>
      </c>
      <c r="H1254" s="65">
        <v>5.9846014976501465</v>
      </c>
      <c r="I1254" s="66">
        <v>1.6446535587310791</v>
      </c>
      <c r="J1254" s="5">
        <v>9.9706961547916251</v>
      </c>
      <c r="K1254" s="6">
        <v>60.616747344860805</v>
      </c>
      <c r="L1254" s="5">
        <v>53.991055460939982</v>
      </c>
      <c r="M1254" s="5">
        <v>8.6760481988594833</v>
      </c>
      <c r="N1254" s="7">
        <v>6.2230008666892171</v>
      </c>
      <c r="O1254" s="7" t="s">
        <v>1631</v>
      </c>
      <c r="P1254" s="67">
        <v>56.46673072073132</v>
      </c>
      <c r="Q1254" s="18">
        <f t="shared" si="64"/>
        <v>2</v>
      </c>
      <c r="R1254" s="68">
        <v>1.62</v>
      </c>
      <c r="S1254" s="69">
        <v>10297.84</v>
      </c>
      <c r="T1254" s="59">
        <f t="shared" si="62"/>
        <v>10297.84</v>
      </c>
    </row>
    <row r="1255" spans="1:20">
      <c r="A1255">
        <f t="shared" si="63"/>
        <v>47</v>
      </c>
      <c r="B1255" s="60" t="s">
        <v>82</v>
      </c>
      <c r="C1255" s="60" t="s">
        <v>250</v>
      </c>
      <c r="D1255" s="60">
        <v>7</v>
      </c>
      <c r="E1255" s="65">
        <v>6494.0349999999999</v>
      </c>
      <c r="F1255" s="60">
        <v>2019</v>
      </c>
      <c r="G1255" s="65">
        <v>70.891000000000005</v>
      </c>
      <c r="H1255" s="65">
        <v>5.6852207183837891</v>
      </c>
      <c r="I1255" s="66">
        <v>2.3142812252044678</v>
      </c>
      <c r="J1255" s="5">
        <v>9.6713153755252677</v>
      </c>
      <c r="K1255" s="6">
        <v>58.807449014746666</v>
      </c>
      <c r="L1255" s="5">
        <v>52.181757130825844</v>
      </c>
      <c r="M1255" s="5">
        <v>9.345675865332872</v>
      </c>
      <c r="N1255" s="7">
        <v>5.5835188254699055</v>
      </c>
      <c r="O1255" s="7" t="s">
        <v>755</v>
      </c>
      <c r="P1255" s="67">
        <v>50.254217930054601</v>
      </c>
      <c r="Q1255" s="18">
        <f t="shared" si="64"/>
        <v>2</v>
      </c>
      <c r="R1255" s="68">
        <v>1.55</v>
      </c>
      <c r="S1255" s="69">
        <v>6087.6</v>
      </c>
      <c r="T1255" s="59">
        <f t="shared" si="62"/>
        <v>6087.6</v>
      </c>
    </row>
    <row r="1256" spans="1:20">
      <c r="A1256">
        <f t="shared" si="63"/>
        <v>46</v>
      </c>
      <c r="B1256" s="60" t="s">
        <v>21</v>
      </c>
      <c r="C1256" s="60" t="s">
        <v>189</v>
      </c>
      <c r="D1256" s="60">
        <v>3</v>
      </c>
      <c r="E1256" s="65">
        <v>11758.602999999999</v>
      </c>
      <c r="F1256" s="60">
        <v>2025</v>
      </c>
      <c r="G1256" s="65">
        <v>82.432000000000002</v>
      </c>
      <c r="H1256" s="65">
        <v>6.9048744659423811</v>
      </c>
      <c r="I1256" s="66">
        <v>4.820000171661377</v>
      </c>
      <c r="J1256" s="5">
        <v>10.89096912308386</v>
      </c>
      <c r="K1256" s="6">
        <v>77.004845934107308</v>
      </c>
      <c r="L1256" s="5">
        <v>70.379154050186486</v>
      </c>
      <c r="M1256" s="5">
        <v>11.851394811789781</v>
      </c>
      <c r="N1256" s="7">
        <v>5.9384701267544662</v>
      </c>
      <c r="O1256" s="7" t="s">
        <v>3068</v>
      </c>
      <c r="P1256" s="67">
        <v>53.012948895120317</v>
      </c>
      <c r="Q1256" s="18">
        <f t="shared" si="64"/>
        <v>3</v>
      </c>
      <c r="R1256" s="68">
        <v>1.48</v>
      </c>
      <c r="S1256" s="69" t="s">
        <v>367</v>
      </c>
      <c r="T1256" s="59">
        <f t="shared" si="62"/>
        <v>63347.79</v>
      </c>
    </row>
    <row r="1257" spans="1:20">
      <c r="A1257">
        <f t="shared" si="63"/>
        <v>18</v>
      </c>
      <c r="B1257" s="60" t="s">
        <v>51</v>
      </c>
      <c r="C1257" s="60" t="s">
        <v>219</v>
      </c>
      <c r="D1257" s="60">
        <v>1</v>
      </c>
      <c r="E1257" s="65">
        <v>6200.8</v>
      </c>
      <c r="F1257" s="60">
        <v>2016</v>
      </c>
      <c r="G1257" s="65">
        <v>70.908000000000001</v>
      </c>
      <c r="H1257" s="65">
        <v>6.1398248672485352</v>
      </c>
      <c r="I1257" s="66">
        <v>2.0699999332427979</v>
      </c>
      <c r="J1257" s="5">
        <v>10.125919524390014</v>
      </c>
      <c r="K1257" s="6">
        <v>61.586482485034189</v>
      </c>
      <c r="L1257" s="5">
        <v>54.960790601113366</v>
      </c>
      <c r="M1257" s="5">
        <v>9.1013945733712021</v>
      </c>
      <c r="N1257" s="7">
        <v>6.038721885755538</v>
      </c>
      <c r="O1257" s="7" t="s">
        <v>1167</v>
      </c>
      <c r="P1257" s="67">
        <v>54.541261704193793</v>
      </c>
      <c r="Q1257" s="18">
        <f t="shared" si="64"/>
        <v>2</v>
      </c>
      <c r="R1257" s="68">
        <v>1.58</v>
      </c>
      <c r="S1257" s="69">
        <v>9863.76</v>
      </c>
      <c r="T1257" s="59">
        <f t="shared" si="62"/>
        <v>9863.76</v>
      </c>
    </row>
    <row r="1258" spans="1:20">
      <c r="A1258">
        <f t="shared" si="63"/>
        <v>4</v>
      </c>
      <c r="B1258" s="60" t="s">
        <v>51</v>
      </c>
      <c r="C1258" s="60" t="s">
        <v>219</v>
      </c>
      <c r="D1258" s="60">
        <v>1</v>
      </c>
      <c r="E1258" s="65">
        <v>6068.2489999999998</v>
      </c>
      <c r="F1258" s="60">
        <v>2010</v>
      </c>
      <c r="G1258" s="65">
        <v>70.909000000000006</v>
      </c>
      <c r="H1258" s="65">
        <v>6.7399110794067383</v>
      </c>
      <c r="I1258" s="66">
        <v>1.8600000143051147</v>
      </c>
      <c r="J1258" s="5">
        <v>10.726005736548217</v>
      </c>
      <c r="K1258" s="6">
        <v>65.23716476409632</v>
      </c>
      <c r="L1258" s="5">
        <v>58.611472880175498</v>
      </c>
      <c r="M1258" s="5">
        <v>8.891394654433519</v>
      </c>
      <c r="N1258" s="7">
        <v>6.5919324423362582</v>
      </c>
      <c r="O1258" s="7" t="s">
        <v>2093</v>
      </c>
      <c r="P1258" s="67">
        <v>60.021784885783319</v>
      </c>
      <c r="Q1258" s="18">
        <f t="shared" si="64"/>
        <v>2</v>
      </c>
      <c r="R1258" s="68">
        <v>1.65</v>
      </c>
      <c r="S1258" s="69">
        <v>8648.93</v>
      </c>
      <c r="T1258" s="59">
        <f t="shared" si="62"/>
        <v>8648.93</v>
      </c>
    </row>
    <row r="1259" spans="1:20">
      <c r="A1259">
        <f t="shared" si="63"/>
        <v>4</v>
      </c>
      <c r="B1259" s="60" t="s">
        <v>62</v>
      </c>
      <c r="C1259" s="60" t="s">
        <v>230</v>
      </c>
      <c r="D1259" s="60">
        <v>1</v>
      </c>
      <c r="E1259" s="65">
        <v>15971.743</v>
      </c>
      <c r="F1259" s="60">
        <v>2015</v>
      </c>
      <c r="G1259" s="65">
        <v>70.915000000000006</v>
      </c>
      <c r="H1259" s="65">
        <v>6.4649868011474609</v>
      </c>
      <c r="I1259" s="66">
        <v>1.6938669681549072</v>
      </c>
      <c r="J1259" s="5">
        <v>10.45108145828894</v>
      </c>
      <c r="K1259" s="6">
        <v>63.570412934431843</v>
      </c>
      <c r="L1259" s="5">
        <v>56.944721050511021</v>
      </c>
      <c r="M1259" s="5">
        <v>8.7252616082833114</v>
      </c>
      <c r="N1259" s="7">
        <v>6.5264199065906121</v>
      </c>
      <c r="O1259" s="7" t="s">
        <v>1317</v>
      </c>
      <c r="P1259" s="67">
        <v>59.014563213068556</v>
      </c>
      <c r="Q1259" s="18">
        <f t="shared" si="64"/>
        <v>2</v>
      </c>
      <c r="R1259" s="68">
        <v>1.59</v>
      </c>
      <c r="S1259" s="69">
        <v>10785.96</v>
      </c>
      <c r="T1259" s="59">
        <f t="shared" si="62"/>
        <v>10785.96</v>
      </c>
    </row>
    <row r="1260" spans="1:20">
      <c r="A1260" t="str">
        <f t="shared" si="63"/>
        <v/>
      </c>
      <c r="B1260" s="60" t="s">
        <v>331</v>
      </c>
      <c r="C1260" s="60" t="s">
        <v>332</v>
      </c>
      <c r="D1260" s="60">
        <v>1</v>
      </c>
      <c r="E1260" s="65">
        <v>395.346</v>
      </c>
      <c r="F1260" s="60">
        <v>2021</v>
      </c>
      <c r="G1260" s="65">
        <v>70.917000000000002</v>
      </c>
      <c r="H1260" s="65" t="s">
        <v>367</v>
      </c>
      <c r="I1260" s="66">
        <v>2.1430163383483887</v>
      </c>
      <c r="J1260" s="5" t="s">
        <v>367</v>
      </c>
      <c r="K1260" s="6" t="s">
        <v>367</v>
      </c>
      <c r="L1260" s="5" t="s">
        <v>367</v>
      </c>
      <c r="M1260" s="5">
        <v>9.1744109784767929</v>
      </c>
      <c r="N1260" s="7" t="s">
        <v>367</v>
      </c>
      <c r="O1260" s="7" t="s">
        <v>3084</v>
      </c>
      <c r="P1260" s="67" t="s">
        <v>367</v>
      </c>
      <c r="Q1260" s="18">
        <f t="shared" si="64"/>
        <v>2</v>
      </c>
      <c r="R1260" s="68">
        <v>1.52</v>
      </c>
      <c r="S1260" s="69">
        <v>11716.33</v>
      </c>
      <c r="T1260" s="59">
        <f t="shared" si="62"/>
        <v>11716.33</v>
      </c>
    </row>
    <row r="1261" spans="1:20">
      <c r="A1261">
        <f t="shared" si="63"/>
        <v>31</v>
      </c>
      <c r="B1261" s="60" t="s">
        <v>70</v>
      </c>
      <c r="C1261" s="60" t="s">
        <v>238</v>
      </c>
      <c r="D1261" s="60">
        <v>8</v>
      </c>
      <c r="E1261" s="65">
        <v>278830.52899999998</v>
      </c>
      <c r="F1261" s="60">
        <v>2022</v>
      </c>
      <c r="G1261" s="65">
        <v>70.924999999999997</v>
      </c>
      <c r="H1261" s="65">
        <v>5.5846858024597168</v>
      </c>
      <c r="I1261" s="66">
        <v>1.6599999666213989</v>
      </c>
      <c r="J1261" s="5">
        <v>9.5707804596011954</v>
      </c>
      <c r="K1261" s="6">
        <v>58.224047320344148</v>
      </c>
      <c r="L1261" s="5">
        <v>51.598355436423326</v>
      </c>
      <c r="M1261" s="5">
        <v>8.6913946067498031</v>
      </c>
      <c r="N1261" s="7">
        <v>5.9367176121944398</v>
      </c>
      <c r="O1261" s="7" t="s">
        <v>3085</v>
      </c>
      <c r="P1261" s="67">
        <v>53.184103027129339</v>
      </c>
      <c r="Q1261" s="18">
        <f t="shared" si="64"/>
        <v>2</v>
      </c>
      <c r="R1261" s="68">
        <v>1.51</v>
      </c>
      <c r="S1261" s="69">
        <v>13334.27</v>
      </c>
      <c r="T1261" s="59">
        <f t="shared" si="62"/>
        <v>13334.27</v>
      </c>
    </row>
    <row r="1262" spans="1:20">
      <c r="A1262">
        <f t="shared" si="63"/>
        <v>4</v>
      </c>
      <c r="B1262" s="60" t="s">
        <v>62</v>
      </c>
      <c r="C1262" s="60" t="s">
        <v>230</v>
      </c>
      <c r="D1262" s="60">
        <v>1</v>
      </c>
      <c r="E1262" s="65">
        <v>15681.725</v>
      </c>
      <c r="F1262" s="60">
        <v>2014</v>
      </c>
      <c r="G1262" s="65">
        <v>70.941999999999993</v>
      </c>
      <c r="H1262" s="65">
        <v>6.5360307693481445</v>
      </c>
      <c r="I1262" s="66">
        <v>1.6559610366821289</v>
      </c>
      <c r="J1262" s="5">
        <v>10.522125426489623</v>
      </c>
      <c r="K1262" s="6">
        <v>64.026917665801619</v>
      </c>
      <c r="L1262" s="5">
        <v>57.401225781880797</v>
      </c>
      <c r="M1262" s="5">
        <v>8.6873556768105331</v>
      </c>
      <c r="N1262" s="7">
        <v>6.6074451095750488</v>
      </c>
      <c r="O1262" s="7" t="s">
        <v>1468</v>
      </c>
      <c r="P1262" s="67">
        <v>59.885828531596601</v>
      </c>
      <c r="Q1262" s="18">
        <f t="shared" si="64"/>
        <v>2</v>
      </c>
      <c r="R1262" s="68">
        <v>1.61</v>
      </c>
      <c r="S1262" s="69">
        <v>10553.56</v>
      </c>
      <c r="T1262" s="59">
        <f t="shared" si="62"/>
        <v>10553.56</v>
      </c>
    </row>
    <row r="1263" spans="1:20">
      <c r="A1263" t="str">
        <f t="shared" si="63"/>
        <v/>
      </c>
      <c r="B1263" s="60" t="s">
        <v>58</v>
      </c>
      <c r="C1263" s="60" t="s">
        <v>226</v>
      </c>
      <c r="D1263" s="60">
        <v>7</v>
      </c>
      <c r="E1263" s="65">
        <v>3941.1950000000002</v>
      </c>
      <c r="F1263" s="60">
        <v>2008</v>
      </c>
      <c r="G1263" s="65">
        <v>70.948999999999998</v>
      </c>
      <c r="H1263" s="65">
        <v>4.156090259552002</v>
      </c>
      <c r="I1263" s="66" t="s">
        <v>367</v>
      </c>
      <c r="J1263" s="5">
        <v>8.1421849166934805</v>
      </c>
      <c r="K1263" s="6">
        <v>49.549917133439202</v>
      </c>
      <c r="L1263" s="5">
        <v>42.924225249518379</v>
      </c>
      <c r="M1263" s="5" t="s">
        <v>367</v>
      </c>
      <c r="N1263" s="7" t="s">
        <v>367</v>
      </c>
      <c r="O1263" s="7" t="s">
        <v>2475</v>
      </c>
      <c r="P1263" s="67" t="s">
        <v>367</v>
      </c>
      <c r="Q1263" s="18">
        <f t="shared" si="64"/>
        <v>3</v>
      </c>
      <c r="R1263" s="68">
        <v>1.69</v>
      </c>
      <c r="S1263" s="69">
        <v>10856.1</v>
      </c>
      <c r="T1263" s="59">
        <f t="shared" si="62"/>
        <v>10856.1</v>
      </c>
    </row>
    <row r="1264" spans="1:20">
      <c r="A1264">
        <f t="shared" si="63"/>
        <v>17</v>
      </c>
      <c r="B1264" s="60" t="s">
        <v>51</v>
      </c>
      <c r="C1264" s="60" t="s">
        <v>219</v>
      </c>
      <c r="D1264" s="60">
        <v>1</v>
      </c>
      <c r="E1264" s="65">
        <v>6183.6760000000004</v>
      </c>
      <c r="F1264" s="60">
        <v>2015</v>
      </c>
      <c r="G1264" s="65">
        <v>70.951999999999998</v>
      </c>
      <c r="H1264" s="65">
        <v>6.018496036529541</v>
      </c>
      <c r="I1264" s="66">
        <v>1.9900000095367432</v>
      </c>
      <c r="J1264" s="5">
        <v>10.00459069367102</v>
      </c>
      <c r="K1264" s="6">
        <v>60.886310756919201</v>
      </c>
      <c r="L1264" s="5">
        <v>54.260618872998378</v>
      </c>
      <c r="M1264" s="5">
        <v>9.0213946496651474</v>
      </c>
      <c r="N1264" s="7">
        <v>6.0146597039751946</v>
      </c>
      <c r="O1264" s="7" t="s">
        <v>1322</v>
      </c>
      <c r="P1264" s="67">
        <v>54.3870177502518</v>
      </c>
      <c r="Q1264" s="18">
        <f t="shared" si="64"/>
        <v>2</v>
      </c>
      <c r="R1264" s="68">
        <v>1.59</v>
      </c>
      <c r="S1264" s="69">
        <v>9646.15</v>
      </c>
      <c r="T1264" s="59">
        <f t="shared" si="62"/>
        <v>9646.15</v>
      </c>
    </row>
    <row r="1265" spans="1:20">
      <c r="A1265">
        <f t="shared" si="63"/>
        <v>33</v>
      </c>
      <c r="B1265" s="60" t="s">
        <v>109</v>
      </c>
      <c r="C1265" s="60" t="s">
        <v>277</v>
      </c>
      <c r="D1265" s="60">
        <v>1</v>
      </c>
      <c r="E1265" s="65">
        <v>5418.8549999999996</v>
      </c>
      <c r="F1265" s="60">
        <v>2006</v>
      </c>
      <c r="G1265" s="65">
        <v>70.957999999999998</v>
      </c>
      <c r="H1265" s="65">
        <v>4.4601583480834961</v>
      </c>
      <c r="I1265" s="66">
        <v>1.7462246417999268</v>
      </c>
      <c r="J1265" s="5">
        <v>8.4462530052249747</v>
      </c>
      <c r="K1265" s="6">
        <v>51.406868011617057</v>
      </c>
      <c r="L1265" s="5">
        <v>44.781176127696234</v>
      </c>
      <c r="M1265" s="5">
        <v>8.777619281928331</v>
      </c>
      <c r="N1265" s="7">
        <v>5.1017450961781039</v>
      </c>
      <c r="O1265" s="7" t="s">
        <v>2775</v>
      </c>
      <c r="P1265" s="67">
        <v>46.774175670309603</v>
      </c>
      <c r="Q1265" s="18">
        <f t="shared" si="64"/>
        <v>2</v>
      </c>
      <c r="R1265" s="68">
        <v>1.71</v>
      </c>
      <c r="S1265" s="69">
        <v>5500.41</v>
      </c>
      <c r="T1265" s="59">
        <f t="shared" si="62"/>
        <v>5500.41</v>
      </c>
    </row>
    <row r="1266" spans="1:20">
      <c r="A1266">
        <f t="shared" si="63"/>
        <v>18</v>
      </c>
      <c r="B1266" s="60" t="s">
        <v>141</v>
      </c>
      <c r="C1266" s="60" t="s">
        <v>309</v>
      </c>
      <c r="D1266" s="60">
        <v>7</v>
      </c>
      <c r="E1266" s="65">
        <v>9529.9660000000003</v>
      </c>
      <c r="F1266" s="60">
        <v>2019</v>
      </c>
      <c r="G1266" s="65">
        <v>70.962000000000003</v>
      </c>
      <c r="H1266" s="65">
        <v>5.4640154838562012</v>
      </c>
      <c r="I1266" s="66">
        <v>1.1200000047683716</v>
      </c>
      <c r="J1266" s="5">
        <v>9.4501101409976798</v>
      </c>
      <c r="K1266" s="6">
        <v>57.519938090724196</v>
      </c>
      <c r="L1266" s="5">
        <v>50.894246206803373</v>
      </c>
      <c r="M1266" s="5">
        <v>8.1513946448967758</v>
      </c>
      <c r="N1266" s="7">
        <v>6.2436243641652158</v>
      </c>
      <c r="O1266" s="7" t="s">
        <v>736</v>
      </c>
      <c r="P1266" s="67">
        <v>56.195469072095548</v>
      </c>
      <c r="Q1266" s="18">
        <f t="shared" si="64"/>
        <v>1</v>
      </c>
      <c r="R1266" s="68">
        <v>1.55</v>
      </c>
      <c r="S1266" s="69">
        <v>3649.88</v>
      </c>
      <c r="T1266" s="59">
        <f t="shared" si="62"/>
        <v>3649.88</v>
      </c>
    </row>
    <row r="1267" spans="1:20">
      <c r="A1267">
        <f t="shared" si="63"/>
        <v>44</v>
      </c>
      <c r="B1267" s="60" t="s">
        <v>89</v>
      </c>
      <c r="C1267" s="60" t="s">
        <v>257</v>
      </c>
      <c r="D1267" s="60">
        <v>7</v>
      </c>
      <c r="E1267" s="65">
        <v>3269.808</v>
      </c>
      <c r="F1267" s="60">
        <v>2006</v>
      </c>
      <c r="G1267" s="65">
        <v>70.963999999999999</v>
      </c>
      <c r="H1267" s="65">
        <v>5.9544429779052734</v>
      </c>
      <c r="I1267" s="66">
        <v>4.4099998474121094</v>
      </c>
      <c r="J1267" s="5">
        <v>9.940537635046752</v>
      </c>
      <c r="K1267" s="6">
        <v>60.506725943280181</v>
      </c>
      <c r="L1267" s="5">
        <v>53.881034059359358</v>
      </c>
      <c r="M1267" s="5">
        <v>11.441394487540514</v>
      </c>
      <c r="N1267" s="7">
        <v>4.7093065550737627</v>
      </c>
      <c r="O1267" s="7" t="s">
        <v>2779</v>
      </c>
      <c r="P1267" s="67">
        <v>43.176193231875828</v>
      </c>
      <c r="Q1267" s="18">
        <f t="shared" si="64"/>
        <v>3</v>
      </c>
      <c r="R1267" s="68">
        <v>1.71</v>
      </c>
      <c r="S1267" s="69">
        <v>26129.34</v>
      </c>
      <c r="T1267" s="59">
        <f t="shared" si="62"/>
        <v>26129.34</v>
      </c>
    </row>
    <row r="1268" spans="1:20">
      <c r="A1268">
        <f t="shared" si="63"/>
        <v>47</v>
      </c>
      <c r="B1268" s="60" t="s">
        <v>120</v>
      </c>
      <c r="C1268" s="60" t="s">
        <v>288</v>
      </c>
      <c r="D1268" s="60">
        <v>7</v>
      </c>
      <c r="E1268" s="65">
        <v>38140.910000000003</v>
      </c>
      <c r="F1268" s="60">
        <v>2025</v>
      </c>
      <c r="G1268" s="65">
        <v>78.980999999999995</v>
      </c>
      <c r="H1268" s="65">
        <v>6.9512650108337404</v>
      </c>
      <c r="I1268" s="66">
        <v>4.3400001525878906</v>
      </c>
      <c r="J1268" s="5">
        <v>10.937359667975219</v>
      </c>
      <c r="K1268" s="6">
        <v>74.095326229968919</v>
      </c>
      <c r="L1268" s="5">
        <v>67.469634346048096</v>
      </c>
      <c r="M1268" s="5">
        <v>11.371394792716295</v>
      </c>
      <c r="N1268" s="7">
        <v>5.9332769265265801</v>
      </c>
      <c r="O1268" s="7" t="s">
        <v>3072</v>
      </c>
      <c r="P1268" s="67">
        <v>52.966588998984321</v>
      </c>
      <c r="Q1268" s="18">
        <f t="shared" si="64"/>
        <v>3</v>
      </c>
      <c r="R1268" s="68">
        <v>1.48</v>
      </c>
      <c r="S1268" s="69" t="s">
        <v>367</v>
      </c>
      <c r="T1268" s="59">
        <f t="shared" si="62"/>
        <v>45153.04</v>
      </c>
    </row>
    <row r="1269" spans="1:20">
      <c r="A1269">
        <f t="shared" si="63"/>
        <v>21</v>
      </c>
      <c r="B1269" s="60" t="s">
        <v>155</v>
      </c>
      <c r="C1269" s="60" t="s">
        <v>323</v>
      </c>
      <c r="D1269" s="60">
        <v>7</v>
      </c>
      <c r="E1269" s="65">
        <v>30222.993999999999</v>
      </c>
      <c r="F1269" s="60">
        <v>2014</v>
      </c>
      <c r="G1269" s="65">
        <v>70.972999999999999</v>
      </c>
      <c r="H1269" s="65">
        <v>6.0492124557495117</v>
      </c>
      <c r="I1269" s="66">
        <v>2.130000114440918</v>
      </c>
      <c r="J1269" s="5">
        <v>10.03530711289099</v>
      </c>
      <c r="K1269" s="6">
        <v>61.091322023609727</v>
      </c>
      <c r="L1269" s="5">
        <v>54.465630139688905</v>
      </c>
      <c r="M1269" s="5">
        <v>9.1613947545693222</v>
      </c>
      <c r="N1269" s="7">
        <v>5.9451242522350345</v>
      </c>
      <c r="O1269" s="7" t="s">
        <v>1521</v>
      </c>
      <c r="P1269" s="67">
        <v>53.882958641979755</v>
      </c>
      <c r="Q1269" s="18">
        <f t="shared" si="64"/>
        <v>2</v>
      </c>
      <c r="R1269" s="68">
        <v>1.61</v>
      </c>
      <c r="S1269" s="69">
        <v>7145.11</v>
      </c>
      <c r="T1269" s="59">
        <f t="shared" si="62"/>
        <v>7145.11</v>
      </c>
    </row>
    <row r="1270" spans="1:20">
      <c r="A1270">
        <f t="shared" si="63"/>
        <v>93</v>
      </c>
      <c r="B1270" s="60" t="s">
        <v>50</v>
      </c>
      <c r="C1270" s="60" t="s">
        <v>218</v>
      </c>
      <c r="D1270" s="60">
        <v>4</v>
      </c>
      <c r="E1270" s="65">
        <v>105682.094</v>
      </c>
      <c r="F1270" s="60">
        <v>2018</v>
      </c>
      <c r="G1270" s="65">
        <v>70.974000000000004</v>
      </c>
      <c r="H1270" s="65">
        <v>4.0054507255554199</v>
      </c>
      <c r="I1270" s="66">
        <v>1.6000000238418579</v>
      </c>
      <c r="J1270" s="5">
        <v>7.9915453826968994</v>
      </c>
      <c r="K1270" s="6">
        <v>48.650324879836198</v>
      </c>
      <c r="L1270" s="5">
        <v>42.024632995915375</v>
      </c>
      <c r="M1270" s="5">
        <v>8.6313946639702621</v>
      </c>
      <c r="N1270" s="7">
        <v>4.8688114298998952</v>
      </c>
      <c r="O1270" s="7" t="s">
        <v>961</v>
      </c>
      <c r="P1270" s="67">
        <v>43.872590892202645</v>
      </c>
      <c r="Q1270" s="18">
        <f t="shared" si="64"/>
        <v>2</v>
      </c>
      <c r="R1270" s="68">
        <v>1.56</v>
      </c>
      <c r="S1270" s="69">
        <v>14488.21</v>
      </c>
      <c r="T1270" s="59">
        <f t="shared" si="62"/>
        <v>14488.21</v>
      </c>
    </row>
    <row r="1271" spans="1:20">
      <c r="A1271" t="str">
        <f t="shared" si="63"/>
        <v/>
      </c>
      <c r="B1271" s="60" t="s">
        <v>331</v>
      </c>
      <c r="C1271" s="60" t="s">
        <v>332</v>
      </c>
      <c r="D1271" s="60">
        <v>1</v>
      </c>
      <c r="E1271" s="65">
        <v>327.298</v>
      </c>
      <c r="F1271" s="60">
        <v>2011</v>
      </c>
      <c r="G1271" s="65">
        <v>70.974999999999994</v>
      </c>
      <c r="H1271" s="65" t="s">
        <v>367</v>
      </c>
      <c r="I1271" s="66">
        <v>1.9662522077560425</v>
      </c>
      <c r="J1271" s="5" t="s">
        <v>367</v>
      </c>
      <c r="K1271" s="6" t="s">
        <v>367</v>
      </c>
      <c r="L1271" s="5" t="s">
        <v>367</v>
      </c>
      <c r="M1271" s="5">
        <v>8.9976468478844467</v>
      </c>
      <c r="N1271" s="7" t="s">
        <v>367</v>
      </c>
      <c r="O1271" s="7" t="s">
        <v>3087</v>
      </c>
      <c r="P1271" s="67" t="s">
        <v>367</v>
      </c>
      <c r="Q1271" s="18">
        <f t="shared" si="64"/>
        <v>2</v>
      </c>
      <c r="R1271" s="68">
        <v>1.65</v>
      </c>
      <c r="S1271" s="69">
        <v>11641.77</v>
      </c>
      <c r="T1271" s="59">
        <f t="shared" si="62"/>
        <v>11641.77</v>
      </c>
    </row>
    <row r="1272" spans="1:20">
      <c r="A1272" t="str">
        <f t="shared" si="63"/>
        <v/>
      </c>
      <c r="B1272" s="60" t="s">
        <v>58</v>
      </c>
      <c r="C1272" s="60" t="s">
        <v>226</v>
      </c>
      <c r="D1272" s="60">
        <v>7</v>
      </c>
      <c r="E1272" s="65">
        <v>3996.5909999999999</v>
      </c>
      <c r="F1272" s="60">
        <v>2006</v>
      </c>
      <c r="G1272" s="65">
        <v>70.983000000000004</v>
      </c>
      <c r="H1272" s="65">
        <v>3.6751084327697754</v>
      </c>
      <c r="I1272" s="66" t="s">
        <v>367</v>
      </c>
      <c r="J1272" s="5">
        <v>7.6612030899112549</v>
      </c>
      <c r="K1272" s="6">
        <v>46.645206271253407</v>
      </c>
      <c r="L1272" s="5">
        <v>40.019514387332585</v>
      </c>
      <c r="M1272" s="5" t="s">
        <v>367</v>
      </c>
      <c r="N1272" s="7" t="s">
        <v>367</v>
      </c>
      <c r="O1272" s="7" t="s">
        <v>2792</v>
      </c>
      <c r="P1272" s="67" t="s">
        <v>367</v>
      </c>
      <c r="Q1272" s="18">
        <f t="shared" si="64"/>
        <v>3</v>
      </c>
      <c r="R1272" s="68">
        <v>1.71</v>
      </c>
      <c r="S1272" s="69">
        <v>9337.99</v>
      </c>
      <c r="T1272" s="59">
        <f t="shared" si="62"/>
        <v>9337.99</v>
      </c>
    </row>
    <row r="1273" spans="1:20">
      <c r="A1273" t="str">
        <f t="shared" si="63"/>
        <v/>
      </c>
      <c r="B1273" s="60" t="s">
        <v>58</v>
      </c>
      <c r="C1273" s="60" t="s">
        <v>226</v>
      </c>
      <c r="D1273" s="60">
        <v>7</v>
      </c>
      <c r="E1273" s="65">
        <v>3967.59</v>
      </c>
      <c r="F1273" s="60">
        <v>2007</v>
      </c>
      <c r="G1273" s="65">
        <v>70.984999999999999</v>
      </c>
      <c r="H1273" s="65">
        <v>3.7071945667266846</v>
      </c>
      <c r="I1273" s="66" t="s">
        <v>367</v>
      </c>
      <c r="J1273" s="5">
        <v>7.6932892238681641</v>
      </c>
      <c r="K1273" s="6">
        <v>46.841882345943986</v>
      </c>
      <c r="L1273" s="5">
        <v>40.216190462023164</v>
      </c>
      <c r="M1273" s="5" t="s">
        <v>367</v>
      </c>
      <c r="N1273" s="7" t="s">
        <v>367</v>
      </c>
      <c r="O1273" s="7" t="s">
        <v>2639</v>
      </c>
      <c r="P1273" s="67" t="s">
        <v>367</v>
      </c>
      <c r="Q1273" s="18">
        <f t="shared" si="64"/>
        <v>3</v>
      </c>
      <c r="R1273" s="68">
        <v>1.69</v>
      </c>
      <c r="S1273" s="69">
        <v>10567.27</v>
      </c>
      <c r="T1273" s="59">
        <f t="shared" si="62"/>
        <v>10567.27</v>
      </c>
    </row>
    <row r="1274" spans="1:20">
      <c r="A1274" t="str">
        <f t="shared" si="63"/>
        <v/>
      </c>
      <c r="B1274" s="60" t="s">
        <v>17</v>
      </c>
      <c r="C1274" s="60" t="s">
        <v>185</v>
      </c>
      <c r="D1274" s="60">
        <v>7</v>
      </c>
      <c r="E1274" s="65">
        <v>10234.370999999999</v>
      </c>
      <c r="F1274" s="60">
        <v>2021</v>
      </c>
      <c r="G1274" s="65">
        <v>70.998999999999995</v>
      </c>
      <c r="H1274" s="65" t="s">
        <v>367</v>
      </c>
      <c r="I1274" s="66" t="s">
        <v>367</v>
      </c>
      <c r="J1274" s="5" t="s">
        <v>367</v>
      </c>
      <c r="K1274" s="6" t="s">
        <v>367</v>
      </c>
      <c r="L1274" s="5" t="s">
        <v>367</v>
      </c>
      <c r="M1274" s="5" t="s">
        <v>367</v>
      </c>
      <c r="N1274" s="7" t="s">
        <v>367</v>
      </c>
      <c r="O1274" s="7" t="s">
        <v>486</v>
      </c>
      <c r="P1274" s="67" t="s">
        <v>367</v>
      </c>
      <c r="Q1274" s="18">
        <f t="shared" si="64"/>
        <v>3</v>
      </c>
      <c r="R1274" s="68">
        <v>1.52</v>
      </c>
      <c r="S1274" s="69">
        <v>20111.38</v>
      </c>
      <c r="T1274" s="59">
        <f t="shared" si="62"/>
        <v>20111.38</v>
      </c>
    </row>
    <row r="1275" spans="1:20">
      <c r="A1275">
        <f t="shared" si="63"/>
        <v>16</v>
      </c>
      <c r="B1275" s="60" t="s">
        <v>51</v>
      </c>
      <c r="C1275" s="60" t="s">
        <v>219</v>
      </c>
      <c r="D1275" s="60">
        <v>1</v>
      </c>
      <c r="E1275" s="65">
        <v>6213.5330000000004</v>
      </c>
      <c r="F1275" s="60">
        <v>2017</v>
      </c>
      <c r="G1275" s="65">
        <v>71.007000000000005</v>
      </c>
      <c r="H1275" s="65">
        <v>6.3393182754516602</v>
      </c>
      <c r="I1275" s="66">
        <v>2.0799999237060547</v>
      </c>
      <c r="J1275" s="5">
        <v>10.325412932593139</v>
      </c>
      <c r="K1275" s="6">
        <v>62.887493552078531</v>
      </c>
      <c r="L1275" s="5">
        <v>56.261801668157709</v>
      </c>
      <c r="M1275" s="5">
        <v>9.1113945638344589</v>
      </c>
      <c r="N1275" s="7">
        <v>6.1748836881102394</v>
      </c>
      <c r="O1275" s="7" t="s">
        <v>1011</v>
      </c>
      <c r="P1275" s="67">
        <v>55.771064406957827</v>
      </c>
      <c r="Q1275" s="18">
        <f t="shared" si="64"/>
        <v>2</v>
      </c>
      <c r="R1275" s="68">
        <v>1.58</v>
      </c>
      <c r="S1275" s="69">
        <v>10064.790000000001</v>
      </c>
      <c r="T1275" s="59">
        <f t="shared" si="62"/>
        <v>10064.790000000001</v>
      </c>
    </row>
    <row r="1276" spans="1:20">
      <c r="A1276">
        <f t="shared" si="63"/>
        <v>85</v>
      </c>
      <c r="B1276" s="60" t="s">
        <v>50</v>
      </c>
      <c r="C1276" s="60" t="s">
        <v>218</v>
      </c>
      <c r="D1276" s="60">
        <v>4</v>
      </c>
      <c r="E1276" s="65">
        <v>112618.25</v>
      </c>
      <c r="F1276" s="60">
        <v>2022</v>
      </c>
      <c r="G1276" s="65">
        <v>71.010000000000005</v>
      </c>
      <c r="H1276" s="65">
        <v>4.0235610008239746</v>
      </c>
      <c r="I1276" s="66">
        <v>1.3999999761581421</v>
      </c>
      <c r="J1276" s="5">
        <v>8.0096556579654532</v>
      </c>
      <c r="K1276" s="6">
        <v>48.785307971358378</v>
      </c>
      <c r="L1276" s="5">
        <v>42.159616087437556</v>
      </c>
      <c r="M1276" s="5">
        <v>8.4313946162865463</v>
      </c>
      <c r="N1276" s="7">
        <v>5.0003134719847795</v>
      </c>
      <c r="O1276" s="7" t="s">
        <v>3088</v>
      </c>
      <c r="P1276" s="67">
        <v>44.795323650855053</v>
      </c>
      <c r="Q1276" s="18">
        <f t="shared" si="64"/>
        <v>1</v>
      </c>
      <c r="R1276" s="68">
        <v>1.51</v>
      </c>
      <c r="S1276" s="69">
        <v>16360.39</v>
      </c>
      <c r="T1276" s="59">
        <f t="shared" si="62"/>
        <v>16360.39</v>
      </c>
    </row>
    <row r="1277" spans="1:20">
      <c r="A1277">
        <f t="shared" si="63"/>
        <v>45</v>
      </c>
      <c r="B1277" s="60" t="s">
        <v>65</v>
      </c>
      <c r="C1277" s="60" t="s">
        <v>233</v>
      </c>
      <c r="D1277" s="60">
        <v>1</v>
      </c>
      <c r="E1277" s="65">
        <v>9063.1219999999994</v>
      </c>
      <c r="F1277" s="60">
        <v>2014</v>
      </c>
      <c r="G1277" s="65">
        <v>71.031999999999996</v>
      </c>
      <c r="H1277" s="65">
        <v>5.0557260513305664</v>
      </c>
      <c r="I1277" s="66">
        <v>1.7357486486434937</v>
      </c>
      <c r="J1277" s="5">
        <v>9.041820708472045</v>
      </c>
      <c r="K1277" s="6">
        <v>55.089093568233068</v>
      </c>
      <c r="L1277" s="5">
        <v>48.463401684312245</v>
      </c>
      <c r="M1277" s="5">
        <v>8.7671432887718979</v>
      </c>
      <c r="N1277" s="7">
        <v>5.527844143528422</v>
      </c>
      <c r="O1277" s="7" t="s">
        <v>1494</v>
      </c>
      <c r="P1277" s="67">
        <v>50.100987755314705</v>
      </c>
      <c r="Q1277" s="18">
        <f t="shared" si="64"/>
        <v>2</v>
      </c>
      <c r="R1277" s="68">
        <v>1.61</v>
      </c>
      <c r="S1277" s="69">
        <v>5705.16</v>
      </c>
      <c r="T1277" s="59">
        <f t="shared" si="62"/>
        <v>5705.16</v>
      </c>
    </row>
    <row r="1278" spans="1:20">
      <c r="A1278">
        <f t="shared" si="63"/>
        <v>25</v>
      </c>
      <c r="B1278" s="60" t="s">
        <v>48</v>
      </c>
      <c r="C1278" s="60" t="s">
        <v>216</v>
      </c>
      <c r="D1278" s="60">
        <v>1</v>
      </c>
      <c r="E1278" s="65">
        <v>9341.1830000000009</v>
      </c>
      <c r="F1278" s="60">
        <v>2006</v>
      </c>
      <c r="G1278" s="65">
        <v>71.054000000000002</v>
      </c>
      <c r="H1278" s="65">
        <v>5.0879678726196289</v>
      </c>
      <c r="I1278" s="66">
        <v>2</v>
      </c>
      <c r="J1278" s="5">
        <v>9.0740625297611075</v>
      </c>
      <c r="K1278" s="6">
        <v>55.302656297401938</v>
      </c>
      <c r="L1278" s="5">
        <v>48.676964413481116</v>
      </c>
      <c r="M1278" s="5">
        <v>9.0313946401284042</v>
      </c>
      <c r="N1278" s="7">
        <v>5.3897505704378181</v>
      </c>
      <c r="O1278" s="7" t="s">
        <v>2759</v>
      </c>
      <c r="P1278" s="67">
        <v>49.414687572232431</v>
      </c>
      <c r="Q1278" s="18">
        <f t="shared" si="64"/>
        <v>2</v>
      </c>
      <c r="R1278" s="68">
        <v>1.71</v>
      </c>
      <c r="S1278" s="69">
        <v>12961.92</v>
      </c>
      <c r="T1278" s="59">
        <f t="shared" si="62"/>
        <v>12961.92</v>
      </c>
    </row>
    <row r="1279" spans="1:20">
      <c r="A1279" t="str">
        <f t="shared" si="63"/>
        <v/>
      </c>
      <c r="B1279" s="60" t="s">
        <v>58</v>
      </c>
      <c r="C1279" s="60" t="s">
        <v>226</v>
      </c>
      <c r="D1279" s="60">
        <v>7</v>
      </c>
      <c r="E1279" s="65">
        <v>3918.9409999999998</v>
      </c>
      <c r="F1279" s="60">
        <v>2009</v>
      </c>
      <c r="G1279" s="65">
        <v>71.058000000000007</v>
      </c>
      <c r="H1279" s="65">
        <v>3.8006391525268555</v>
      </c>
      <c r="I1279" s="66" t="s">
        <v>367</v>
      </c>
      <c r="J1279" s="5">
        <v>7.7867338096683349</v>
      </c>
      <c r="K1279" s="6">
        <v>47.459592038832952</v>
      </c>
      <c r="L1279" s="5">
        <v>40.833900154912129</v>
      </c>
      <c r="M1279" s="5" t="s">
        <v>367</v>
      </c>
      <c r="N1279" s="7" t="s">
        <v>367</v>
      </c>
      <c r="O1279" s="7" t="s">
        <v>2328</v>
      </c>
      <c r="P1279" s="67" t="s">
        <v>367</v>
      </c>
      <c r="Q1279" s="18">
        <f t="shared" si="64"/>
        <v>3</v>
      </c>
      <c r="R1279" s="68">
        <v>1.67</v>
      </c>
      <c r="S1279" s="69">
        <v>10553.09</v>
      </c>
      <c r="T1279" s="59">
        <f t="shared" si="62"/>
        <v>10553.09</v>
      </c>
    </row>
    <row r="1280" spans="1:20">
      <c r="A1280">
        <f t="shared" si="63"/>
        <v>101</v>
      </c>
      <c r="B1280" s="60" t="s">
        <v>20</v>
      </c>
      <c r="C1280" s="60" t="s">
        <v>188</v>
      </c>
      <c r="D1280" s="60">
        <v>7</v>
      </c>
      <c r="E1280" s="65">
        <v>9472.7350000000006</v>
      </c>
      <c r="F1280" s="60">
        <v>2011</v>
      </c>
      <c r="G1280" s="65">
        <v>71.067999999999998</v>
      </c>
      <c r="H1280" s="65">
        <v>5.2253079414367676</v>
      </c>
      <c r="I1280" s="66">
        <v>3.869999885559082</v>
      </c>
      <c r="J1280" s="5">
        <v>9.2114025985782462</v>
      </c>
      <c r="K1280" s="6">
        <v>56.150748570498351</v>
      </c>
      <c r="L1280" s="5">
        <v>49.525056686577528</v>
      </c>
      <c r="M1280" s="5">
        <v>10.901394525687486</v>
      </c>
      <c r="N1280" s="7">
        <v>4.5430019590502138</v>
      </c>
      <c r="O1280" s="7" t="s">
        <v>1983</v>
      </c>
      <c r="P1280" s="67">
        <v>41.365576590339487</v>
      </c>
      <c r="Q1280" s="18">
        <f t="shared" si="64"/>
        <v>3</v>
      </c>
      <c r="R1280" s="68">
        <v>1.65</v>
      </c>
      <c r="S1280" s="69">
        <v>25404.76</v>
      </c>
      <c r="T1280" s="59">
        <f t="shared" si="62"/>
        <v>25404.76</v>
      </c>
    </row>
    <row r="1281" spans="1:20">
      <c r="A1281">
        <f t="shared" si="63"/>
        <v>31</v>
      </c>
      <c r="B1281" s="60" t="s">
        <v>19</v>
      </c>
      <c r="C1281" s="60" t="s">
        <v>187</v>
      </c>
      <c r="D1281" s="60">
        <v>6</v>
      </c>
      <c r="E1281" s="65">
        <v>160811.932</v>
      </c>
      <c r="F1281" s="60">
        <v>2016</v>
      </c>
      <c r="G1281" s="65">
        <v>71.075000000000003</v>
      </c>
      <c r="H1281" s="65">
        <v>4.5561408996582031</v>
      </c>
      <c r="I1281" s="66">
        <v>0.80000001192092896</v>
      </c>
      <c r="J1281" s="5">
        <v>8.5422355567996817</v>
      </c>
      <c r="K1281" s="6">
        <v>52.076777702696774</v>
      </c>
      <c r="L1281" s="5">
        <v>45.451085818775951</v>
      </c>
      <c r="M1281" s="5">
        <v>7.8313946520493332</v>
      </c>
      <c r="N1281" s="7">
        <v>5.8037026402292513</v>
      </c>
      <c r="O1281" s="7" t="s">
        <v>1209</v>
      </c>
      <c r="P1281" s="67">
        <v>52.418586340387463</v>
      </c>
      <c r="Q1281" s="18">
        <f t="shared" si="64"/>
        <v>1</v>
      </c>
      <c r="R1281" s="68">
        <v>1.58</v>
      </c>
      <c r="S1281" s="69">
        <v>5682.54</v>
      </c>
      <c r="T1281" s="59">
        <f t="shared" si="62"/>
        <v>5682.54</v>
      </c>
    </row>
    <row r="1282" spans="1:20">
      <c r="A1282" t="str">
        <f t="shared" si="63"/>
        <v/>
      </c>
      <c r="B1282" s="60" t="s">
        <v>17</v>
      </c>
      <c r="C1282" s="60" t="s">
        <v>185</v>
      </c>
      <c r="D1282" s="60">
        <v>7</v>
      </c>
      <c r="E1282" s="65">
        <v>9376.1810000000005</v>
      </c>
      <c r="F1282" s="60">
        <v>2012</v>
      </c>
      <c r="G1282" s="65">
        <v>71.08</v>
      </c>
      <c r="H1282" s="65">
        <v>4.9107718467712402</v>
      </c>
      <c r="I1282" s="66" t="s">
        <v>367</v>
      </c>
      <c r="J1282" s="5">
        <v>8.8968665039127188</v>
      </c>
      <c r="K1282" s="6">
        <v>54.242560959911522</v>
      </c>
      <c r="L1282" s="5">
        <v>47.616869075990699</v>
      </c>
      <c r="M1282" s="5" t="s">
        <v>367</v>
      </c>
      <c r="N1282" s="7" t="s">
        <v>367</v>
      </c>
      <c r="O1282" s="7" t="s">
        <v>1857</v>
      </c>
      <c r="P1282" s="67" t="s">
        <v>367</v>
      </c>
      <c r="Q1282" s="18">
        <f t="shared" si="64"/>
        <v>3</v>
      </c>
      <c r="R1282" s="68">
        <v>1.62</v>
      </c>
      <c r="S1282" s="69">
        <v>19523.37</v>
      </c>
      <c r="T1282" s="59">
        <f t="shared" ref="T1282:T1345" si="65">IF(S1282=0,"",IF(F1282=2025,_xlfn.XLOOKUP("2024"&amp;C1282,O:O,S:S,"",0),S1282))</f>
        <v>19523.37</v>
      </c>
    </row>
    <row r="1283" spans="1:20">
      <c r="A1283">
        <f t="shared" ref="A1283:A1346" si="66">IF(ISNUMBER(P1283),COUNTIFS($F$3:$F$3127,F1283,$P$3:$P$3127,"&gt;"&amp;P1283)+1,"")</f>
        <v>106</v>
      </c>
      <c r="B1283" s="60" t="s">
        <v>150</v>
      </c>
      <c r="C1283" s="60" t="s">
        <v>318</v>
      </c>
      <c r="D1283" s="60">
        <v>7</v>
      </c>
      <c r="E1283" s="65">
        <v>46210.055999999997</v>
      </c>
      <c r="F1283" s="60">
        <v>2012</v>
      </c>
      <c r="G1283" s="65">
        <v>71.09</v>
      </c>
      <c r="H1283" s="65">
        <v>5.0303421020507813</v>
      </c>
      <c r="I1283" s="66">
        <v>3.7734553813934326</v>
      </c>
      <c r="J1283" s="5">
        <v>9.0164367591922598</v>
      </c>
      <c r="K1283" s="6">
        <v>54.979292603501641</v>
      </c>
      <c r="L1283" s="5">
        <v>48.353600719580818</v>
      </c>
      <c r="M1283" s="5">
        <v>10.804850021521837</v>
      </c>
      <c r="N1283" s="7">
        <v>4.4751755575752385</v>
      </c>
      <c r="O1283" s="7" t="s">
        <v>1865</v>
      </c>
      <c r="P1283" s="67">
        <v>40.607182700271935</v>
      </c>
      <c r="Q1283" s="18">
        <f t="shared" si="64"/>
        <v>3</v>
      </c>
      <c r="R1283" s="68">
        <v>1.62</v>
      </c>
      <c r="S1283" s="69">
        <v>17848.740000000002</v>
      </c>
      <c r="T1283" s="59">
        <f t="shared" si="65"/>
        <v>17848.740000000002</v>
      </c>
    </row>
    <row r="1284" spans="1:20">
      <c r="A1284">
        <f t="shared" si="66"/>
        <v>28</v>
      </c>
      <c r="B1284" s="60" t="s">
        <v>48</v>
      </c>
      <c r="C1284" s="60" t="s">
        <v>216</v>
      </c>
      <c r="D1284" s="60">
        <v>1</v>
      </c>
      <c r="E1284" s="65">
        <v>9455.6579999999994</v>
      </c>
      <c r="F1284" s="60">
        <v>2007</v>
      </c>
      <c r="G1284" s="65">
        <v>71.096999999999994</v>
      </c>
      <c r="H1284" s="65">
        <v>5.081305980682373</v>
      </c>
      <c r="I1284" s="66">
        <v>1.8300000429153442</v>
      </c>
      <c r="J1284" s="5">
        <v>9.0674006378238516</v>
      </c>
      <c r="K1284" s="6">
        <v>55.295497955508104</v>
      </c>
      <c r="L1284" s="5">
        <v>48.669806071587281</v>
      </c>
      <c r="M1284" s="5">
        <v>8.8613946830437484</v>
      </c>
      <c r="N1284" s="7">
        <v>5.4923415345348294</v>
      </c>
      <c r="O1284" s="7" t="s">
        <v>2592</v>
      </c>
      <c r="P1284" s="67">
        <v>50.240058148895741</v>
      </c>
      <c r="Q1284" s="18">
        <f t="shared" si="64"/>
        <v>2</v>
      </c>
      <c r="R1284" s="68">
        <v>1.69</v>
      </c>
      <c r="S1284" s="69">
        <v>13754.92</v>
      </c>
      <c r="T1284" s="59">
        <f t="shared" si="65"/>
        <v>13754.92</v>
      </c>
    </row>
    <row r="1285" spans="1:20">
      <c r="A1285">
        <f t="shared" si="66"/>
        <v>58</v>
      </c>
      <c r="B1285" s="60" t="s">
        <v>19</v>
      </c>
      <c r="C1285" s="60" t="s">
        <v>187</v>
      </c>
      <c r="D1285" s="60">
        <v>6</v>
      </c>
      <c r="E1285" s="65">
        <v>167658.85399999999</v>
      </c>
      <c r="F1285" s="60">
        <v>2021</v>
      </c>
      <c r="G1285" s="65">
        <v>71.102999999999994</v>
      </c>
      <c r="H1285" s="65">
        <v>4.1233186721801758</v>
      </c>
      <c r="I1285" s="66">
        <v>0.97000002861022949</v>
      </c>
      <c r="J1285" s="5">
        <v>8.1094133293216544</v>
      </c>
      <c r="K1285" s="6">
        <v>49.457601856244587</v>
      </c>
      <c r="L1285" s="5">
        <v>42.831909972323764</v>
      </c>
      <c r="M1285" s="5">
        <v>8.0013946687386337</v>
      </c>
      <c r="N1285" s="7">
        <v>5.3530555291401374</v>
      </c>
      <c r="O1285" s="7" t="s">
        <v>466</v>
      </c>
      <c r="P1285" s="67">
        <v>48.011509110856075</v>
      </c>
      <c r="Q1285" s="18">
        <f t="shared" si="64"/>
        <v>1</v>
      </c>
      <c r="R1285" s="68">
        <v>1.52</v>
      </c>
      <c r="S1285" s="69">
        <v>7441.07</v>
      </c>
      <c r="T1285" s="59">
        <f t="shared" si="65"/>
        <v>7441.07</v>
      </c>
    </row>
    <row r="1286" spans="1:20">
      <c r="A1286" t="str">
        <f t="shared" si="66"/>
        <v/>
      </c>
      <c r="B1286" s="60" t="s">
        <v>145</v>
      </c>
      <c r="C1286" s="60" t="s">
        <v>313</v>
      </c>
      <c r="D1286" s="60">
        <v>1</v>
      </c>
      <c r="E1286" s="65">
        <v>1487.7170000000001</v>
      </c>
      <c r="F1286" s="60">
        <v>2021</v>
      </c>
      <c r="G1286" s="65">
        <v>71.111000000000004</v>
      </c>
      <c r="H1286" s="65" t="s">
        <v>367</v>
      </c>
      <c r="I1286" s="66" t="s">
        <v>367</v>
      </c>
      <c r="J1286" s="5" t="s">
        <v>367</v>
      </c>
      <c r="K1286" s="6" t="s">
        <v>367</v>
      </c>
      <c r="L1286" s="5" t="s">
        <v>367</v>
      </c>
      <c r="M1286" s="5" t="s">
        <v>367</v>
      </c>
      <c r="N1286" s="7" t="s">
        <v>367</v>
      </c>
      <c r="O1286" s="7" t="s">
        <v>528</v>
      </c>
      <c r="P1286" s="67" t="s">
        <v>367</v>
      </c>
      <c r="Q1286" s="18">
        <f t="shared" si="64"/>
        <v>3</v>
      </c>
      <c r="R1286" s="68">
        <v>1.52</v>
      </c>
      <c r="S1286" s="69">
        <v>30482.12</v>
      </c>
      <c r="T1286" s="59">
        <f t="shared" si="65"/>
        <v>30482.12</v>
      </c>
    </row>
    <row r="1287" spans="1:20">
      <c r="A1287">
        <f t="shared" si="66"/>
        <v>57</v>
      </c>
      <c r="B1287" s="60" t="s">
        <v>72</v>
      </c>
      <c r="C1287" s="60" t="s">
        <v>240</v>
      </c>
      <c r="D1287" s="60">
        <v>4</v>
      </c>
      <c r="E1287" s="65">
        <v>40265.624000000003</v>
      </c>
      <c r="F1287" s="60">
        <v>2018</v>
      </c>
      <c r="G1287" s="65">
        <v>71.116</v>
      </c>
      <c r="H1287" s="65">
        <v>4.8864006996154785</v>
      </c>
      <c r="I1287" s="66">
        <v>1.809999942779541</v>
      </c>
      <c r="J1287" s="5">
        <v>8.8724953567569571</v>
      </c>
      <c r="K1287" s="6">
        <v>54.1213716128564</v>
      </c>
      <c r="L1287" s="5">
        <v>47.495679728935578</v>
      </c>
      <c r="M1287" s="5">
        <v>8.8413945829079452</v>
      </c>
      <c r="N1287" s="7">
        <v>5.3719669768786851</v>
      </c>
      <c r="O1287" s="7" t="s">
        <v>958</v>
      </c>
      <c r="P1287" s="67">
        <v>48.406497736936771</v>
      </c>
      <c r="Q1287" s="18">
        <f t="shared" si="64"/>
        <v>2</v>
      </c>
      <c r="R1287" s="68">
        <v>1.56</v>
      </c>
      <c r="S1287" s="69">
        <v>14456.24</v>
      </c>
      <c r="T1287" s="59">
        <f t="shared" si="65"/>
        <v>14456.24</v>
      </c>
    </row>
    <row r="1288" spans="1:20">
      <c r="A1288" t="str">
        <f t="shared" si="66"/>
        <v/>
      </c>
      <c r="B1288" s="60" t="s">
        <v>145</v>
      </c>
      <c r="C1288" s="60" t="s">
        <v>313</v>
      </c>
      <c r="D1288" s="60">
        <v>1</v>
      </c>
      <c r="E1288" s="65">
        <v>1372.0840000000001</v>
      </c>
      <c r="F1288" s="60">
        <v>2008</v>
      </c>
      <c r="G1288" s="65">
        <v>71.117000000000004</v>
      </c>
      <c r="H1288" s="65">
        <v>6.696444034576416</v>
      </c>
      <c r="I1288" s="66" t="s">
        <v>367</v>
      </c>
      <c r="J1288" s="5">
        <v>10.682538691717895</v>
      </c>
      <c r="K1288" s="6">
        <v>65.16337882212666</v>
      </c>
      <c r="L1288" s="5">
        <v>58.537686938205837</v>
      </c>
      <c r="M1288" s="5" t="s">
        <v>367</v>
      </c>
      <c r="N1288" s="7" t="s">
        <v>367</v>
      </c>
      <c r="O1288" s="7" t="s">
        <v>2495</v>
      </c>
      <c r="P1288" s="67" t="s">
        <v>367</v>
      </c>
      <c r="Q1288" s="18">
        <f t="shared" si="64"/>
        <v>3</v>
      </c>
      <c r="R1288" s="68">
        <v>1.69</v>
      </c>
      <c r="S1288" s="69">
        <v>35825.33</v>
      </c>
      <c r="T1288" s="59">
        <f t="shared" si="65"/>
        <v>35825.33</v>
      </c>
    </row>
    <row r="1289" spans="1:20">
      <c r="A1289" t="str">
        <f t="shared" si="66"/>
        <v/>
      </c>
      <c r="B1289" s="60" t="s">
        <v>23</v>
      </c>
      <c r="C1289" s="60" t="s">
        <v>191</v>
      </c>
      <c r="D1289" s="60">
        <v>6</v>
      </c>
      <c r="E1289" s="65">
        <v>747.86599999999999</v>
      </c>
      <c r="F1289" s="60">
        <v>2016</v>
      </c>
      <c r="G1289" s="65">
        <v>71.119</v>
      </c>
      <c r="H1289" s="65" t="s">
        <v>367</v>
      </c>
      <c r="I1289" s="66">
        <v>4.619999885559082</v>
      </c>
      <c r="J1289" s="5" t="s">
        <v>367</v>
      </c>
      <c r="K1289" s="6" t="s">
        <v>367</v>
      </c>
      <c r="L1289" s="5" t="s">
        <v>367</v>
      </c>
      <c r="M1289" s="5">
        <v>11.651394525687486</v>
      </c>
      <c r="N1289" s="7" t="s">
        <v>367</v>
      </c>
      <c r="O1289" s="7" t="s">
        <v>1153</v>
      </c>
      <c r="P1289" s="67" t="s">
        <v>367</v>
      </c>
      <c r="Q1289" s="18">
        <f t="shared" si="64"/>
        <v>3</v>
      </c>
      <c r="R1289" s="68">
        <v>1.58</v>
      </c>
      <c r="S1289" s="69">
        <v>13320.98</v>
      </c>
      <c r="T1289" s="59">
        <f t="shared" si="65"/>
        <v>13320.98</v>
      </c>
    </row>
    <row r="1290" spans="1:20">
      <c r="A1290">
        <f t="shared" si="66"/>
        <v>106</v>
      </c>
      <c r="B1290" s="60" t="s">
        <v>88</v>
      </c>
      <c r="C1290" s="60" t="s">
        <v>256</v>
      </c>
      <c r="D1290" s="60">
        <v>4</v>
      </c>
      <c r="E1290" s="65">
        <v>7381.0230000000001</v>
      </c>
      <c r="F1290" s="60">
        <v>2024</v>
      </c>
      <c r="G1290" s="65">
        <v>71.120999999999995</v>
      </c>
      <c r="H1290" s="65">
        <v>5.7740000000000009</v>
      </c>
      <c r="I1290" s="66">
        <v>4.1435613632202148</v>
      </c>
      <c r="J1290" s="5">
        <v>9.7600946571414795</v>
      </c>
      <c r="K1290" s="6">
        <v>59.539828117430346</v>
      </c>
      <c r="L1290" s="5">
        <v>52.914136233509524</v>
      </c>
      <c r="M1290" s="5">
        <v>11.174956003348619</v>
      </c>
      <c r="N1290" s="7">
        <v>4.7350643902001579</v>
      </c>
      <c r="O1290" s="7" t="s">
        <v>3089</v>
      </c>
      <c r="P1290" s="67">
        <v>42.319763026076288</v>
      </c>
      <c r="Q1290" s="18">
        <f t="shared" si="64"/>
        <v>3</v>
      </c>
      <c r="R1290" s="68">
        <v>1.49</v>
      </c>
      <c r="S1290" s="69">
        <v>12583.83</v>
      </c>
      <c r="T1290" s="59">
        <f t="shared" si="65"/>
        <v>12583.83</v>
      </c>
    </row>
    <row r="1291" spans="1:20">
      <c r="A1291" t="str">
        <f t="shared" si="66"/>
        <v/>
      </c>
      <c r="B1291" s="60" t="s">
        <v>331</v>
      </c>
      <c r="C1291" s="60" t="s">
        <v>332</v>
      </c>
      <c r="D1291" s="60">
        <v>1</v>
      </c>
      <c r="E1291" s="65">
        <v>334.41399999999999</v>
      </c>
      <c r="F1291" s="60">
        <v>2012</v>
      </c>
      <c r="G1291" s="65">
        <v>71.134</v>
      </c>
      <c r="H1291" s="65" t="s">
        <v>367</v>
      </c>
      <c r="I1291" s="66">
        <v>1.965044379234314</v>
      </c>
      <c r="J1291" s="5" t="s">
        <v>367</v>
      </c>
      <c r="K1291" s="6" t="s">
        <v>367</v>
      </c>
      <c r="L1291" s="5" t="s">
        <v>367</v>
      </c>
      <c r="M1291" s="5">
        <v>8.9964390193627182</v>
      </c>
      <c r="N1291" s="7" t="s">
        <v>367</v>
      </c>
      <c r="O1291" s="7" t="s">
        <v>3090</v>
      </c>
      <c r="P1291" s="67" t="s">
        <v>367</v>
      </c>
      <c r="Q1291" s="18">
        <f t="shared" si="64"/>
        <v>2</v>
      </c>
      <c r="R1291" s="68">
        <v>1.62</v>
      </c>
      <c r="S1291" s="69">
        <v>11843.42</v>
      </c>
      <c r="T1291" s="59">
        <f t="shared" si="65"/>
        <v>11843.42</v>
      </c>
    </row>
    <row r="1292" spans="1:20">
      <c r="A1292">
        <f t="shared" si="66"/>
        <v>18</v>
      </c>
      <c r="B1292" s="60" t="s">
        <v>51</v>
      </c>
      <c r="C1292" s="60" t="s">
        <v>219</v>
      </c>
      <c r="D1292" s="60">
        <v>1</v>
      </c>
      <c r="E1292" s="65">
        <v>6162.9549999999999</v>
      </c>
      <c r="F1292" s="60">
        <v>2014</v>
      </c>
      <c r="G1292" s="65">
        <v>71.144000000000005</v>
      </c>
      <c r="H1292" s="65">
        <v>5.8565235137939453</v>
      </c>
      <c r="I1292" s="66">
        <v>1.8999999761581421</v>
      </c>
      <c r="J1292" s="5">
        <v>9.8426181709354239</v>
      </c>
      <c r="K1292" s="6">
        <v>60.06266657506319</v>
      </c>
      <c r="L1292" s="5">
        <v>53.436974691142368</v>
      </c>
      <c r="M1292" s="5">
        <v>8.9313946162865463</v>
      </c>
      <c r="N1292" s="7">
        <v>5.9830493430106824</v>
      </c>
      <c r="O1292" s="7" t="s">
        <v>1480</v>
      </c>
      <c r="P1292" s="67">
        <v>54.226688396154245</v>
      </c>
      <c r="Q1292" s="18">
        <f t="shared" si="64"/>
        <v>2</v>
      </c>
      <c r="R1292" s="68">
        <v>1.61</v>
      </c>
      <c r="S1292" s="69">
        <v>9451.74</v>
      </c>
      <c r="T1292" s="59">
        <f t="shared" si="65"/>
        <v>9451.74</v>
      </c>
    </row>
    <row r="1293" spans="1:20">
      <c r="A1293">
        <f t="shared" si="66"/>
        <v>31</v>
      </c>
      <c r="B1293" s="60" t="s">
        <v>70</v>
      </c>
      <c r="C1293" s="60" t="s">
        <v>238</v>
      </c>
      <c r="D1293" s="60">
        <v>8</v>
      </c>
      <c r="E1293" s="65">
        <v>281190.06699999998</v>
      </c>
      <c r="F1293" s="60">
        <v>2023</v>
      </c>
      <c r="G1293" s="65">
        <v>71.146000000000001</v>
      </c>
      <c r="H1293" s="65">
        <v>5.686141017913819</v>
      </c>
      <c r="I1293" s="66">
        <v>1.6699999570846558</v>
      </c>
      <c r="J1293" s="5">
        <v>9.6722356750552976</v>
      </c>
      <c r="K1293" s="6">
        <v>59.024599724240645</v>
      </c>
      <c r="L1293" s="5">
        <v>52.398907840319822</v>
      </c>
      <c r="M1293" s="5">
        <v>8.70139459721306</v>
      </c>
      <c r="N1293" s="7">
        <v>6.0218976688061581</v>
      </c>
      <c r="O1293" s="7" t="s">
        <v>3091</v>
      </c>
      <c r="P1293" s="67">
        <v>53.884029130901688</v>
      </c>
      <c r="Q1293" s="18">
        <f t="shared" si="64"/>
        <v>2</v>
      </c>
      <c r="R1293" s="68">
        <v>1.5</v>
      </c>
      <c r="S1293" s="69">
        <v>13889.97</v>
      </c>
      <c r="T1293" s="59">
        <f t="shared" si="65"/>
        <v>13889.97</v>
      </c>
    </row>
    <row r="1294" spans="1:20">
      <c r="A1294">
        <f t="shared" si="66"/>
        <v>100</v>
      </c>
      <c r="B1294" s="60" t="s">
        <v>124</v>
      </c>
      <c r="C1294" s="60" t="s">
        <v>292</v>
      </c>
      <c r="D1294" s="60">
        <v>7</v>
      </c>
      <c r="E1294" s="65">
        <v>145778.677</v>
      </c>
      <c r="F1294" s="60">
        <v>2016</v>
      </c>
      <c r="G1294" s="65">
        <v>71.91</v>
      </c>
      <c r="H1294" s="65">
        <v>5.8549456596374512</v>
      </c>
      <c r="I1294" s="66">
        <v>4.630000114440918</v>
      </c>
      <c r="J1294" s="5">
        <v>9.8410403167789298</v>
      </c>
      <c r="K1294" s="6">
        <v>60.699622799925308</v>
      </c>
      <c r="L1294" s="5">
        <v>54.073930916004485</v>
      </c>
      <c r="M1294" s="5">
        <v>11.661394754569322</v>
      </c>
      <c r="N1294" s="7">
        <v>4.6370037250318212</v>
      </c>
      <c r="O1294" s="7" t="s">
        <v>1260</v>
      </c>
      <c r="P1294" s="67">
        <v>41.881053387614209</v>
      </c>
      <c r="Q1294" s="18">
        <f t="shared" si="64"/>
        <v>3</v>
      </c>
      <c r="R1294" s="68">
        <v>1.58</v>
      </c>
      <c r="S1294" s="69">
        <v>35005.449999999997</v>
      </c>
      <c r="T1294" s="59">
        <f t="shared" si="65"/>
        <v>35005.449999999997</v>
      </c>
    </row>
    <row r="1295" spans="1:20">
      <c r="A1295">
        <f t="shared" si="66"/>
        <v>50</v>
      </c>
      <c r="B1295" s="60" t="s">
        <v>51</v>
      </c>
      <c r="C1295" s="60" t="s">
        <v>219</v>
      </c>
      <c r="D1295" s="60">
        <v>1</v>
      </c>
      <c r="E1295" s="65">
        <v>6090.1270000000004</v>
      </c>
      <c r="F1295" s="60">
        <v>2011</v>
      </c>
      <c r="G1295" s="65">
        <v>71.191999999999993</v>
      </c>
      <c r="H1295" s="65">
        <v>4.7412948608398438</v>
      </c>
      <c r="I1295" s="66">
        <v>1.8300000429153442</v>
      </c>
      <c r="J1295" s="5">
        <v>8.7273895179813223</v>
      </c>
      <c r="K1295" s="6">
        <v>53.293132218789815</v>
      </c>
      <c r="L1295" s="5">
        <v>46.667440334868992</v>
      </c>
      <c r="M1295" s="5">
        <v>8.8613946830437484</v>
      </c>
      <c r="N1295" s="7">
        <v>5.2663764569889882</v>
      </c>
      <c r="O1295" s="7" t="s">
        <v>1960</v>
      </c>
      <c r="P1295" s="67">
        <v>47.952147203274151</v>
      </c>
      <c r="Q1295" s="18">
        <f t="shared" si="64"/>
        <v>2</v>
      </c>
      <c r="R1295" s="68">
        <v>1.65</v>
      </c>
      <c r="S1295" s="69">
        <v>8943.06</v>
      </c>
      <c r="T1295" s="59">
        <f t="shared" si="65"/>
        <v>8943.06</v>
      </c>
    </row>
    <row r="1296" spans="1:20">
      <c r="A1296">
        <f t="shared" si="66"/>
        <v>104</v>
      </c>
      <c r="B1296" s="60" t="s">
        <v>79</v>
      </c>
      <c r="C1296" s="60" t="s">
        <v>247</v>
      </c>
      <c r="D1296" s="60">
        <v>7</v>
      </c>
      <c r="E1296" s="65">
        <v>19482.116999999998</v>
      </c>
      <c r="F1296" s="60">
        <v>2020</v>
      </c>
      <c r="G1296" s="65">
        <v>71.194999999999993</v>
      </c>
      <c r="H1296" s="65">
        <v>6.168269157409668</v>
      </c>
      <c r="I1296" s="66">
        <v>5.615363597869873</v>
      </c>
      <c r="J1296" s="5">
        <v>10.154363814551147</v>
      </c>
      <c r="K1296" s="6">
        <v>62.009453847426805</v>
      </c>
      <c r="L1296" s="5">
        <v>55.383761963505982</v>
      </c>
      <c r="M1296" s="5">
        <v>12.646758237998277</v>
      </c>
      <c r="N1296" s="7">
        <v>4.3792852619812628</v>
      </c>
      <c r="O1296" s="7" t="s">
        <v>614</v>
      </c>
      <c r="P1296" s="67">
        <v>39.323703362208441</v>
      </c>
      <c r="Q1296" s="18">
        <f t="shared" si="64"/>
        <v>3</v>
      </c>
      <c r="R1296" s="68">
        <v>1.53</v>
      </c>
      <c r="S1296" s="69">
        <v>32011.55</v>
      </c>
      <c r="T1296" s="59">
        <f t="shared" si="65"/>
        <v>32011.55</v>
      </c>
    </row>
    <row r="1297" spans="1:20">
      <c r="A1297">
        <f t="shared" si="66"/>
        <v>32</v>
      </c>
      <c r="B1297" s="60" t="s">
        <v>109</v>
      </c>
      <c r="C1297" s="60" t="s">
        <v>277</v>
      </c>
      <c r="D1297" s="60">
        <v>1</v>
      </c>
      <c r="E1297" s="65">
        <v>5497.2430000000004</v>
      </c>
      <c r="F1297" s="60">
        <v>2007</v>
      </c>
      <c r="G1297" s="65">
        <v>71.197000000000003</v>
      </c>
      <c r="H1297" s="65">
        <v>4.9440908432006836</v>
      </c>
      <c r="I1297" s="66">
        <v>1.7608808279037476</v>
      </c>
      <c r="J1297" s="5">
        <v>8.9301855003421622</v>
      </c>
      <c r="K1297" s="6">
        <v>54.535320161862366</v>
      </c>
      <c r="L1297" s="5">
        <v>47.909628277941543</v>
      </c>
      <c r="M1297" s="5">
        <v>8.7922754680321518</v>
      </c>
      <c r="N1297" s="7">
        <v>5.4490590578214064</v>
      </c>
      <c r="O1297" s="7" t="s">
        <v>2591</v>
      </c>
      <c r="P1297" s="67">
        <v>49.844140645725616</v>
      </c>
      <c r="Q1297" s="18">
        <f t="shared" si="64"/>
        <v>2</v>
      </c>
      <c r="R1297" s="68">
        <v>1.69</v>
      </c>
      <c r="S1297" s="69">
        <v>5697.21</v>
      </c>
      <c r="T1297" s="59">
        <f t="shared" si="65"/>
        <v>5697.21</v>
      </c>
    </row>
    <row r="1298" spans="1:20">
      <c r="A1298">
        <f t="shared" si="66"/>
        <v>74</v>
      </c>
      <c r="B1298" s="60" t="s">
        <v>99</v>
      </c>
      <c r="C1298" s="60" t="s">
        <v>267</v>
      </c>
      <c r="D1298" s="60">
        <v>7</v>
      </c>
      <c r="E1298" s="65">
        <v>3067.07</v>
      </c>
      <c r="F1298" s="60">
        <v>2023</v>
      </c>
      <c r="G1298" s="65">
        <v>71.197999999999993</v>
      </c>
      <c r="H1298" s="65">
        <v>5.8023395996093754</v>
      </c>
      <c r="I1298" s="66">
        <v>2.9171853065490723</v>
      </c>
      <c r="J1298" s="5">
        <v>9.788434256750854</v>
      </c>
      <c r="K1298" s="6">
        <v>59.777357791499291</v>
      </c>
      <c r="L1298" s="5">
        <v>53.151665907578469</v>
      </c>
      <c r="M1298" s="5">
        <v>9.9485799466774765</v>
      </c>
      <c r="N1298" s="7">
        <v>5.3426384662395474</v>
      </c>
      <c r="O1298" s="7" t="s">
        <v>3092</v>
      </c>
      <c r="P1298" s="67">
        <v>47.806007770935857</v>
      </c>
      <c r="Q1298" s="18">
        <f t="shared" si="64"/>
        <v>2</v>
      </c>
      <c r="R1298" s="68">
        <v>1.5</v>
      </c>
      <c r="S1298" s="69">
        <v>15990.48</v>
      </c>
      <c r="T1298" s="59">
        <f t="shared" si="65"/>
        <v>15990.48</v>
      </c>
    </row>
    <row r="1299" spans="1:20">
      <c r="A1299">
        <f t="shared" si="66"/>
        <v>11</v>
      </c>
      <c r="B1299" s="60" t="s">
        <v>62</v>
      </c>
      <c r="C1299" s="60" t="s">
        <v>230</v>
      </c>
      <c r="D1299" s="60">
        <v>1</v>
      </c>
      <c r="E1299" s="65">
        <v>17847.877</v>
      </c>
      <c r="F1299" s="60">
        <v>2022</v>
      </c>
      <c r="G1299" s="65">
        <v>71.206000000000003</v>
      </c>
      <c r="H1299" s="65">
        <v>6.1503314971923828</v>
      </c>
      <c r="I1299" s="66">
        <v>1.7316350936889648</v>
      </c>
      <c r="J1299" s="5">
        <v>10.136426154333861</v>
      </c>
      <c r="K1299" s="6">
        <v>61.909478151099869</v>
      </c>
      <c r="L1299" s="5">
        <v>55.283786267179046</v>
      </c>
      <c r="M1299" s="5">
        <v>8.763029733817369</v>
      </c>
      <c r="N1299" s="7">
        <v>6.3087525600687666</v>
      </c>
      <c r="O1299" s="7" t="s">
        <v>3093</v>
      </c>
      <c r="P1299" s="67">
        <v>56.516979254356038</v>
      </c>
      <c r="Q1299" s="18">
        <f t="shared" si="64"/>
        <v>2</v>
      </c>
      <c r="R1299" s="68">
        <v>1.51</v>
      </c>
      <c r="S1299" s="69">
        <v>12147.93</v>
      </c>
      <c r="T1299" s="59">
        <f t="shared" si="65"/>
        <v>12147.93</v>
      </c>
    </row>
    <row r="1300" spans="1:20">
      <c r="A1300">
        <f t="shared" si="66"/>
        <v>78</v>
      </c>
      <c r="B1300" s="60" t="s">
        <v>50</v>
      </c>
      <c r="C1300" s="60" t="s">
        <v>218</v>
      </c>
      <c r="D1300" s="60">
        <v>4</v>
      </c>
      <c r="E1300" s="65">
        <v>107553.158</v>
      </c>
      <c r="F1300" s="60">
        <v>2019</v>
      </c>
      <c r="G1300" s="65">
        <v>71.212999999999994</v>
      </c>
      <c r="H1300" s="65">
        <v>4.3278317451477051</v>
      </c>
      <c r="I1300" s="66">
        <v>1.4700000286102295</v>
      </c>
      <c r="J1300" s="5">
        <v>8.3139264022891837</v>
      </c>
      <c r="K1300" s="6">
        <v>50.783327027209204</v>
      </c>
      <c r="L1300" s="5">
        <v>44.157635143288381</v>
      </c>
      <c r="M1300" s="5">
        <v>8.5013946687386337</v>
      </c>
      <c r="N1300" s="7">
        <v>5.1941636477206536</v>
      </c>
      <c r="O1300" s="7" t="s">
        <v>799</v>
      </c>
      <c r="P1300" s="67">
        <v>46.749843615858694</v>
      </c>
      <c r="Q1300" s="18">
        <f t="shared" si="64"/>
        <v>1</v>
      </c>
      <c r="R1300" s="68">
        <v>1.55</v>
      </c>
      <c r="S1300" s="69">
        <v>15026.57</v>
      </c>
      <c r="T1300" s="59">
        <f t="shared" si="65"/>
        <v>15026.57</v>
      </c>
    </row>
    <row r="1301" spans="1:20">
      <c r="A1301">
        <f t="shared" si="66"/>
        <v>6</v>
      </c>
      <c r="B1301" s="60" t="s">
        <v>62</v>
      </c>
      <c r="C1301" s="60" t="s">
        <v>230</v>
      </c>
      <c r="D1301" s="60">
        <v>1</v>
      </c>
      <c r="E1301" s="65">
        <v>16268.76</v>
      </c>
      <c r="F1301" s="60">
        <v>2016</v>
      </c>
      <c r="G1301" s="65">
        <v>71.215000000000003</v>
      </c>
      <c r="H1301" s="65">
        <v>6.3589162826538086</v>
      </c>
      <c r="I1301" s="66">
        <v>1.7014892101287842</v>
      </c>
      <c r="J1301" s="5">
        <v>10.345010939795287</v>
      </c>
      <c r="K1301" s="6">
        <v>63.191421559131854</v>
      </c>
      <c r="L1301" s="5">
        <v>56.565729675211031</v>
      </c>
      <c r="M1301" s="5">
        <v>8.7328838502571884</v>
      </c>
      <c r="N1301" s="7">
        <v>6.4773253194642155</v>
      </c>
      <c r="O1301" s="7" t="s">
        <v>1166</v>
      </c>
      <c r="P1301" s="67">
        <v>58.502693463237286</v>
      </c>
      <c r="Q1301" s="18">
        <f t="shared" si="64"/>
        <v>2</v>
      </c>
      <c r="R1301" s="68">
        <v>1.58</v>
      </c>
      <c r="S1301" s="69">
        <v>10872.59</v>
      </c>
      <c r="T1301" s="59">
        <f t="shared" si="65"/>
        <v>10872.59</v>
      </c>
    </row>
    <row r="1302" spans="1:20">
      <c r="A1302">
        <f t="shared" si="66"/>
        <v>8</v>
      </c>
      <c r="B1302" s="60" t="s">
        <v>51</v>
      </c>
      <c r="C1302" s="60" t="s">
        <v>219</v>
      </c>
      <c r="D1302" s="60">
        <v>1</v>
      </c>
      <c r="E1302" s="65">
        <v>6138.8389999999999</v>
      </c>
      <c r="F1302" s="60">
        <v>2013</v>
      </c>
      <c r="G1302" s="65">
        <v>71.224999999999994</v>
      </c>
      <c r="H1302" s="65">
        <v>6.3250632286071777</v>
      </c>
      <c r="I1302" s="66">
        <v>1.8400000333786011</v>
      </c>
      <c r="J1302" s="5">
        <v>10.311157885748656</v>
      </c>
      <c r="K1302" s="6">
        <v>62.993477998530921</v>
      </c>
      <c r="L1302" s="5">
        <v>56.367786114610098</v>
      </c>
      <c r="M1302" s="5">
        <v>8.8713946735070053</v>
      </c>
      <c r="N1302" s="7">
        <v>6.3538810062124096</v>
      </c>
      <c r="O1302" s="7" t="s">
        <v>1627</v>
      </c>
      <c r="P1302" s="67">
        <v>57.654320720068682</v>
      </c>
      <c r="Q1302" s="18">
        <f t="shared" si="64"/>
        <v>2</v>
      </c>
      <c r="R1302" s="68">
        <v>1.62</v>
      </c>
      <c r="S1302" s="69">
        <v>9327.56</v>
      </c>
      <c r="T1302" s="59">
        <f t="shared" si="65"/>
        <v>9327.56</v>
      </c>
    </row>
    <row r="1303" spans="1:20">
      <c r="A1303">
        <f t="shared" si="66"/>
        <v>57</v>
      </c>
      <c r="B1303" s="60" t="s">
        <v>72</v>
      </c>
      <c r="C1303" s="60" t="s">
        <v>240</v>
      </c>
      <c r="D1303" s="60">
        <v>4</v>
      </c>
      <c r="E1303" s="65">
        <v>41192.171000000002</v>
      </c>
      <c r="F1303" s="60">
        <v>2019</v>
      </c>
      <c r="G1303" s="65">
        <v>71.245000000000005</v>
      </c>
      <c r="H1303" s="65">
        <v>5.0609758694966445</v>
      </c>
      <c r="I1303" s="66">
        <v>1.9199999570846558</v>
      </c>
      <c r="J1303" s="5">
        <v>9.0470705266381231</v>
      </c>
      <c r="K1303" s="6">
        <v>55.286367872099945</v>
      </c>
      <c r="L1303" s="5">
        <v>48.660675988179122</v>
      </c>
      <c r="M1303" s="5">
        <v>8.95139459721306</v>
      </c>
      <c r="N1303" s="7">
        <v>5.4360999796980467</v>
      </c>
      <c r="O1303" s="7" t="s">
        <v>814</v>
      </c>
      <c r="P1303" s="67">
        <v>48.927381031319399</v>
      </c>
      <c r="Q1303" s="18">
        <f t="shared" si="64"/>
        <v>2</v>
      </c>
      <c r="R1303" s="68">
        <v>1.55</v>
      </c>
      <c r="S1303" s="69">
        <v>14910.23</v>
      </c>
      <c r="T1303" s="59">
        <f t="shared" si="65"/>
        <v>14910.23</v>
      </c>
    </row>
    <row r="1304" spans="1:20">
      <c r="A1304">
        <f t="shared" si="66"/>
        <v>35</v>
      </c>
      <c r="B1304" s="60" t="s">
        <v>102</v>
      </c>
      <c r="C1304" s="60" t="s">
        <v>270</v>
      </c>
      <c r="D1304" s="60">
        <v>4</v>
      </c>
      <c r="E1304" s="65">
        <v>32912.588000000003</v>
      </c>
      <c r="F1304" s="60">
        <v>2011</v>
      </c>
      <c r="G1304" s="65">
        <v>71.263000000000005</v>
      </c>
      <c r="H1304" s="65">
        <v>5.0849728584289551</v>
      </c>
      <c r="I1304" s="66">
        <v>1.7871966361999512</v>
      </c>
      <c r="J1304" s="5">
        <v>9.0710675155704337</v>
      </c>
      <c r="K1304" s="6">
        <v>55.447017840814745</v>
      </c>
      <c r="L1304" s="5">
        <v>48.821325956893922</v>
      </c>
      <c r="M1304" s="5">
        <v>8.8185912763283554</v>
      </c>
      <c r="N1304" s="7">
        <v>5.5361819622987243</v>
      </c>
      <c r="O1304" s="7" t="s">
        <v>1958</v>
      </c>
      <c r="P1304" s="67">
        <v>50.408818011472185</v>
      </c>
      <c r="Q1304" s="18">
        <f t="shared" si="64"/>
        <v>2</v>
      </c>
      <c r="R1304" s="68">
        <v>1.65</v>
      </c>
      <c r="S1304" s="69">
        <v>7503.79</v>
      </c>
      <c r="T1304" s="59">
        <f t="shared" si="65"/>
        <v>7503.79</v>
      </c>
    </row>
    <row r="1305" spans="1:20">
      <c r="A1305" t="str">
        <f t="shared" si="66"/>
        <v/>
      </c>
      <c r="B1305" s="60" t="s">
        <v>331</v>
      </c>
      <c r="C1305" s="60" t="s">
        <v>332</v>
      </c>
      <c r="D1305" s="60">
        <v>1</v>
      </c>
      <c r="E1305" s="65">
        <v>341.62700000000001</v>
      </c>
      <c r="F1305" s="60">
        <v>2013</v>
      </c>
      <c r="G1305" s="65">
        <v>71.275999999999996</v>
      </c>
      <c r="H1305" s="65" t="s">
        <v>367</v>
      </c>
      <c r="I1305" s="66">
        <v>2.0399465560913086</v>
      </c>
      <c r="J1305" s="5" t="s">
        <v>367</v>
      </c>
      <c r="K1305" s="6" t="s">
        <v>367</v>
      </c>
      <c r="L1305" s="5" t="s">
        <v>367</v>
      </c>
      <c r="M1305" s="5">
        <v>9.0713411962197128</v>
      </c>
      <c r="N1305" s="7" t="s">
        <v>367</v>
      </c>
      <c r="O1305" s="7" t="s">
        <v>3094</v>
      </c>
      <c r="P1305" s="67" t="s">
        <v>367</v>
      </c>
      <c r="Q1305" s="18">
        <f t="shared" si="64"/>
        <v>2</v>
      </c>
      <c r="R1305" s="68">
        <v>1.62</v>
      </c>
      <c r="S1305" s="69">
        <v>12064.8</v>
      </c>
      <c r="T1305" s="59">
        <f t="shared" si="65"/>
        <v>12064.8</v>
      </c>
    </row>
    <row r="1306" spans="1:20">
      <c r="A1306">
        <f t="shared" si="66"/>
        <v>37</v>
      </c>
      <c r="B1306" s="60" t="s">
        <v>70</v>
      </c>
      <c r="C1306" s="60" t="s">
        <v>238</v>
      </c>
      <c r="D1306" s="60">
        <v>8</v>
      </c>
      <c r="E1306" s="65">
        <v>283487.93099999998</v>
      </c>
      <c r="F1306" s="60">
        <v>2024</v>
      </c>
      <c r="G1306" s="65">
        <v>71.287999999999997</v>
      </c>
      <c r="H1306" s="65">
        <v>5.5801731796264633</v>
      </c>
      <c r="I1306" s="66">
        <v>1.6699999570846558</v>
      </c>
      <c r="J1306" s="5">
        <v>9.5662678367679419</v>
      </c>
      <c r="K1306" s="6">
        <v>58.494449654695636</v>
      </c>
      <c r="L1306" s="5">
        <v>51.868757770774813</v>
      </c>
      <c r="M1306" s="5">
        <v>8.70139459721306</v>
      </c>
      <c r="N1306" s="7">
        <v>5.9609706457155367</v>
      </c>
      <c r="O1306" s="7" t="s">
        <v>3095</v>
      </c>
      <c r="P1306" s="67">
        <v>53.2763325572041</v>
      </c>
      <c r="Q1306" s="18">
        <f t="shared" si="64"/>
        <v>2</v>
      </c>
      <c r="R1306" s="68">
        <v>1.49</v>
      </c>
      <c r="S1306" s="69">
        <v>14470.44</v>
      </c>
      <c r="T1306" s="59">
        <f t="shared" si="65"/>
        <v>14470.44</v>
      </c>
    </row>
    <row r="1307" spans="1:20">
      <c r="A1307">
        <f t="shared" si="66"/>
        <v>108</v>
      </c>
      <c r="B1307" s="60" t="s">
        <v>88</v>
      </c>
      <c r="C1307" s="60" t="s">
        <v>256</v>
      </c>
      <c r="D1307" s="60">
        <v>4</v>
      </c>
      <c r="E1307" s="65">
        <v>6427.2520000000004</v>
      </c>
      <c r="F1307" s="60">
        <v>2014</v>
      </c>
      <c r="G1307" s="65">
        <v>71.3</v>
      </c>
      <c r="H1307" s="65">
        <v>5.6617344220479326</v>
      </c>
      <c r="I1307" s="66">
        <v>4.7972922325134277</v>
      </c>
      <c r="J1307" s="5">
        <v>9.6478290791894121</v>
      </c>
      <c r="K1307" s="6">
        <v>59.003099098069484</v>
      </c>
      <c r="L1307" s="5">
        <v>52.377407214148661</v>
      </c>
      <c r="M1307" s="5">
        <v>11.828686872641832</v>
      </c>
      <c r="N1307" s="7">
        <v>4.4279984564720021</v>
      </c>
      <c r="O1307" s="7" t="s">
        <v>1462</v>
      </c>
      <c r="P1307" s="67">
        <v>40.132661248775953</v>
      </c>
      <c r="Q1307" s="18">
        <f t="shared" si="64"/>
        <v>3</v>
      </c>
      <c r="R1307" s="68">
        <v>1.61</v>
      </c>
      <c r="S1307" s="69">
        <v>12499.08</v>
      </c>
      <c r="T1307" s="59">
        <f t="shared" si="65"/>
        <v>12499.08</v>
      </c>
    </row>
    <row r="1308" spans="1:20">
      <c r="A1308">
        <f t="shared" si="66"/>
        <v>2</v>
      </c>
      <c r="B1308" s="60" t="s">
        <v>156</v>
      </c>
      <c r="C1308" s="60" t="s">
        <v>324</v>
      </c>
      <c r="D1308" s="60">
        <v>8</v>
      </c>
      <c r="E1308" s="65">
        <v>313.04599999999999</v>
      </c>
      <c r="F1308" s="60">
        <v>2022</v>
      </c>
      <c r="G1308" s="65">
        <v>71.302000000000007</v>
      </c>
      <c r="H1308" s="65">
        <v>7.1214285714285692</v>
      </c>
      <c r="I1308" s="66">
        <v>1.8692740201950073</v>
      </c>
      <c r="J1308" s="5">
        <v>11.107523228570049</v>
      </c>
      <c r="K1308" s="6">
        <v>67.932036533067134</v>
      </c>
      <c r="L1308" s="5">
        <v>61.306344649146311</v>
      </c>
      <c r="M1308" s="5">
        <v>8.9006686603234115</v>
      </c>
      <c r="N1308" s="7">
        <v>6.8878358456856326</v>
      </c>
      <c r="O1308" s="7" t="s">
        <v>3096</v>
      </c>
      <c r="P1308" s="67">
        <v>61.704698653418347</v>
      </c>
      <c r="Q1308" s="18">
        <f t="shared" si="64"/>
        <v>2</v>
      </c>
      <c r="R1308" s="68">
        <v>1.51</v>
      </c>
      <c r="S1308" s="69">
        <v>3222.84</v>
      </c>
      <c r="T1308" s="59">
        <f t="shared" si="65"/>
        <v>3222.84</v>
      </c>
    </row>
    <row r="1309" spans="1:20">
      <c r="A1309">
        <f t="shared" si="66"/>
        <v>54</v>
      </c>
      <c r="B1309" s="60" t="s">
        <v>65</v>
      </c>
      <c r="C1309" s="60" t="s">
        <v>233</v>
      </c>
      <c r="D1309" s="60">
        <v>1</v>
      </c>
      <c r="E1309" s="65">
        <v>9237.3050000000003</v>
      </c>
      <c r="F1309" s="60">
        <v>2015</v>
      </c>
      <c r="G1309" s="65">
        <v>71.322999999999993</v>
      </c>
      <c r="H1309" s="65">
        <v>4.8454365730285645</v>
      </c>
      <c r="I1309" s="66">
        <v>1.7671399116516113</v>
      </c>
      <c r="J1309" s="5">
        <v>8.831531230170043</v>
      </c>
      <c r="K1309" s="6">
        <v>54.028300138133496</v>
      </c>
      <c r="L1309" s="5">
        <v>47.402608254212673</v>
      </c>
      <c r="M1309" s="5">
        <v>8.7985345517800155</v>
      </c>
      <c r="N1309" s="7">
        <v>5.3875572091289605</v>
      </c>
      <c r="O1309" s="7" t="s">
        <v>1356</v>
      </c>
      <c r="P1309" s="67">
        <v>48.716500015742582</v>
      </c>
      <c r="Q1309" s="18">
        <f t="shared" si="64"/>
        <v>2</v>
      </c>
      <c r="R1309" s="68">
        <v>1.59</v>
      </c>
      <c r="S1309" s="69">
        <v>5812.53</v>
      </c>
      <c r="T1309" s="59">
        <f t="shared" si="65"/>
        <v>5812.53</v>
      </c>
    </row>
    <row r="1310" spans="1:20">
      <c r="A1310">
        <f t="shared" si="66"/>
        <v>19</v>
      </c>
      <c r="B1310" s="60" t="s">
        <v>155</v>
      </c>
      <c r="C1310" s="60" t="s">
        <v>323</v>
      </c>
      <c r="D1310" s="60">
        <v>7</v>
      </c>
      <c r="E1310" s="65">
        <v>30749.346000000001</v>
      </c>
      <c r="F1310" s="60">
        <v>2015</v>
      </c>
      <c r="G1310" s="65">
        <v>71.33</v>
      </c>
      <c r="H1310" s="65">
        <v>5.9723644256591797</v>
      </c>
      <c r="I1310" s="66">
        <v>2.0299999713897705</v>
      </c>
      <c r="J1310" s="5">
        <v>9.9584590828006583</v>
      </c>
      <c r="K1310" s="6">
        <v>60.928440159060088</v>
      </c>
      <c r="L1310" s="5">
        <v>54.302748275139265</v>
      </c>
      <c r="M1310" s="5">
        <v>9.0613946115181747</v>
      </c>
      <c r="N1310" s="7">
        <v>5.9927583559945203</v>
      </c>
      <c r="O1310" s="7" t="s">
        <v>1373</v>
      </c>
      <c r="P1310" s="67">
        <v>54.188976787004599</v>
      </c>
      <c r="Q1310" s="18">
        <f t="shared" ref="Q1310:Q1373" si="67">IF(I1310&lt;R1310,1,IF(I1310&lt;R1310*2,2,3))</f>
        <v>2</v>
      </c>
      <c r="R1310" s="68">
        <v>1.59</v>
      </c>
      <c r="S1310" s="69">
        <v>7529.76</v>
      </c>
      <c r="T1310" s="59">
        <f t="shared" si="65"/>
        <v>7529.76</v>
      </c>
    </row>
    <row r="1311" spans="1:20">
      <c r="A1311">
        <f t="shared" si="66"/>
        <v>40</v>
      </c>
      <c r="B1311" s="60" t="s">
        <v>48</v>
      </c>
      <c r="C1311" s="60" t="s">
        <v>216</v>
      </c>
      <c r="D1311" s="60">
        <v>1</v>
      </c>
      <c r="E1311" s="65">
        <v>9573.1299999999992</v>
      </c>
      <c r="F1311" s="60">
        <v>2008</v>
      </c>
      <c r="G1311" s="65">
        <v>71.331000000000003</v>
      </c>
      <c r="H1311" s="65">
        <v>4.8423056602478027</v>
      </c>
      <c r="I1311" s="66">
        <v>1.9500000476837158</v>
      </c>
      <c r="J1311" s="5">
        <v>8.8284003173892813</v>
      </c>
      <c r="K1311" s="6">
        <v>54.015204258172226</v>
      </c>
      <c r="L1311" s="5">
        <v>47.389512374251403</v>
      </c>
      <c r="M1311" s="5">
        <v>8.98139468781212</v>
      </c>
      <c r="N1311" s="7">
        <v>5.2764090680214339</v>
      </c>
      <c r="O1311" s="7" t="s">
        <v>2444</v>
      </c>
      <c r="P1311" s="67">
        <v>48.264860575027775</v>
      </c>
      <c r="Q1311" s="18">
        <f t="shared" si="67"/>
        <v>2</v>
      </c>
      <c r="R1311" s="68">
        <v>1.69</v>
      </c>
      <c r="S1311" s="69">
        <v>14030.14</v>
      </c>
      <c r="T1311" s="59">
        <f t="shared" si="65"/>
        <v>14030.14</v>
      </c>
    </row>
    <row r="1312" spans="1:20">
      <c r="A1312">
        <f t="shared" si="66"/>
        <v>69</v>
      </c>
      <c r="B1312" s="60" t="s">
        <v>99</v>
      </c>
      <c r="C1312" s="60" t="s">
        <v>267</v>
      </c>
      <c r="D1312" s="60">
        <v>7</v>
      </c>
      <c r="E1312" s="65">
        <v>3034.9609999999998</v>
      </c>
      <c r="F1312" s="60">
        <v>2024</v>
      </c>
      <c r="G1312" s="65">
        <v>71.331999999999994</v>
      </c>
      <c r="H1312" s="65">
        <v>5.9680487480163578</v>
      </c>
      <c r="I1312" s="66">
        <v>2.9901893138885498</v>
      </c>
      <c r="J1312" s="5">
        <v>9.9541434051578364</v>
      </c>
      <c r="K1312" s="6">
        <v>60.903743335412543</v>
      </c>
      <c r="L1312" s="5">
        <v>54.27805145149172</v>
      </c>
      <c r="M1312" s="5">
        <v>10.021583954016954</v>
      </c>
      <c r="N1312" s="7">
        <v>5.4161150273790239</v>
      </c>
      <c r="O1312" s="7" t="s">
        <v>3097</v>
      </c>
      <c r="P1312" s="67">
        <v>48.40667108034026</v>
      </c>
      <c r="Q1312" s="18">
        <f t="shared" si="67"/>
        <v>3</v>
      </c>
      <c r="R1312" s="68">
        <v>1.49</v>
      </c>
      <c r="S1312" s="69">
        <v>16376.61</v>
      </c>
      <c r="T1312" s="59">
        <f t="shared" si="65"/>
        <v>16376.61</v>
      </c>
    </row>
    <row r="1313" spans="1:20">
      <c r="A1313">
        <f t="shared" si="66"/>
        <v>118</v>
      </c>
      <c r="B1313" s="60" t="s">
        <v>124</v>
      </c>
      <c r="C1313" s="60" t="s">
        <v>292</v>
      </c>
      <c r="D1313" s="60">
        <v>7</v>
      </c>
      <c r="E1313" s="65">
        <v>146186.799</v>
      </c>
      <c r="F1313" s="60">
        <v>2017</v>
      </c>
      <c r="G1313" s="65">
        <v>72.844999999999999</v>
      </c>
      <c r="H1313" s="65">
        <v>5.5787429809570313</v>
      </c>
      <c r="I1313" s="66">
        <v>4.8299999237060547</v>
      </c>
      <c r="J1313" s="5">
        <v>9.5648376380985098</v>
      </c>
      <c r="K1313" s="6">
        <v>59.763089760417877</v>
      </c>
      <c r="L1313" s="5">
        <v>53.137397876497054</v>
      </c>
      <c r="M1313" s="5">
        <v>11.861394563834459</v>
      </c>
      <c r="N1313" s="7">
        <v>4.4798609126884328</v>
      </c>
      <c r="O1313" s="7" t="s">
        <v>1117</v>
      </c>
      <c r="P1313" s="67">
        <v>40.461751850782228</v>
      </c>
      <c r="Q1313" s="18">
        <f t="shared" si="67"/>
        <v>3</v>
      </c>
      <c r="R1313" s="68">
        <v>1.58</v>
      </c>
      <c r="S1313" s="69">
        <v>35570.39</v>
      </c>
      <c r="T1313" s="59">
        <f t="shared" si="65"/>
        <v>35570.39</v>
      </c>
    </row>
    <row r="1314" spans="1:20">
      <c r="A1314">
        <f t="shared" si="66"/>
        <v>19</v>
      </c>
      <c r="B1314" s="60" t="s">
        <v>51</v>
      </c>
      <c r="C1314" s="60" t="s">
        <v>219</v>
      </c>
      <c r="D1314" s="60">
        <v>1</v>
      </c>
      <c r="E1314" s="65">
        <v>6219.8069999999998</v>
      </c>
      <c r="F1314" s="60">
        <v>2018</v>
      </c>
      <c r="G1314" s="65">
        <v>71.384</v>
      </c>
      <c r="H1314" s="65">
        <v>6.2411994934082031</v>
      </c>
      <c r="I1314" s="66">
        <v>2.0999999046325684</v>
      </c>
      <c r="J1314" s="5">
        <v>10.227294150549682</v>
      </c>
      <c r="K1314" s="6">
        <v>62.620613697833399</v>
      </c>
      <c r="L1314" s="5">
        <v>55.994921813912576</v>
      </c>
      <c r="M1314" s="5">
        <v>9.1313945447609726</v>
      </c>
      <c r="N1314" s="7">
        <v>6.1321325608517254</v>
      </c>
      <c r="O1314" s="7" t="s">
        <v>859</v>
      </c>
      <c r="P1314" s="67">
        <v>55.256307830458347</v>
      </c>
      <c r="Q1314" s="18">
        <f t="shared" si="67"/>
        <v>2</v>
      </c>
      <c r="R1314" s="68">
        <v>1.56</v>
      </c>
      <c r="S1314" s="69">
        <v>10297.200000000001</v>
      </c>
      <c r="T1314" s="59">
        <f t="shared" si="65"/>
        <v>10297.200000000001</v>
      </c>
    </row>
    <row r="1315" spans="1:20">
      <c r="A1315">
        <f t="shared" si="66"/>
        <v>2</v>
      </c>
      <c r="B1315" s="60" t="s">
        <v>76</v>
      </c>
      <c r="C1315" s="60" t="s">
        <v>244</v>
      </c>
      <c r="D1315" s="60">
        <v>1</v>
      </c>
      <c r="E1315" s="65">
        <v>2700.9679999999998</v>
      </c>
      <c r="F1315" s="60">
        <v>2006</v>
      </c>
      <c r="G1315" s="65">
        <v>71.394999999999996</v>
      </c>
      <c r="H1315" s="65">
        <v>6.2078819274902344</v>
      </c>
      <c r="I1315" s="66">
        <v>1.5299999713897705</v>
      </c>
      <c r="J1315" s="5">
        <v>10.193976584631713</v>
      </c>
      <c r="K1315" s="6">
        <v>62.426232012783878</v>
      </c>
      <c r="L1315" s="5">
        <v>55.800540128863055</v>
      </c>
      <c r="M1315" s="5">
        <v>8.5613946115181747</v>
      </c>
      <c r="N1315" s="7">
        <v>6.5176928130133298</v>
      </c>
      <c r="O1315" s="7" t="s">
        <v>2754</v>
      </c>
      <c r="P1315" s="67">
        <v>59.755966410274191</v>
      </c>
      <c r="Q1315" s="18">
        <f t="shared" si="67"/>
        <v>1</v>
      </c>
      <c r="R1315" s="68">
        <v>1.71</v>
      </c>
      <c r="S1315" s="69">
        <v>10522.24</v>
      </c>
      <c r="T1315" s="59">
        <f t="shared" si="65"/>
        <v>10522.24</v>
      </c>
    </row>
    <row r="1316" spans="1:20">
      <c r="A1316">
        <f t="shared" si="66"/>
        <v>21</v>
      </c>
      <c r="B1316" s="60" t="s">
        <v>109</v>
      </c>
      <c r="C1316" s="60" t="s">
        <v>277</v>
      </c>
      <c r="D1316" s="60">
        <v>1</v>
      </c>
      <c r="E1316" s="65">
        <v>5576.5929999999998</v>
      </c>
      <c r="F1316" s="60">
        <v>2008</v>
      </c>
      <c r="G1316" s="65">
        <v>71.403999999999996</v>
      </c>
      <c r="H1316" s="65">
        <v>5.1038274765014648</v>
      </c>
      <c r="I1316" s="66">
        <v>1.7563670873641968</v>
      </c>
      <c r="J1316" s="5">
        <v>9.0899221336429434</v>
      </c>
      <c r="K1316" s="6">
        <v>55.672201681999745</v>
      </c>
      <c r="L1316" s="5">
        <v>49.046509798078922</v>
      </c>
      <c r="M1316" s="5">
        <v>8.787761727492601</v>
      </c>
      <c r="N1316" s="7">
        <v>5.5812289089082174</v>
      </c>
      <c r="O1316" s="7" t="s">
        <v>2427</v>
      </c>
      <c r="P1316" s="67">
        <v>51.053137020473947</v>
      </c>
      <c r="Q1316" s="18">
        <f t="shared" si="67"/>
        <v>2</v>
      </c>
      <c r="R1316" s="68">
        <v>1.69</v>
      </c>
      <c r="S1316" s="69">
        <v>5809.1</v>
      </c>
      <c r="T1316" s="59">
        <f t="shared" si="65"/>
        <v>5809.1</v>
      </c>
    </row>
    <row r="1317" spans="1:20">
      <c r="A1317" t="str">
        <f t="shared" si="66"/>
        <v/>
      </c>
      <c r="B1317" s="60" t="s">
        <v>145</v>
      </c>
      <c r="C1317" s="60" t="s">
        <v>313</v>
      </c>
      <c r="D1317" s="60">
        <v>1</v>
      </c>
      <c r="E1317" s="65">
        <v>1379.056</v>
      </c>
      <c r="F1317" s="60">
        <v>2009</v>
      </c>
      <c r="G1317" s="65">
        <v>71.403999999999996</v>
      </c>
      <c r="H1317" s="65">
        <v>6.6372113227844238</v>
      </c>
      <c r="I1317" s="66" t="s">
        <v>367</v>
      </c>
      <c r="J1317" s="5">
        <v>10.623305979925902</v>
      </c>
      <c r="K1317" s="6">
        <v>65.063575281365573</v>
      </c>
      <c r="L1317" s="5">
        <v>58.43788339744475</v>
      </c>
      <c r="M1317" s="5" t="s">
        <v>367</v>
      </c>
      <c r="N1317" s="7" t="s">
        <v>367</v>
      </c>
      <c r="O1317" s="7" t="s">
        <v>2246</v>
      </c>
      <c r="P1317" s="67" t="s">
        <v>367</v>
      </c>
      <c r="Q1317" s="18">
        <f t="shared" si="67"/>
        <v>3</v>
      </c>
      <c r="R1317" s="68">
        <v>1.67</v>
      </c>
      <c r="S1317" s="69">
        <v>34212.269999999997</v>
      </c>
      <c r="T1317" s="59">
        <f t="shared" si="65"/>
        <v>34212.269999999997</v>
      </c>
    </row>
    <row r="1318" spans="1:20">
      <c r="A1318" t="str">
        <f t="shared" si="66"/>
        <v/>
      </c>
      <c r="B1318" s="60" t="s">
        <v>76</v>
      </c>
      <c r="C1318" s="60" t="s">
        <v>244</v>
      </c>
      <c r="D1318" s="60">
        <v>1</v>
      </c>
      <c r="E1318" s="65">
        <v>2713.8</v>
      </c>
      <c r="F1318" s="60">
        <v>2007</v>
      </c>
      <c r="G1318" s="65">
        <v>71.405000000000001</v>
      </c>
      <c r="H1318" s="65" t="s">
        <v>367</v>
      </c>
      <c r="I1318" s="66">
        <v>2.059999942779541</v>
      </c>
      <c r="J1318" s="5" t="s">
        <v>367</v>
      </c>
      <c r="K1318" s="6" t="s">
        <v>367</v>
      </c>
      <c r="L1318" s="5" t="s">
        <v>367</v>
      </c>
      <c r="M1318" s="5">
        <v>9.0913945829079452</v>
      </c>
      <c r="N1318" s="7" t="s">
        <v>367</v>
      </c>
      <c r="O1318" s="7" t="s">
        <v>2538</v>
      </c>
      <c r="P1318" s="67" t="s">
        <v>367</v>
      </c>
      <c r="Q1318" s="18">
        <f t="shared" si="67"/>
        <v>2</v>
      </c>
      <c r="R1318" s="68">
        <v>1.69</v>
      </c>
      <c r="S1318" s="69">
        <v>10622.44</v>
      </c>
      <c r="T1318" s="59">
        <f t="shared" si="65"/>
        <v>10622.44</v>
      </c>
    </row>
    <row r="1319" spans="1:20">
      <c r="A1319" t="str">
        <f t="shared" si="66"/>
        <v/>
      </c>
      <c r="B1319" s="60" t="s">
        <v>23</v>
      </c>
      <c r="C1319" s="60" t="s">
        <v>191</v>
      </c>
      <c r="D1319" s="60">
        <v>6</v>
      </c>
      <c r="E1319" s="65">
        <v>754.33500000000004</v>
      </c>
      <c r="F1319" s="60">
        <v>2017</v>
      </c>
      <c r="G1319" s="65">
        <v>71.412999999999997</v>
      </c>
      <c r="H1319" s="65" t="s">
        <v>367</v>
      </c>
      <c r="I1319" s="66">
        <v>4.559999942779541</v>
      </c>
      <c r="J1319" s="5" t="s">
        <v>367</v>
      </c>
      <c r="K1319" s="6" t="s">
        <v>367</v>
      </c>
      <c r="L1319" s="5" t="s">
        <v>367</v>
      </c>
      <c r="M1319" s="5">
        <v>11.591394582907945</v>
      </c>
      <c r="N1319" s="7" t="s">
        <v>367</v>
      </c>
      <c r="O1319" s="7" t="s">
        <v>1001</v>
      </c>
      <c r="P1319" s="67" t="s">
        <v>367</v>
      </c>
      <c r="Q1319" s="18">
        <f t="shared" si="67"/>
        <v>3</v>
      </c>
      <c r="R1319" s="68">
        <v>1.58</v>
      </c>
      <c r="S1319" s="69">
        <v>13482.34</v>
      </c>
      <c r="T1319" s="59">
        <f t="shared" si="65"/>
        <v>13482.34</v>
      </c>
    </row>
    <row r="1320" spans="1:20">
      <c r="A1320">
        <f t="shared" si="66"/>
        <v>100</v>
      </c>
      <c r="B1320" s="60" t="s">
        <v>28</v>
      </c>
      <c r="C1320" s="60" t="s">
        <v>196</v>
      </c>
      <c r="D1320" s="60">
        <v>7</v>
      </c>
      <c r="E1320" s="65">
        <v>6877.2250000000004</v>
      </c>
      <c r="F1320" s="60">
        <v>2021</v>
      </c>
      <c r="G1320" s="65">
        <v>71.414000000000001</v>
      </c>
      <c r="H1320" s="65">
        <v>5.4216933250427246</v>
      </c>
      <c r="I1320" s="66">
        <v>4.3035240173339844</v>
      </c>
      <c r="J1320" s="5">
        <v>9.4077879821842032</v>
      </c>
      <c r="K1320" s="6">
        <v>57.627074552958703</v>
      </c>
      <c r="L1320" s="5">
        <v>51.001382669037881</v>
      </c>
      <c r="M1320" s="5">
        <v>11.334918657462389</v>
      </c>
      <c r="N1320" s="7">
        <v>4.4994926042509285</v>
      </c>
      <c r="O1320" s="7" t="s">
        <v>475</v>
      </c>
      <c r="P1320" s="67">
        <v>40.355910561219886</v>
      </c>
      <c r="Q1320" s="18">
        <f t="shared" si="67"/>
        <v>3</v>
      </c>
      <c r="R1320" s="68">
        <v>1.52</v>
      </c>
      <c r="S1320" s="69">
        <v>30959.11</v>
      </c>
      <c r="T1320" s="59">
        <f t="shared" si="65"/>
        <v>30959.11</v>
      </c>
    </row>
    <row r="1321" spans="1:20">
      <c r="A1321">
        <f t="shared" si="66"/>
        <v>120</v>
      </c>
      <c r="B1321" s="60" t="s">
        <v>79</v>
      </c>
      <c r="C1321" s="60" t="s">
        <v>247</v>
      </c>
      <c r="D1321" s="60">
        <v>7</v>
      </c>
      <c r="E1321" s="65">
        <v>17816.285</v>
      </c>
      <c r="F1321" s="60">
        <v>2014</v>
      </c>
      <c r="G1321" s="65">
        <v>71.415000000000006</v>
      </c>
      <c r="H1321" s="65">
        <v>5.970097541809082</v>
      </c>
      <c r="I1321" s="66">
        <v>5.9696846008300781</v>
      </c>
      <c r="J1321" s="5">
        <v>9.9561921989505606</v>
      </c>
      <c r="K1321" s="6">
        <v>60.987159286031932</v>
      </c>
      <c r="L1321" s="5">
        <v>54.36146740211111</v>
      </c>
      <c r="M1321" s="5">
        <v>13.001079240958482</v>
      </c>
      <c r="N1321" s="7">
        <v>4.1813042128726696</v>
      </c>
      <c r="O1321" s="7" t="s">
        <v>1581</v>
      </c>
      <c r="P1321" s="67">
        <v>37.896775981940692</v>
      </c>
      <c r="Q1321" s="18">
        <f t="shared" si="67"/>
        <v>3</v>
      </c>
      <c r="R1321" s="68">
        <v>1.61</v>
      </c>
      <c r="S1321" s="69">
        <v>30986.44</v>
      </c>
      <c r="T1321" s="59">
        <f t="shared" si="65"/>
        <v>30986.44</v>
      </c>
    </row>
    <row r="1322" spans="1:20">
      <c r="A1322">
        <f t="shared" si="66"/>
        <v>14</v>
      </c>
      <c r="B1322" s="60" t="s">
        <v>51</v>
      </c>
      <c r="C1322" s="60" t="s">
        <v>219</v>
      </c>
      <c r="D1322" s="60">
        <v>1</v>
      </c>
      <c r="E1322" s="65">
        <v>6113.9750000000004</v>
      </c>
      <c r="F1322" s="60">
        <v>2012</v>
      </c>
      <c r="G1322" s="65">
        <v>71.42</v>
      </c>
      <c r="H1322" s="65">
        <v>5.9343714714050293</v>
      </c>
      <c r="I1322" s="66">
        <v>1.8799999952316284</v>
      </c>
      <c r="J1322" s="5">
        <v>9.9204661285465079</v>
      </c>
      <c r="K1322" s="6">
        <v>60.772572023950559</v>
      </c>
      <c r="L1322" s="5">
        <v>54.146880140029737</v>
      </c>
      <c r="M1322" s="5">
        <v>8.9113946353600326</v>
      </c>
      <c r="N1322" s="7">
        <v>6.0761398586453836</v>
      </c>
      <c r="O1322" s="7" t="s">
        <v>1782</v>
      </c>
      <c r="P1322" s="67">
        <v>55.134132321303774</v>
      </c>
      <c r="Q1322" s="18">
        <f t="shared" si="67"/>
        <v>2</v>
      </c>
      <c r="R1322" s="68">
        <v>1.62</v>
      </c>
      <c r="S1322" s="69">
        <v>9165.42</v>
      </c>
      <c r="T1322" s="59">
        <f t="shared" si="65"/>
        <v>9165.42</v>
      </c>
    </row>
    <row r="1323" spans="1:20">
      <c r="A1323">
        <f t="shared" si="66"/>
        <v>11</v>
      </c>
      <c r="B1323" s="60" t="s">
        <v>19</v>
      </c>
      <c r="C1323" s="60" t="s">
        <v>187</v>
      </c>
      <c r="D1323" s="60">
        <v>6</v>
      </c>
      <c r="E1323" s="65">
        <v>166298.024</v>
      </c>
      <c r="F1323" s="60">
        <v>2020</v>
      </c>
      <c r="G1323" s="65">
        <v>71.421000000000006</v>
      </c>
      <c r="H1323" s="65">
        <v>5.2799868583679199</v>
      </c>
      <c r="I1323" s="66">
        <v>0.88999998569488525</v>
      </c>
      <c r="J1323" s="5">
        <v>9.2660815155093985</v>
      </c>
      <c r="K1323" s="6">
        <v>56.764620095552701</v>
      </c>
      <c r="L1323" s="5">
        <v>50.138928211631878</v>
      </c>
      <c r="M1323" s="5">
        <v>7.9213946258232895</v>
      </c>
      <c r="N1323" s="7">
        <v>6.3295581876683515</v>
      </c>
      <c r="O1323" s="7" t="s">
        <v>554</v>
      </c>
      <c r="P1323" s="67">
        <v>56.836139619984607</v>
      </c>
      <c r="Q1323" s="18">
        <f t="shared" si="67"/>
        <v>1</v>
      </c>
      <c r="R1323" s="68">
        <v>1.53</v>
      </c>
      <c r="S1323" s="69">
        <v>7015.2</v>
      </c>
      <c r="T1323" s="59">
        <f t="shared" si="65"/>
        <v>7015.2</v>
      </c>
    </row>
    <row r="1324" spans="1:20">
      <c r="A1324">
        <f t="shared" si="66"/>
        <v>19</v>
      </c>
      <c r="B1324" s="60" t="s">
        <v>331</v>
      </c>
      <c r="C1324" s="60" t="s">
        <v>332</v>
      </c>
      <c r="D1324" s="60">
        <v>1</v>
      </c>
      <c r="E1324" s="65">
        <v>348.923</v>
      </c>
      <c r="F1324" s="60">
        <v>2014</v>
      </c>
      <c r="G1324" s="65">
        <v>71.436999999999998</v>
      </c>
      <c r="H1324" s="65">
        <v>5.9556465148925781</v>
      </c>
      <c r="I1324" s="66">
        <v>2.0453543663024902</v>
      </c>
      <c r="J1324" s="5">
        <v>9.9417411720340567</v>
      </c>
      <c r="K1324" s="6">
        <v>60.917399134372644</v>
      </c>
      <c r="L1324" s="5">
        <v>54.291707250451822</v>
      </c>
      <c r="M1324" s="5">
        <v>9.0767490064308944</v>
      </c>
      <c r="N1324" s="7">
        <v>5.9814044887642082</v>
      </c>
      <c r="O1324" s="7" t="s">
        <v>3098</v>
      </c>
      <c r="P1324" s="67">
        <v>54.211780446450497</v>
      </c>
      <c r="Q1324" s="18">
        <f t="shared" si="67"/>
        <v>2</v>
      </c>
      <c r="R1324" s="68">
        <v>1.61</v>
      </c>
      <c r="S1324" s="69">
        <v>12272.3</v>
      </c>
      <c r="T1324" s="59">
        <f t="shared" si="65"/>
        <v>12272.3</v>
      </c>
    </row>
    <row r="1325" spans="1:20">
      <c r="A1325">
        <f t="shared" si="66"/>
        <v>48</v>
      </c>
      <c r="B1325" s="60" t="s">
        <v>72</v>
      </c>
      <c r="C1325" s="60" t="s">
        <v>240</v>
      </c>
      <c r="D1325" s="60">
        <v>4</v>
      </c>
      <c r="E1325" s="65">
        <v>47020.773999999998</v>
      </c>
      <c r="F1325" s="60">
        <v>2025</v>
      </c>
      <c r="G1325" s="65">
        <v>72.534000000000006</v>
      </c>
      <c r="H1325" s="65">
        <v>5.6839999999999993</v>
      </c>
      <c r="I1325" s="66">
        <v>2.0199999809265137</v>
      </c>
      <c r="J1325" s="5">
        <v>9.6700946571414796</v>
      </c>
      <c r="K1325" s="6">
        <v>60.162800754013269</v>
      </c>
      <c r="L1325" s="5">
        <v>53.537108870092446</v>
      </c>
      <c r="M1325" s="5">
        <v>9.0513946210549179</v>
      </c>
      <c r="N1325" s="7">
        <v>5.9147911577688816</v>
      </c>
      <c r="O1325" s="7" t="s">
        <v>3083</v>
      </c>
      <c r="P1325" s="67">
        <v>52.8015658375435</v>
      </c>
      <c r="Q1325" s="18">
        <f t="shared" si="67"/>
        <v>2</v>
      </c>
      <c r="R1325" s="68">
        <v>1.48</v>
      </c>
      <c r="S1325" s="69" t="s">
        <v>367</v>
      </c>
      <c r="T1325" s="59">
        <f t="shared" si="65"/>
        <v>12725.04</v>
      </c>
    </row>
    <row r="1326" spans="1:20">
      <c r="A1326">
        <f t="shared" si="66"/>
        <v>26</v>
      </c>
      <c r="B1326" s="60" t="s">
        <v>76</v>
      </c>
      <c r="C1326" s="60" t="s">
        <v>244</v>
      </c>
      <c r="D1326" s="60">
        <v>1</v>
      </c>
      <c r="E1326" s="65">
        <v>2830.739</v>
      </c>
      <c r="F1326" s="60">
        <v>2020</v>
      </c>
      <c r="G1326" s="65">
        <v>71.451999999999998</v>
      </c>
      <c r="H1326" s="65">
        <v>5.4249906539916992</v>
      </c>
      <c r="I1326" s="66">
        <v>1.6299999952316284</v>
      </c>
      <c r="J1326" s="5">
        <v>9.4110853111331778</v>
      </c>
      <c r="K1326" s="6">
        <v>57.677946831961343</v>
      </c>
      <c r="L1326" s="5">
        <v>51.05225494804052</v>
      </c>
      <c r="M1326" s="5">
        <v>8.6613946353600326</v>
      </c>
      <c r="N1326" s="7">
        <v>5.8942303286378781</v>
      </c>
      <c r="O1326" s="7" t="s">
        <v>611</v>
      </c>
      <c r="P1326" s="67">
        <v>52.927121921951652</v>
      </c>
      <c r="Q1326" s="18">
        <f t="shared" si="67"/>
        <v>2</v>
      </c>
      <c r="R1326" s="68">
        <v>1.53</v>
      </c>
      <c r="S1326" s="69">
        <v>9891.9699999999993</v>
      </c>
      <c r="T1326" s="59">
        <f t="shared" si="65"/>
        <v>9891.9699999999993</v>
      </c>
    </row>
    <row r="1327" spans="1:20">
      <c r="A1327">
        <f t="shared" si="66"/>
        <v>29</v>
      </c>
      <c r="B1327" s="60" t="s">
        <v>155</v>
      </c>
      <c r="C1327" s="60" t="s">
        <v>323</v>
      </c>
      <c r="D1327" s="60">
        <v>7</v>
      </c>
      <c r="E1327" s="65">
        <v>33586.372000000003</v>
      </c>
      <c r="F1327" s="60">
        <v>2020</v>
      </c>
      <c r="G1327" s="65">
        <v>71.460999999999999</v>
      </c>
      <c r="H1327" s="65">
        <v>5.8419299125671387</v>
      </c>
      <c r="I1327" s="66">
        <v>2.1400001049041748</v>
      </c>
      <c r="J1327" s="5">
        <v>9.8280245697086173</v>
      </c>
      <c r="K1327" s="6">
        <v>60.240839481050536</v>
      </c>
      <c r="L1327" s="5">
        <v>53.615147597129713</v>
      </c>
      <c r="M1327" s="5">
        <v>9.171394745032579</v>
      </c>
      <c r="N1327" s="7">
        <v>5.845909928385626</v>
      </c>
      <c r="O1327" s="7" t="s">
        <v>690</v>
      </c>
      <c r="P1327" s="67">
        <v>52.493229866013031</v>
      </c>
      <c r="Q1327" s="18">
        <f t="shared" si="67"/>
        <v>2</v>
      </c>
      <c r="R1327" s="68">
        <v>1.53</v>
      </c>
      <c r="S1327" s="69">
        <v>8727.41</v>
      </c>
      <c r="T1327" s="59">
        <f t="shared" si="65"/>
        <v>8727.41</v>
      </c>
    </row>
    <row r="1328" spans="1:20">
      <c r="A1328">
        <f t="shared" si="66"/>
        <v>49</v>
      </c>
      <c r="B1328" s="60" t="s">
        <v>12</v>
      </c>
      <c r="C1328" s="60" t="s">
        <v>180</v>
      </c>
      <c r="D1328" s="60">
        <v>4</v>
      </c>
      <c r="E1328" s="65">
        <v>47435.311999999998</v>
      </c>
      <c r="F1328" s="60">
        <v>2025</v>
      </c>
      <c r="G1328" s="65">
        <v>76.686999999999998</v>
      </c>
      <c r="H1328" s="65">
        <v>5.7969823493957531</v>
      </c>
      <c r="I1328" s="66">
        <v>2.7284164428710938</v>
      </c>
      <c r="J1328" s="5">
        <v>9.7830770065372334</v>
      </c>
      <c r="K1328" s="6">
        <v>64.350646295126978</v>
      </c>
      <c r="L1328" s="5">
        <v>57.724954411206156</v>
      </c>
      <c r="M1328" s="5">
        <v>9.759811082999498</v>
      </c>
      <c r="N1328" s="7">
        <v>5.9145565339637143</v>
      </c>
      <c r="O1328" s="7" t="s">
        <v>3086</v>
      </c>
      <c r="P1328" s="67">
        <v>52.799471341902802</v>
      </c>
      <c r="Q1328" s="18">
        <f t="shared" si="67"/>
        <v>2</v>
      </c>
      <c r="R1328" s="68">
        <v>1.48</v>
      </c>
      <c r="S1328" s="69" t="s">
        <v>367</v>
      </c>
      <c r="T1328" s="59">
        <f t="shared" si="65"/>
        <v>15501.92</v>
      </c>
    </row>
    <row r="1329" spans="1:20">
      <c r="A1329">
        <f t="shared" si="66"/>
        <v>111</v>
      </c>
      <c r="B1329" s="60" t="s">
        <v>150</v>
      </c>
      <c r="C1329" s="60" t="s">
        <v>318</v>
      </c>
      <c r="D1329" s="60">
        <v>7</v>
      </c>
      <c r="E1329" s="65">
        <v>46126.77</v>
      </c>
      <c r="F1329" s="60">
        <v>2013</v>
      </c>
      <c r="G1329" s="65">
        <v>71.474000000000004</v>
      </c>
      <c r="H1329" s="65">
        <v>4.7108025550842285</v>
      </c>
      <c r="I1329" s="66">
        <v>3.7258303165435791</v>
      </c>
      <c r="J1329" s="5">
        <v>8.6968972122257071</v>
      </c>
      <c r="K1329" s="6">
        <v>53.317296195704429</v>
      </c>
      <c r="L1329" s="5">
        <v>46.691604311783607</v>
      </c>
      <c r="M1329" s="5">
        <v>10.757224956671983</v>
      </c>
      <c r="N1329" s="7">
        <v>4.3404878581463473</v>
      </c>
      <c r="O1329" s="7" t="s">
        <v>1719</v>
      </c>
      <c r="P1329" s="67">
        <v>39.385043379071384</v>
      </c>
      <c r="Q1329" s="18">
        <f t="shared" si="67"/>
        <v>3</v>
      </c>
      <c r="R1329" s="68">
        <v>1.62</v>
      </c>
      <c r="S1329" s="69">
        <v>17889.09</v>
      </c>
      <c r="T1329" s="59">
        <f t="shared" si="65"/>
        <v>17889.09</v>
      </c>
    </row>
    <row r="1330" spans="1:20">
      <c r="A1330" t="str">
        <f t="shared" si="66"/>
        <v/>
      </c>
      <c r="B1330" s="60" t="s">
        <v>156</v>
      </c>
      <c r="C1330" s="60" t="s">
        <v>324</v>
      </c>
      <c r="D1330" s="60">
        <v>8</v>
      </c>
      <c r="E1330" s="65">
        <v>320.40899999999999</v>
      </c>
      <c r="F1330" s="60">
        <v>2023</v>
      </c>
      <c r="G1330" s="65">
        <v>71.477000000000004</v>
      </c>
      <c r="H1330" s="65" t="s">
        <v>367</v>
      </c>
      <c r="I1330" s="66">
        <v>1.5771640539169312</v>
      </c>
      <c r="J1330" s="5" t="s">
        <v>367</v>
      </c>
      <c r="K1330" s="6" t="s">
        <v>367</v>
      </c>
      <c r="L1330" s="5" t="s">
        <v>367</v>
      </c>
      <c r="M1330" s="5">
        <v>8.6085586940453354</v>
      </c>
      <c r="N1330" s="7" t="s">
        <v>367</v>
      </c>
      <c r="O1330" s="7" t="s">
        <v>3101</v>
      </c>
      <c r="P1330" s="67" t="s">
        <v>367</v>
      </c>
      <c r="Q1330" s="18">
        <f t="shared" si="67"/>
        <v>2</v>
      </c>
      <c r="R1330" s="68">
        <v>1.5</v>
      </c>
      <c r="S1330" s="69">
        <v>3214.7</v>
      </c>
      <c r="T1330" s="59">
        <f t="shared" si="65"/>
        <v>3214.7</v>
      </c>
    </row>
    <row r="1331" spans="1:20">
      <c r="A1331">
        <f t="shared" si="66"/>
        <v>27</v>
      </c>
      <c r="B1331" s="60" t="s">
        <v>76</v>
      </c>
      <c r="C1331" s="60" t="s">
        <v>244</v>
      </c>
      <c r="D1331" s="60">
        <v>1</v>
      </c>
      <c r="E1331" s="65">
        <v>2839.7860000000001</v>
      </c>
      <c r="F1331" s="60">
        <v>2023</v>
      </c>
      <c r="G1331" s="65">
        <v>71.478999999999999</v>
      </c>
      <c r="H1331" s="65">
        <v>6.0151261266072593</v>
      </c>
      <c r="I1331" s="66">
        <v>1.9600000381469727</v>
      </c>
      <c r="J1331" s="5">
        <v>10.001220783748739</v>
      </c>
      <c r="K1331" s="6">
        <v>61.317886226711082</v>
      </c>
      <c r="L1331" s="5">
        <v>54.692194342790259</v>
      </c>
      <c r="M1331" s="5">
        <v>8.9913946782753769</v>
      </c>
      <c r="N1331" s="7">
        <v>6.0827264623290533</v>
      </c>
      <c r="O1331" s="7" t="s">
        <v>3102</v>
      </c>
      <c r="P1331" s="67">
        <v>54.428326072240303</v>
      </c>
      <c r="Q1331" s="18">
        <f t="shared" si="67"/>
        <v>2</v>
      </c>
      <c r="R1331" s="68">
        <v>1.5</v>
      </c>
      <c r="S1331" s="69">
        <v>11398.81</v>
      </c>
      <c r="T1331" s="59">
        <f t="shared" si="65"/>
        <v>11398.81</v>
      </c>
    </row>
    <row r="1332" spans="1:20">
      <c r="A1332">
        <f t="shared" si="66"/>
        <v>34</v>
      </c>
      <c r="B1332" s="60" t="s">
        <v>76</v>
      </c>
      <c r="C1332" s="60" t="s">
        <v>244</v>
      </c>
      <c r="D1332" s="60">
        <v>1</v>
      </c>
      <c r="E1332" s="65">
        <v>2839.1439999999998</v>
      </c>
      <c r="F1332" s="60">
        <v>2022</v>
      </c>
      <c r="G1332" s="65">
        <v>71.480999999999995</v>
      </c>
      <c r="H1332" s="65">
        <v>5.8701891899108887</v>
      </c>
      <c r="I1332" s="66">
        <v>2.1500000953674316</v>
      </c>
      <c r="J1332" s="5">
        <v>9.8562838470523673</v>
      </c>
      <c r="K1332" s="6">
        <v>60.430962873740569</v>
      </c>
      <c r="L1332" s="5">
        <v>53.805270989819746</v>
      </c>
      <c r="M1332" s="5">
        <v>9.1813947354958358</v>
      </c>
      <c r="N1332" s="7">
        <v>5.8602502713237312</v>
      </c>
      <c r="O1332" s="7" t="s">
        <v>3103</v>
      </c>
      <c r="P1332" s="67">
        <v>52.499070118249726</v>
      </c>
      <c r="Q1332" s="18">
        <f t="shared" si="67"/>
        <v>2</v>
      </c>
      <c r="R1332" s="68">
        <v>1.51</v>
      </c>
      <c r="S1332" s="69">
        <v>11096.64</v>
      </c>
      <c r="T1332" s="59">
        <f t="shared" si="65"/>
        <v>11096.64</v>
      </c>
    </row>
    <row r="1333" spans="1:20">
      <c r="A1333" t="str">
        <f t="shared" si="66"/>
        <v/>
      </c>
      <c r="B1333" s="60" t="s">
        <v>17</v>
      </c>
      <c r="C1333" s="60" t="s">
        <v>185</v>
      </c>
      <c r="D1333" s="60">
        <v>7</v>
      </c>
      <c r="E1333" s="65">
        <v>9504.4089999999997</v>
      </c>
      <c r="F1333" s="60">
        <v>2013</v>
      </c>
      <c r="G1333" s="65">
        <v>71.484999999999999</v>
      </c>
      <c r="H1333" s="65">
        <v>5.4811782836914063</v>
      </c>
      <c r="I1333" s="66" t="s">
        <v>367</v>
      </c>
      <c r="J1333" s="5">
        <v>9.4672729408328848</v>
      </c>
      <c r="K1333" s="6">
        <v>58.049102836524035</v>
      </c>
      <c r="L1333" s="5">
        <v>51.423410952603213</v>
      </c>
      <c r="M1333" s="5" t="s">
        <v>367</v>
      </c>
      <c r="N1333" s="7" t="s">
        <v>367</v>
      </c>
      <c r="O1333" s="7" t="s">
        <v>1687</v>
      </c>
      <c r="P1333" s="67" t="s">
        <v>367</v>
      </c>
      <c r="Q1333" s="18">
        <f t="shared" si="67"/>
        <v>3</v>
      </c>
      <c r="R1333" s="68">
        <v>1.62</v>
      </c>
      <c r="S1333" s="69">
        <v>20398.650000000001</v>
      </c>
      <c r="T1333" s="59">
        <f t="shared" si="65"/>
        <v>20398.650000000001</v>
      </c>
    </row>
    <row r="1334" spans="1:20">
      <c r="A1334">
        <f t="shared" si="66"/>
        <v>49</v>
      </c>
      <c r="B1334" s="60" t="s">
        <v>82</v>
      </c>
      <c r="C1334" s="60" t="s">
        <v>250</v>
      </c>
      <c r="D1334" s="60">
        <v>7</v>
      </c>
      <c r="E1334" s="65">
        <v>6955.7879999999996</v>
      </c>
      <c r="F1334" s="60">
        <v>2022</v>
      </c>
      <c r="G1334" s="65">
        <v>71.486999999999995</v>
      </c>
      <c r="H1334" s="65">
        <v>5.6678409576416016</v>
      </c>
      <c r="I1334" s="66">
        <v>2.3729784488677979</v>
      </c>
      <c r="J1334" s="5">
        <v>9.6539356147830802</v>
      </c>
      <c r="K1334" s="6">
        <v>59.195291364288487</v>
      </c>
      <c r="L1334" s="5">
        <v>52.569599480367664</v>
      </c>
      <c r="M1334" s="5">
        <v>9.4043730889962021</v>
      </c>
      <c r="N1334" s="7">
        <v>5.589910032586638</v>
      </c>
      <c r="O1334" s="7" t="s">
        <v>3104</v>
      </c>
      <c r="P1334" s="67">
        <v>50.07722625627467</v>
      </c>
      <c r="Q1334" s="18">
        <f t="shared" si="67"/>
        <v>2</v>
      </c>
      <c r="R1334" s="68">
        <v>1.51</v>
      </c>
      <c r="S1334" s="69">
        <v>6139.78</v>
      </c>
      <c r="T1334" s="59">
        <f t="shared" si="65"/>
        <v>6139.78</v>
      </c>
    </row>
    <row r="1335" spans="1:20">
      <c r="A1335">
        <f t="shared" si="66"/>
        <v>3</v>
      </c>
      <c r="B1335" s="60" t="s">
        <v>62</v>
      </c>
      <c r="C1335" s="60" t="s">
        <v>230</v>
      </c>
      <c r="D1335" s="60">
        <v>1</v>
      </c>
      <c r="E1335" s="65">
        <v>16845.685000000001</v>
      </c>
      <c r="F1335" s="60">
        <v>2018</v>
      </c>
      <c r="G1335" s="65">
        <v>71.495999999999995</v>
      </c>
      <c r="H1335" s="65">
        <v>6.626591682434082</v>
      </c>
      <c r="I1335" s="66">
        <v>1.7094923257827759</v>
      </c>
      <c r="J1335" s="5">
        <v>10.612686339575561</v>
      </c>
      <c r="K1335" s="6">
        <v>65.082281077559728</v>
      </c>
      <c r="L1335" s="5">
        <v>58.456589193638905</v>
      </c>
      <c r="M1335" s="5">
        <v>8.7408869659111801</v>
      </c>
      <c r="N1335" s="7">
        <v>6.6877182397639192</v>
      </c>
      <c r="O1335" s="7" t="s">
        <v>858</v>
      </c>
      <c r="P1335" s="67">
        <v>60.262659698347903</v>
      </c>
      <c r="Q1335" s="18">
        <f t="shared" si="67"/>
        <v>2</v>
      </c>
      <c r="R1335" s="68">
        <v>1.56</v>
      </c>
      <c r="S1335" s="69">
        <v>11192.37</v>
      </c>
      <c r="T1335" s="59">
        <f t="shared" si="65"/>
        <v>11192.37</v>
      </c>
    </row>
    <row r="1336" spans="1:20">
      <c r="A1336">
        <f t="shared" si="66"/>
        <v>26</v>
      </c>
      <c r="B1336" s="60" t="s">
        <v>109</v>
      </c>
      <c r="C1336" s="60" t="s">
        <v>277</v>
      </c>
      <c r="D1336" s="60">
        <v>1</v>
      </c>
      <c r="E1336" s="65">
        <v>5656.6009999999997</v>
      </c>
      <c r="F1336" s="60">
        <v>2009</v>
      </c>
      <c r="G1336" s="65">
        <v>71.498999999999995</v>
      </c>
      <c r="H1336" s="65">
        <v>5.3528046607971191</v>
      </c>
      <c r="I1336" s="66">
        <v>1.7259489297866821</v>
      </c>
      <c r="J1336" s="5">
        <v>9.3388993179385977</v>
      </c>
      <c r="K1336" s="6">
        <v>57.273187420214633</v>
      </c>
      <c r="L1336" s="5">
        <v>50.64749553629381</v>
      </c>
      <c r="M1336" s="5">
        <v>8.7573435699150863</v>
      </c>
      <c r="N1336" s="7">
        <v>5.7834313718474908</v>
      </c>
      <c r="O1336" s="7" t="s">
        <v>2264</v>
      </c>
      <c r="P1336" s="67">
        <v>52.781425064784251</v>
      </c>
      <c r="Q1336" s="18">
        <f t="shared" si="67"/>
        <v>2</v>
      </c>
      <c r="R1336" s="68">
        <v>1.67</v>
      </c>
      <c r="S1336" s="69">
        <v>5538.37</v>
      </c>
      <c r="T1336" s="59">
        <f t="shared" si="65"/>
        <v>5538.37</v>
      </c>
    </row>
    <row r="1337" spans="1:20">
      <c r="A1337" t="str">
        <f t="shared" si="66"/>
        <v/>
      </c>
      <c r="B1337" s="60" t="s">
        <v>76</v>
      </c>
      <c r="C1337" s="60" t="s">
        <v>244</v>
      </c>
      <c r="D1337" s="60">
        <v>1</v>
      </c>
      <c r="E1337" s="65">
        <v>2725.6350000000002</v>
      </c>
      <c r="F1337" s="60">
        <v>2008</v>
      </c>
      <c r="G1337" s="65">
        <v>71.501999999999995</v>
      </c>
      <c r="H1337" s="65" t="s">
        <v>367</v>
      </c>
      <c r="I1337" s="66">
        <v>1.6100000143051147</v>
      </c>
      <c r="J1337" s="5" t="s">
        <v>367</v>
      </c>
      <c r="K1337" s="6" t="s">
        <v>367</v>
      </c>
      <c r="L1337" s="5" t="s">
        <v>367</v>
      </c>
      <c r="M1337" s="5">
        <v>8.641394654433519</v>
      </c>
      <c r="N1337" s="7" t="s">
        <v>367</v>
      </c>
      <c r="O1337" s="7" t="s">
        <v>2385</v>
      </c>
      <c r="P1337" s="67" t="s">
        <v>367</v>
      </c>
      <c r="Q1337" s="18">
        <f t="shared" si="67"/>
        <v>1</v>
      </c>
      <c r="R1337" s="68">
        <v>1.69</v>
      </c>
      <c r="S1337" s="69">
        <v>10490.47</v>
      </c>
      <c r="T1337" s="59">
        <f t="shared" si="65"/>
        <v>10490.47</v>
      </c>
    </row>
    <row r="1338" spans="1:20">
      <c r="A1338">
        <f t="shared" si="66"/>
        <v>135</v>
      </c>
      <c r="B1338" s="60" t="s">
        <v>100</v>
      </c>
      <c r="C1338" s="60" t="s">
        <v>268</v>
      </c>
      <c r="D1338" s="60">
        <v>8</v>
      </c>
      <c r="E1338" s="65">
        <v>3386.0149999999999</v>
      </c>
      <c r="F1338" s="60">
        <v>2022</v>
      </c>
      <c r="G1338" s="65">
        <v>71.504999999999995</v>
      </c>
      <c r="H1338" s="65">
        <v>5.7878303527832031</v>
      </c>
      <c r="I1338" s="66">
        <v>8.4300003051757813</v>
      </c>
      <c r="J1338" s="5">
        <v>9.7739250099246817</v>
      </c>
      <c r="K1338" s="6">
        <v>59.946123776470365</v>
      </c>
      <c r="L1338" s="5">
        <v>53.320431892549543</v>
      </c>
      <c r="M1338" s="5">
        <v>15.461394945304185</v>
      </c>
      <c r="N1338" s="7">
        <v>3.4486171578421265</v>
      </c>
      <c r="O1338" s="7" t="s">
        <v>3105</v>
      </c>
      <c r="P1338" s="67">
        <v>30.894447437934581</v>
      </c>
      <c r="Q1338" s="18">
        <f t="shared" si="67"/>
        <v>3</v>
      </c>
      <c r="R1338" s="68">
        <v>1.51</v>
      </c>
      <c r="S1338" s="69">
        <v>15310.43</v>
      </c>
      <c r="T1338" s="59">
        <f t="shared" si="65"/>
        <v>15310.43</v>
      </c>
    </row>
    <row r="1339" spans="1:20">
      <c r="A1339">
        <f t="shared" si="66"/>
        <v>17</v>
      </c>
      <c r="B1339" s="60" t="s">
        <v>76</v>
      </c>
      <c r="C1339" s="60" t="s">
        <v>244</v>
      </c>
      <c r="D1339" s="60">
        <v>1</v>
      </c>
      <c r="E1339" s="65">
        <v>2823.2710000000002</v>
      </c>
      <c r="F1339" s="60">
        <v>2019</v>
      </c>
      <c r="G1339" s="65">
        <v>71.531999999999996</v>
      </c>
      <c r="H1339" s="65">
        <v>6.3092389106750488</v>
      </c>
      <c r="I1339" s="66">
        <v>2.0199999809265137</v>
      </c>
      <c r="J1339" s="5">
        <v>10.295333567816527</v>
      </c>
      <c r="K1339" s="6">
        <v>63.167906332024614</v>
      </c>
      <c r="L1339" s="5">
        <v>56.542214448103792</v>
      </c>
      <c r="M1339" s="5">
        <v>9.0513946210549179</v>
      </c>
      <c r="N1339" s="7">
        <v>6.246795860228878</v>
      </c>
      <c r="O1339" s="7" t="s">
        <v>729</v>
      </c>
      <c r="P1339" s="67">
        <v>56.224013984243165</v>
      </c>
      <c r="Q1339" s="18">
        <f t="shared" si="67"/>
        <v>2</v>
      </c>
      <c r="R1339" s="68">
        <v>1.55</v>
      </c>
      <c r="S1339" s="69">
        <v>10816.37</v>
      </c>
      <c r="T1339" s="59">
        <f t="shared" si="65"/>
        <v>10816.37</v>
      </c>
    </row>
    <row r="1340" spans="1:20">
      <c r="A1340">
        <f t="shared" si="66"/>
        <v>47</v>
      </c>
      <c r="B1340" s="60" t="s">
        <v>157</v>
      </c>
      <c r="C1340" s="60" t="s">
        <v>325</v>
      </c>
      <c r="D1340" s="60">
        <v>1</v>
      </c>
      <c r="E1340" s="65">
        <v>28237.826000000001</v>
      </c>
      <c r="F1340" s="60">
        <v>2021</v>
      </c>
      <c r="G1340" s="65">
        <v>71.536000000000001</v>
      </c>
      <c r="H1340" s="65">
        <v>5.1075530052185059</v>
      </c>
      <c r="I1340" s="66">
        <v>1.9299999475479126</v>
      </c>
      <c r="J1340" s="5">
        <v>9.0936476623599845</v>
      </c>
      <c r="K1340" s="6">
        <v>55.797978895088072</v>
      </c>
      <c r="L1340" s="5">
        <v>49.172287011167249</v>
      </c>
      <c r="M1340" s="5">
        <v>8.9613945876763168</v>
      </c>
      <c r="N1340" s="7">
        <v>5.4871244123976899</v>
      </c>
      <c r="O1340" s="7" t="s">
        <v>495</v>
      </c>
      <c r="P1340" s="67">
        <v>49.213971774462372</v>
      </c>
      <c r="Q1340" s="18">
        <f t="shared" si="67"/>
        <v>2</v>
      </c>
      <c r="R1340" s="68">
        <v>1.52</v>
      </c>
      <c r="S1340" s="69"/>
      <c r="T1340" s="59" t="str">
        <f t="shared" si="65"/>
        <v/>
      </c>
    </row>
    <row r="1341" spans="1:20">
      <c r="A1341">
        <f t="shared" si="66"/>
        <v>66</v>
      </c>
      <c r="B1341" s="60" t="s">
        <v>99</v>
      </c>
      <c r="C1341" s="60" t="s">
        <v>267</v>
      </c>
      <c r="D1341" s="60">
        <v>7</v>
      </c>
      <c r="E1341" s="65">
        <v>3039.9850000000001</v>
      </c>
      <c r="F1341" s="60">
        <v>2022</v>
      </c>
      <c r="G1341" s="65">
        <v>71.546000000000006</v>
      </c>
      <c r="H1341" s="65">
        <v>5.6866116523742676</v>
      </c>
      <c r="I1341" s="66">
        <v>2.9215378761291504</v>
      </c>
      <c r="J1341" s="5">
        <v>9.6727063095157462</v>
      </c>
      <c r="K1341" s="6">
        <v>59.359338466953915</v>
      </c>
      <c r="L1341" s="5">
        <v>52.733646583033092</v>
      </c>
      <c r="M1341" s="5">
        <v>9.9529325162575546</v>
      </c>
      <c r="N1341" s="7">
        <v>5.2983024346739667</v>
      </c>
      <c r="O1341" s="7" t="s">
        <v>3106</v>
      </c>
      <c r="P1341" s="67">
        <v>47.464858691574463</v>
      </c>
      <c r="Q1341" s="18">
        <f t="shared" si="67"/>
        <v>2</v>
      </c>
      <c r="R1341" s="68">
        <v>1.51</v>
      </c>
      <c r="S1341" s="69">
        <v>15358.02</v>
      </c>
      <c r="T1341" s="59">
        <f t="shared" si="65"/>
        <v>15358.02</v>
      </c>
    </row>
    <row r="1342" spans="1:20">
      <c r="A1342">
        <f t="shared" si="66"/>
        <v>23</v>
      </c>
      <c r="B1342" s="60" t="s">
        <v>141</v>
      </c>
      <c r="C1342" s="60" t="s">
        <v>309</v>
      </c>
      <c r="D1342" s="60">
        <v>7</v>
      </c>
      <c r="E1342" s="65">
        <v>10182.222</v>
      </c>
      <c r="F1342" s="60">
        <v>2022</v>
      </c>
      <c r="G1342" s="65">
        <v>71.561999999999998</v>
      </c>
      <c r="H1342" s="65">
        <v>5.2809999999999997</v>
      </c>
      <c r="I1342" s="66">
        <v>1.1000000238418579</v>
      </c>
      <c r="J1342" s="5">
        <v>9.2670946571414792</v>
      </c>
      <c r="K1342" s="6">
        <v>56.882904159366838</v>
      </c>
      <c r="L1342" s="5">
        <v>50.257212275446015</v>
      </c>
      <c r="M1342" s="5">
        <v>8.1313946639702621</v>
      </c>
      <c r="N1342" s="7">
        <v>6.1806386668369209</v>
      </c>
      <c r="O1342" s="7" t="s">
        <v>3107</v>
      </c>
      <c r="P1342" s="67">
        <v>55.369270546963001</v>
      </c>
      <c r="Q1342" s="18">
        <f t="shared" si="67"/>
        <v>1</v>
      </c>
      <c r="R1342" s="68">
        <v>1.51</v>
      </c>
      <c r="S1342" s="69">
        <v>4213.76</v>
      </c>
      <c r="T1342" s="59">
        <f t="shared" si="65"/>
        <v>4213.76</v>
      </c>
    </row>
    <row r="1343" spans="1:20">
      <c r="A1343" t="str">
        <f t="shared" si="66"/>
        <v/>
      </c>
      <c r="B1343" s="60" t="s">
        <v>331</v>
      </c>
      <c r="C1343" s="60" t="s">
        <v>332</v>
      </c>
      <c r="D1343" s="60">
        <v>1</v>
      </c>
      <c r="E1343" s="65">
        <v>390.81200000000001</v>
      </c>
      <c r="F1343" s="60">
        <v>2020</v>
      </c>
      <c r="G1343" s="65">
        <v>71.58</v>
      </c>
      <c r="H1343" s="65" t="s">
        <v>367</v>
      </c>
      <c r="I1343" s="66">
        <v>2.0697715282440186</v>
      </c>
      <c r="J1343" s="5" t="s">
        <v>367</v>
      </c>
      <c r="K1343" s="6" t="s">
        <v>367</v>
      </c>
      <c r="L1343" s="5" t="s">
        <v>367</v>
      </c>
      <c r="M1343" s="5">
        <v>9.1011661683724228</v>
      </c>
      <c r="N1343" s="7" t="s">
        <v>367</v>
      </c>
      <c r="O1343" s="7" t="s">
        <v>3108</v>
      </c>
      <c r="P1343" s="67" t="s">
        <v>367</v>
      </c>
      <c r="Q1343" s="18">
        <f t="shared" si="67"/>
        <v>2</v>
      </c>
      <c r="R1343" s="68">
        <v>1.53</v>
      </c>
      <c r="S1343" s="69">
        <v>10045.14</v>
      </c>
      <c r="T1343" s="59">
        <f t="shared" si="65"/>
        <v>10045.14</v>
      </c>
    </row>
    <row r="1344" spans="1:20">
      <c r="A1344">
        <f t="shared" si="66"/>
        <v>24</v>
      </c>
      <c r="B1344" s="60" t="s">
        <v>155</v>
      </c>
      <c r="C1344" s="60" t="s">
        <v>323</v>
      </c>
      <c r="D1344" s="60">
        <v>7</v>
      </c>
      <c r="E1344" s="65">
        <v>31284.567999999999</v>
      </c>
      <c r="F1344" s="60">
        <v>2016</v>
      </c>
      <c r="G1344" s="65">
        <v>71.58</v>
      </c>
      <c r="H1344" s="65">
        <v>5.8925390243530273</v>
      </c>
      <c r="I1344" s="66">
        <v>2.0199999809265137</v>
      </c>
      <c r="J1344" s="5">
        <v>9.8786336814945059</v>
      </c>
      <c r="K1344" s="6">
        <v>60.651880108451934</v>
      </c>
      <c r="L1344" s="5">
        <v>54.026188224531111</v>
      </c>
      <c r="M1344" s="5">
        <v>9.0513946210549179</v>
      </c>
      <c r="N1344" s="7">
        <v>5.9688247487141926</v>
      </c>
      <c r="O1344" s="7" t="s">
        <v>1224</v>
      </c>
      <c r="P1344" s="67">
        <v>53.909956253161432</v>
      </c>
      <c r="Q1344" s="18">
        <f t="shared" si="67"/>
        <v>2</v>
      </c>
      <c r="R1344" s="68">
        <v>1.58</v>
      </c>
      <c r="S1344" s="69">
        <v>7839.98</v>
      </c>
      <c r="T1344" s="59">
        <f t="shared" si="65"/>
        <v>7839.98</v>
      </c>
    </row>
    <row r="1345" spans="1:20">
      <c r="A1345">
        <f t="shared" si="66"/>
        <v>5</v>
      </c>
      <c r="B1345" s="60" t="s">
        <v>62</v>
      </c>
      <c r="C1345" s="60" t="s">
        <v>230</v>
      </c>
      <c r="D1345" s="60">
        <v>1</v>
      </c>
      <c r="E1345" s="65">
        <v>16567.357</v>
      </c>
      <c r="F1345" s="60">
        <v>2017</v>
      </c>
      <c r="G1345" s="65">
        <v>71.582999999999998</v>
      </c>
      <c r="H1345" s="65">
        <v>6.3251185417175293</v>
      </c>
      <c r="I1345" s="66">
        <v>1.6818946599960327</v>
      </c>
      <c r="J1345" s="5">
        <v>10.311213198859008</v>
      </c>
      <c r="K1345" s="6">
        <v>63.310443313811291</v>
      </c>
      <c r="L1345" s="5">
        <v>56.684751429890468</v>
      </c>
      <c r="M1345" s="5">
        <v>8.7132893001244369</v>
      </c>
      <c r="N1345" s="7">
        <v>6.5055514028532189</v>
      </c>
      <c r="O1345" s="7" t="s">
        <v>1012</v>
      </c>
      <c r="P1345" s="67">
        <v>58.757629231124767</v>
      </c>
      <c r="Q1345" s="18">
        <f t="shared" si="67"/>
        <v>2</v>
      </c>
      <c r="R1345" s="68">
        <v>1.58</v>
      </c>
      <c r="S1345" s="69">
        <v>11005.46</v>
      </c>
      <c r="T1345" s="59">
        <f t="shared" si="65"/>
        <v>11005.46</v>
      </c>
    </row>
    <row r="1346" spans="1:20">
      <c r="A1346">
        <f t="shared" si="66"/>
        <v>41</v>
      </c>
      <c r="B1346" s="60" t="s">
        <v>117</v>
      </c>
      <c r="C1346" s="60" t="s">
        <v>285</v>
      </c>
      <c r="D1346" s="60">
        <v>1</v>
      </c>
      <c r="E1346" s="65">
        <v>5505.1480000000001</v>
      </c>
      <c r="F1346" s="60">
        <v>2006</v>
      </c>
      <c r="G1346" s="65">
        <v>71.584000000000003</v>
      </c>
      <c r="H1346" s="65">
        <v>4.7300820350646973</v>
      </c>
      <c r="I1346" s="66">
        <v>2.5699999332427979</v>
      </c>
      <c r="J1346" s="5">
        <v>8.7161766922061759</v>
      </c>
      <c r="K1346" s="6">
        <v>53.517729546091125</v>
      </c>
      <c r="L1346" s="5">
        <v>46.892037662170303</v>
      </c>
      <c r="M1346" s="5">
        <v>9.6013945733712021</v>
      </c>
      <c r="N1346" s="7">
        <v>4.8838777850274058</v>
      </c>
      <c r="O1346" s="7" t="s">
        <v>2782</v>
      </c>
      <c r="P1346" s="67">
        <v>44.776709373489943</v>
      </c>
      <c r="Q1346" s="18">
        <f t="shared" si="67"/>
        <v>2</v>
      </c>
      <c r="R1346" s="68">
        <v>1.71</v>
      </c>
      <c r="S1346" s="69">
        <v>10672.99</v>
      </c>
      <c r="T1346" s="59">
        <f t="shared" ref="T1346:T1409" si="68">IF(S1346=0,"",IF(F1346=2025,_xlfn.XLOOKUP("2024"&amp;C1346,O:O,S:S,"",0),S1346))</f>
        <v>10672.99</v>
      </c>
    </row>
    <row r="1347" spans="1:20">
      <c r="A1347">
        <f t="shared" ref="A1347:A1410" si="69">IF(ISNUMBER(P1347),COUNTIFS($F$3:$F$3127,F1347,$P$3:$P$3127,"&gt;"&amp;P1347)+1,"")</f>
        <v>30</v>
      </c>
      <c r="B1347" s="60" t="s">
        <v>48</v>
      </c>
      <c r="C1347" s="60" t="s">
        <v>216</v>
      </c>
      <c r="D1347" s="60">
        <v>1</v>
      </c>
      <c r="E1347" s="65">
        <v>9695.2649999999994</v>
      </c>
      <c r="F1347" s="60">
        <v>2009</v>
      </c>
      <c r="G1347" s="65">
        <v>71.587000000000003</v>
      </c>
      <c r="H1347" s="65">
        <v>5.4316139221191406</v>
      </c>
      <c r="I1347" s="66">
        <v>1.8999999761581421</v>
      </c>
      <c r="J1347" s="5">
        <v>9.4177085792606192</v>
      </c>
      <c r="K1347" s="6">
        <v>57.827591285591062</v>
      </c>
      <c r="L1347" s="5">
        <v>51.201899401670239</v>
      </c>
      <c r="M1347" s="5">
        <v>8.9313946162865463</v>
      </c>
      <c r="N1347" s="7">
        <v>5.7328000386751166</v>
      </c>
      <c r="O1347" s="7" t="s">
        <v>2272</v>
      </c>
      <c r="P1347" s="67">
        <v>52.31934749423047</v>
      </c>
      <c r="Q1347" s="18">
        <f t="shared" si="67"/>
        <v>2</v>
      </c>
      <c r="R1347" s="68">
        <v>1.67</v>
      </c>
      <c r="S1347" s="69">
        <v>13992.41</v>
      </c>
      <c r="T1347" s="59">
        <f t="shared" si="68"/>
        <v>13992.41</v>
      </c>
    </row>
    <row r="1348" spans="1:20">
      <c r="A1348">
        <f t="shared" si="69"/>
        <v>39</v>
      </c>
      <c r="B1348" s="60" t="s">
        <v>118</v>
      </c>
      <c r="C1348" s="60" t="s">
        <v>286</v>
      </c>
      <c r="D1348" s="60">
        <v>1</v>
      </c>
      <c r="E1348" s="65">
        <v>33155.881999999998</v>
      </c>
      <c r="F1348" s="60">
        <v>2021</v>
      </c>
      <c r="G1348" s="65">
        <v>71.596000000000004</v>
      </c>
      <c r="H1348" s="65">
        <v>5.6943178176879883</v>
      </c>
      <c r="I1348" s="66">
        <v>2.4100000858306885</v>
      </c>
      <c r="J1348" s="5">
        <v>9.6804124748294669</v>
      </c>
      <c r="K1348" s="6">
        <v>59.44814594992814</v>
      </c>
      <c r="L1348" s="5">
        <v>52.822454066007317</v>
      </c>
      <c r="M1348" s="5">
        <v>9.4413947259590927</v>
      </c>
      <c r="N1348" s="7">
        <v>5.5947723402319047</v>
      </c>
      <c r="O1348" s="7" t="s">
        <v>429</v>
      </c>
      <c r="P1348" s="67">
        <v>50.179465115572427</v>
      </c>
      <c r="Q1348" s="18">
        <f t="shared" si="67"/>
        <v>2</v>
      </c>
      <c r="R1348" s="68">
        <v>1.52</v>
      </c>
      <c r="S1348" s="69">
        <v>15280.55</v>
      </c>
      <c r="T1348" s="59">
        <f t="shared" si="68"/>
        <v>15280.55</v>
      </c>
    </row>
    <row r="1349" spans="1:20">
      <c r="A1349">
        <f t="shared" si="69"/>
        <v>18</v>
      </c>
      <c r="B1349" s="60" t="s">
        <v>76</v>
      </c>
      <c r="C1349" s="60" t="s">
        <v>244</v>
      </c>
      <c r="D1349" s="60">
        <v>1</v>
      </c>
      <c r="E1349" s="65">
        <v>2820.0970000000002</v>
      </c>
      <c r="F1349" s="60">
        <v>2018</v>
      </c>
      <c r="G1349" s="65">
        <v>71.605999999999995</v>
      </c>
      <c r="H1349" s="65">
        <v>6.099498987197876</v>
      </c>
      <c r="I1349" s="66">
        <v>1.8600000143051147</v>
      </c>
      <c r="J1349" s="5">
        <v>10.085593644339355</v>
      </c>
      <c r="K1349" s="6">
        <v>61.945045007413995</v>
      </c>
      <c r="L1349" s="5">
        <v>55.319353123493173</v>
      </c>
      <c r="M1349" s="5">
        <v>8.891394654433519</v>
      </c>
      <c r="N1349" s="7">
        <v>6.2216733452394068</v>
      </c>
      <c r="O1349" s="7" t="s">
        <v>881</v>
      </c>
      <c r="P1349" s="67">
        <v>56.063154893271879</v>
      </c>
      <c r="Q1349" s="18">
        <f t="shared" si="67"/>
        <v>2</v>
      </c>
      <c r="R1349" s="68">
        <v>1.56</v>
      </c>
      <c r="S1349" s="69">
        <v>10636.09</v>
      </c>
      <c r="T1349" s="59">
        <f t="shared" si="68"/>
        <v>10636.09</v>
      </c>
    </row>
    <row r="1350" spans="1:20">
      <c r="A1350">
        <f t="shared" si="69"/>
        <v>27</v>
      </c>
      <c r="B1350" s="60" t="s">
        <v>76</v>
      </c>
      <c r="C1350" s="60" t="s">
        <v>244</v>
      </c>
      <c r="D1350" s="60">
        <v>1</v>
      </c>
      <c r="E1350" s="65">
        <v>2839.1750000000002</v>
      </c>
      <c r="F1350" s="60">
        <v>2024</v>
      </c>
      <c r="G1350" s="65">
        <v>71.605999999999995</v>
      </c>
      <c r="H1350" s="65">
        <v>6.1600630633036291</v>
      </c>
      <c r="I1350" s="66">
        <v>1.9500000476837158</v>
      </c>
      <c r="J1350" s="5">
        <v>10.146157720445109</v>
      </c>
      <c r="K1350" s="6">
        <v>62.317025532557295</v>
      </c>
      <c r="L1350" s="5">
        <v>55.691333648636473</v>
      </c>
      <c r="M1350" s="5">
        <v>8.98139468781212</v>
      </c>
      <c r="N1350" s="7">
        <v>6.2007444928581528</v>
      </c>
      <c r="O1350" s="7" t="s">
        <v>3109</v>
      </c>
      <c r="P1350" s="67">
        <v>55.419317647739952</v>
      </c>
      <c r="Q1350" s="18">
        <f t="shared" si="67"/>
        <v>2</v>
      </c>
      <c r="R1350" s="68">
        <v>1.49</v>
      </c>
      <c r="S1350" s="69">
        <v>11340.26</v>
      </c>
      <c r="T1350" s="59">
        <f t="shared" si="68"/>
        <v>11340.26</v>
      </c>
    </row>
    <row r="1351" spans="1:20">
      <c r="A1351">
        <f t="shared" si="69"/>
        <v>38</v>
      </c>
      <c r="B1351" s="60" t="s">
        <v>19</v>
      </c>
      <c r="C1351" s="60" t="s">
        <v>187</v>
      </c>
      <c r="D1351" s="60">
        <v>6</v>
      </c>
      <c r="E1351" s="65">
        <v>162186.147</v>
      </c>
      <c r="F1351" s="60">
        <v>2017</v>
      </c>
      <c r="G1351" s="65">
        <v>71.605999999999995</v>
      </c>
      <c r="H1351" s="65">
        <v>4.3097710609436035</v>
      </c>
      <c r="I1351" s="66">
        <v>0.87000000476837158</v>
      </c>
      <c r="J1351" s="5">
        <v>8.2958657180850821</v>
      </c>
      <c r="K1351" s="6">
        <v>50.952655183630974</v>
      </c>
      <c r="L1351" s="5">
        <v>44.326963299710151</v>
      </c>
      <c r="M1351" s="5">
        <v>7.9013946448967758</v>
      </c>
      <c r="N1351" s="7">
        <v>5.6100176350942466</v>
      </c>
      <c r="O1351" s="7" t="s">
        <v>1066</v>
      </c>
      <c r="P1351" s="67">
        <v>50.669238588810281</v>
      </c>
      <c r="Q1351" s="18">
        <f t="shared" si="67"/>
        <v>1</v>
      </c>
      <c r="R1351" s="68">
        <v>1.58</v>
      </c>
      <c r="S1351" s="69">
        <v>6005.71</v>
      </c>
      <c r="T1351" s="59">
        <f t="shared" si="68"/>
        <v>6005.71</v>
      </c>
    </row>
    <row r="1352" spans="1:20">
      <c r="A1352">
        <f t="shared" si="69"/>
        <v>23</v>
      </c>
      <c r="B1352" s="60" t="s">
        <v>65</v>
      </c>
      <c r="C1352" s="60" t="s">
        <v>233</v>
      </c>
      <c r="D1352" s="60">
        <v>1</v>
      </c>
      <c r="E1352" s="65">
        <v>9412.3799999999992</v>
      </c>
      <c r="F1352" s="60">
        <v>2016</v>
      </c>
      <c r="G1352" s="65">
        <v>71.614999999999995</v>
      </c>
      <c r="H1352" s="65">
        <v>5.6481547355651855</v>
      </c>
      <c r="I1352" s="66">
        <v>1.7222772836685181</v>
      </c>
      <c r="J1352" s="5">
        <v>9.6342493927066641</v>
      </c>
      <c r="K1352" s="6">
        <v>59.180355962512827</v>
      </c>
      <c r="L1352" s="5">
        <v>52.554664078592005</v>
      </c>
      <c r="M1352" s="5">
        <v>8.7536719237969223</v>
      </c>
      <c r="N1352" s="7">
        <v>6.0037278682699728</v>
      </c>
      <c r="O1352" s="7" t="s">
        <v>1177</v>
      </c>
      <c r="P1352" s="67">
        <v>54.22519848719692</v>
      </c>
      <c r="Q1352" s="18">
        <f t="shared" si="67"/>
        <v>2</v>
      </c>
      <c r="R1352" s="68">
        <v>1.58</v>
      </c>
      <c r="S1352" s="69">
        <v>5926.49</v>
      </c>
      <c r="T1352" s="59">
        <f t="shared" si="68"/>
        <v>5926.49</v>
      </c>
    </row>
    <row r="1353" spans="1:20">
      <c r="A1353">
        <f t="shared" si="69"/>
        <v>114</v>
      </c>
      <c r="B1353" s="60" t="s">
        <v>150</v>
      </c>
      <c r="C1353" s="60" t="s">
        <v>318</v>
      </c>
      <c r="D1353" s="60">
        <v>7</v>
      </c>
      <c r="E1353" s="65">
        <v>45972.38</v>
      </c>
      <c r="F1353" s="60">
        <v>2014</v>
      </c>
      <c r="G1353" s="65">
        <v>71.802999999999997</v>
      </c>
      <c r="H1353" s="65">
        <v>4.2973299026489258</v>
      </c>
      <c r="I1353" s="66">
        <v>3.416877269744873</v>
      </c>
      <c r="J1353" s="5">
        <v>8.2834245597904044</v>
      </c>
      <c r="K1353" s="6">
        <v>51.016211410901413</v>
      </c>
      <c r="L1353" s="5">
        <v>44.39051952698059</v>
      </c>
      <c r="M1353" s="5">
        <v>10.448271909873277</v>
      </c>
      <c r="N1353" s="7">
        <v>4.248599185577568</v>
      </c>
      <c r="O1353" s="7" t="s">
        <v>1570</v>
      </c>
      <c r="P1353" s="67">
        <v>38.50669632628135</v>
      </c>
      <c r="Q1353" s="18">
        <f t="shared" si="67"/>
        <v>3</v>
      </c>
      <c r="R1353" s="68">
        <v>1.61</v>
      </c>
      <c r="S1353" s="69">
        <v>16978.810000000001</v>
      </c>
      <c r="T1353" s="59">
        <f t="shared" si="68"/>
        <v>16978.810000000001</v>
      </c>
    </row>
    <row r="1354" spans="1:20">
      <c r="A1354" t="str">
        <f t="shared" si="69"/>
        <v/>
      </c>
      <c r="B1354" s="60" t="s">
        <v>88</v>
      </c>
      <c r="C1354" s="60" t="s">
        <v>256</v>
      </c>
      <c r="D1354" s="60">
        <v>4</v>
      </c>
      <c r="E1354" s="65">
        <v>5980.2110000000002</v>
      </c>
      <c r="F1354" s="60">
        <v>2006</v>
      </c>
      <c r="G1354" s="65">
        <v>71.632000000000005</v>
      </c>
      <c r="H1354" s="65" t="s">
        <v>367</v>
      </c>
      <c r="I1354" s="66">
        <v>4.590268611907959</v>
      </c>
      <c r="J1354" s="5" t="s">
        <v>367</v>
      </c>
      <c r="K1354" s="6" t="s">
        <v>367</v>
      </c>
      <c r="L1354" s="5" t="s">
        <v>367</v>
      </c>
      <c r="M1354" s="5">
        <v>11.621663252036363</v>
      </c>
      <c r="N1354" s="7" t="s">
        <v>367</v>
      </c>
      <c r="O1354" s="7" t="s">
        <v>2710</v>
      </c>
      <c r="P1354" s="67" t="s">
        <v>367</v>
      </c>
      <c r="Q1354" s="18">
        <f t="shared" si="67"/>
        <v>3</v>
      </c>
      <c r="R1354" s="68">
        <v>1.71</v>
      </c>
      <c r="S1354" s="69">
        <v>21545.3</v>
      </c>
      <c r="T1354" s="59">
        <f t="shared" si="68"/>
        <v>21545.3</v>
      </c>
    </row>
    <row r="1355" spans="1:20">
      <c r="A1355">
        <f t="shared" si="69"/>
        <v>94</v>
      </c>
      <c r="B1355" s="60" t="s">
        <v>50</v>
      </c>
      <c r="C1355" s="60" t="s">
        <v>218</v>
      </c>
      <c r="D1355" s="60">
        <v>4</v>
      </c>
      <c r="E1355" s="65">
        <v>114535.772</v>
      </c>
      <c r="F1355" s="60">
        <v>2023</v>
      </c>
      <c r="G1355" s="65">
        <v>71.632999999999996</v>
      </c>
      <c r="H1355" s="65">
        <v>3.8816912231445304</v>
      </c>
      <c r="I1355" s="66">
        <v>1.3899999856948853</v>
      </c>
      <c r="J1355" s="5">
        <v>7.8677858802860099</v>
      </c>
      <c r="K1355" s="6">
        <v>48.341638297679452</v>
      </c>
      <c r="L1355" s="5">
        <v>41.71594641375863</v>
      </c>
      <c r="M1355" s="5">
        <v>8.4213946258232895</v>
      </c>
      <c r="N1355" s="7">
        <v>4.9535674632609217</v>
      </c>
      <c r="O1355" s="7" t="s">
        <v>3110</v>
      </c>
      <c r="P1355" s="67">
        <v>44.324594699589916</v>
      </c>
      <c r="Q1355" s="18">
        <f t="shared" si="67"/>
        <v>1</v>
      </c>
      <c r="R1355" s="68">
        <v>1.5</v>
      </c>
      <c r="S1355" s="69">
        <v>16691.39</v>
      </c>
      <c r="T1355" s="59">
        <f t="shared" si="68"/>
        <v>16691.39</v>
      </c>
    </row>
    <row r="1356" spans="1:20">
      <c r="A1356">
        <f t="shared" si="69"/>
        <v>89</v>
      </c>
      <c r="B1356" s="60" t="s">
        <v>58</v>
      </c>
      <c r="C1356" s="60" t="s">
        <v>226</v>
      </c>
      <c r="D1356" s="60">
        <v>7</v>
      </c>
      <c r="E1356" s="65">
        <v>3788.451</v>
      </c>
      <c r="F1356" s="60">
        <v>2021</v>
      </c>
      <c r="G1356" s="65">
        <v>71.635000000000005</v>
      </c>
      <c r="H1356" s="65">
        <v>4.9112734794616699</v>
      </c>
      <c r="I1356" s="66">
        <v>3.0182018280029297</v>
      </c>
      <c r="J1356" s="5">
        <v>8.8973681366031485</v>
      </c>
      <c r="K1356" s="6">
        <v>54.669174734836091</v>
      </c>
      <c r="L1356" s="5">
        <v>48.043482850915268</v>
      </c>
      <c r="M1356" s="5">
        <v>10.049596468131334</v>
      </c>
      <c r="N1356" s="7">
        <v>4.7806380090253198</v>
      </c>
      <c r="O1356" s="7" t="s">
        <v>478</v>
      </c>
      <c r="P1356" s="67">
        <v>42.877501284372578</v>
      </c>
      <c r="Q1356" s="18">
        <f t="shared" si="67"/>
        <v>2</v>
      </c>
      <c r="R1356" s="68">
        <v>1.52</v>
      </c>
      <c r="S1356" s="69">
        <v>18915.650000000001</v>
      </c>
      <c r="T1356" s="59">
        <f t="shared" si="68"/>
        <v>18915.650000000001</v>
      </c>
    </row>
    <row r="1357" spans="1:20">
      <c r="A1357">
        <f t="shared" si="69"/>
        <v>9</v>
      </c>
      <c r="B1357" s="60" t="s">
        <v>62</v>
      </c>
      <c r="C1357" s="60" t="s">
        <v>230</v>
      </c>
      <c r="D1357" s="60">
        <v>1</v>
      </c>
      <c r="E1357" s="65">
        <v>17103.803</v>
      </c>
      <c r="F1357" s="60">
        <v>2019</v>
      </c>
      <c r="G1357" s="65">
        <v>71.638999999999996</v>
      </c>
      <c r="H1357" s="65">
        <v>6.2621750831604004</v>
      </c>
      <c r="I1357" s="66">
        <v>1.7283746004104614</v>
      </c>
      <c r="J1357" s="5">
        <v>10.248269740301879</v>
      </c>
      <c r="K1357" s="6">
        <v>62.973198923232623</v>
      </c>
      <c r="L1357" s="5">
        <v>56.3475070393118</v>
      </c>
      <c r="M1357" s="5">
        <v>8.7597692405388656</v>
      </c>
      <c r="N1357" s="7">
        <v>6.4325332656646017</v>
      </c>
      <c r="O1357" s="7" t="s">
        <v>712</v>
      </c>
      <c r="P1357" s="67">
        <v>57.895735409798533</v>
      </c>
      <c r="Q1357" s="18">
        <f t="shared" si="67"/>
        <v>2</v>
      </c>
      <c r="R1357" s="68">
        <v>1.55</v>
      </c>
      <c r="S1357" s="69">
        <v>11466.38</v>
      </c>
      <c r="T1357" s="59">
        <f t="shared" si="68"/>
        <v>11466.38</v>
      </c>
    </row>
    <row r="1358" spans="1:20">
      <c r="A1358">
        <f t="shared" si="69"/>
        <v>98</v>
      </c>
      <c r="B1358" s="60" t="s">
        <v>88</v>
      </c>
      <c r="C1358" s="60" t="s">
        <v>256</v>
      </c>
      <c r="D1358" s="60">
        <v>4</v>
      </c>
      <c r="E1358" s="65">
        <v>6531.8190000000004</v>
      </c>
      <c r="F1358" s="60">
        <v>2015</v>
      </c>
      <c r="G1358" s="65">
        <v>71.644000000000005</v>
      </c>
      <c r="H1358" s="65">
        <v>5.6154046058654785</v>
      </c>
      <c r="I1358" s="66">
        <v>4.2933979034423828</v>
      </c>
      <c r="J1358" s="5">
        <v>9.6014992630069571</v>
      </c>
      <c r="K1358" s="6">
        <v>59.003064775829714</v>
      </c>
      <c r="L1358" s="5">
        <v>52.377372891908891</v>
      </c>
      <c r="M1358" s="5">
        <v>11.324792543570787</v>
      </c>
      <c r="N1358" s="7">
        <v>4.6250183118492636</v>
      </c>
      <c r="O1358" s="7" t="s">
        <v>1366</v>
      </c>
      <c r="P1358" s="67">
        <v>41.821310830858422</v>
      </c>
      <c r="Q1358" s="18">
        <f t="shared" si="67"/>
        <v>3</v>
      </c>
      <c r="R1358" s="68">
        <v>1.59</v>
      </c>
      <c r="S1358" s="69">
        <v>12195.35</v>
      </c>
      <c r="T1358" s="59">
        <f t="shared" si="68"/>
        <v>12195.35</v>
      </c>
    </row>
    <row r="1359" spans="1:20">
      <c r="A1359" t="str">
        <f t="shared" si="69"/>
        <v/>
      </c>
      <c r="B1359" s="60" t="s">
        <v>331</v>
      </c>
      <c r="C1359" s="60" t="s">
        <v>332</v>
      </c>
      <c r="D1359" s="60">
        <v>1</v>
      </c>
      <c r="E1359" s="65">
        <v>356.33300000000003</v>
      </c>
      <c r="F1359" s="60">
        <v>2015</v>
      </c>
      <c r="G1359" s="65">
        <v>71.647000000000006</v>
      </c>
      <c r="H1359" s="65" t="s">
        <v>367</v>
      </c>
      <c r="I1359" s="66">
        <v>2.1249179840087891</v>
      </c>
      <c r="J1359" s="5" t="s">
        <v>367</v>
      </c>
      <c r="K1359" s="6" t="s">
        <v>367</v>
      </c>
      <c r="L1359" s="5" t="s">
        <v>367</v>
      </c>
      <c r="M1359" s="5">
        <v>9.1563126241371933</v>
      </c>
      <c r="N1359" s="7" t="s">
        <v>367</v>
      </c>
      <c r="O1359" s="7" t="s">
        <v>3111</v>
      </c>
      <c r="P1359" s="67" t="s">
        <v>367</v>
      </c>
      <c r="Q1359" s="18">
        <f t="shared" si="67"/>
        <v>2</v>
      </c>
      <c r="R1359" s="68">
        <v>1.59</v>
      </c>
      <c r="S1359" s="69">
        <v>12348.79</v>
      </c>
      <c r="T1359" s="59">
        <f t="shared" si="68"/>
        <v>12348.79</v>
      </c>
    </row>
    <row r="1360" spans="1:20">
      <c r="A1360" t="str">
        <f t="shared" si="69"/>
        <v/>
      </c>
      <c r="B1360" s="60" t="s">
        <v>156</v>
      </c>
      <c r="C1360" s="60" t="s">
        <v>324</v>
      </c>
      <c r="D1360" s="60">
        <v>8</v>
      </c>
      <c r="E1360" s="65">
        <v>327.77699999999999</v>
      </c>
      <c r="F1360" s="60">
        <v>2024</v>
      </c>
      <c r="G1360" s="65">
        <v>71.653999999999996</v>
      </c>
      <c r="H1360" s="65" t="s">
        <v>367</v>
      </c>
      <c r="I1360" s="66">
        <v>1.3095362186431885</v>
      </c>
      <c r="J1360" s="5" t="s">
        <v>367</v>
      </c>
      <c r="K1360" s="6" t="s">
        <v>367</v>
      </c>
      <c r="L1360" s="5" t="s">
        <v>367</v>
      </c>
      <c r="M1360" s="5">
        <v>8.3409308587715927</v>
      </c>
      <c r="N1360" s="7" t="s">
        <v>367</v>
      </c>
      <c r="O1360" s="7" t="s">
        <v>3112</v>
      </c>
      <c r="P1360" s="67" t="s">
        <v>367</v>
      </c>
      <c r="Q1360" s="18">
        <f t="shared" si="67"/>
        <v>1</v>
      </c>
      <c r="R1360" s="68">
        <v>1.49</v>
      </c>
      <c r="S1360" s="69">
        <v>3172.05</v>
      </c>
      <c r="T1360" s="59">
        <f t="shared" si="68"/>
        <v>3172.05</v>
      </c>
    </row>
    <row r="1361" spans="1:20">
      <c r="A1361">
        <f t="shared" si="69"/>
        <v>37</v>
      </c>
      <c r="B1361" s="60" t="s">
        <v>102</v>
      </c>
      <c r="C1361" s="60" t="s">
        <v>270</v>
      </c>
      <c r="D1361" s="60">
        <v>4</v>
      </c>
      <c r="E1361" s="65">
        <v>33355.241000000002</v>
      </c>
      <c r="F1361" s="60">
        <v>2012</v>
      </c>
      <c r="G1361" s="65">
        <v>71.674000000000007</v>
      </c>
      <c r="H1361" s="65">
        <v>4.9696564674377441</v>
      </c>
      <c r="I1361" s="66">
        <v>1.8011084794998169</v>
      </c>
      <c r="J1361" s="5">
        <v>8.9557511245792227</v>
      </c>
      <c r="K1361" s="6">
        <v>55.057863041650442</v>
      </c>
      <c r="L1361" s="5">
        <v>48.43217115772962</v>
      </c>
      <c r="M1361" s="5">
        <v>8.8325031196282211</v>
      </c>
      <c r="N1361" s="7">
        <v>5.4834026664649773</v>
      </c>
      <c r="O1361" s="7" t="s">
        <v>1809</v>
      </c>
      <c r="P1361" s="67">
        <v>49.755709252431508</v>
      </c>
      <c r="Q1361" s="18">
        <f t="shared" si="67"/>
        <v>2</v>
      </c>
      <c r="R1361" s="68">
        <v>1.62</v>
      </c>
      <c r="S1361" s="69">
        <v>7628.64</v>
      </c>
      <c r="T1361" s="59">
        <f t="shared" si="68"/>
        <v>7628.64</v>
      </c>
    </row>
    <row r="1362" spans="1:20">
      <c r="A1362">
        <f t="shared" si="69"/>
        <v>50</v>
      </c>
      <c r="B1362" s="60" t="s">
        <v>82</v>
      </c>
      <c r="C1362" s="60" t="s">
        <v>250</v>
      </c>
      <c r="D1362" s="60">
        <v>7</v>
      </c>
      <c r="E1362" s="65">
        <v>7073.5159999999996</v>
      </c>
      <c r="F1362" s="60">
        <v>2023</v>
      </c>
      <c r="G1362" s="65">
        <v>71.677000000000007</v>
      </c>
      <c r="H1362" s="65">
        <v>5.9104593200683624</v>
      </c>
      <c r="I1362" s="66">
        <v>2.4531080722808838</v>
      </c>
      <c r="J1362" s="5">
        <v>9.896553977209841</v>
      </c>
      <c r="K1362" s="6">
        <v>60.844245514244811</v>
      </c>
      <c r="L1362" s="5">
        <v>54.218553630323989</v>
      </c>
      <c r="M1362" s="5">
        <v>9.484502712409288</v>
      </c>
      <c r="N1362" s="7">
        <v>5.7165415282538516</v>
      </c>
      <c r="O1362" s="7" t="s">
        <v>3113</v>
      </c>
      <c r="P1362" s="67">
        <v>51.151697882887945</v>
      </c>
      <c r="Q1362" s="18">
        <f t="shared" si="67"/>
        <v>2</v>
      </c>
      <c r="R1362" s="68">
        <v>1.5</v>
      </c>
      <c r="S1362" s="69">
        <v>6575.78</v>
      </c>
      <c r="T1362" s="59">
        <f t="shared" si="68"/>
        <v>6575.78</v>
      </c>
    </row>
    <row r="1363" spans="1:20">
      <c r="A1363">
        <f t="shared" si="69"/>
        <v>14</v>
      </c>
      <c r="B1363" s="60" t="s">
        <v>155</v>
      </c>
      <c r="C1363" s="60" t="s">
        <v>323</v>
      </c>
      <c r="D1363" s="60">
        <v>7</v>
      </c>
      <c r="E1363" s="65">
        <v>34243.696000000004</v>
      </c>
      <c r="F1363" s="60">
        <v>2021</v>
      </c>
      <c r="G1363" s="65">
        <v>71.680999999999997</v>
      </c>
      <c r="H1363" s="65">
        <v>6.1853079795837402</v>
      </c>
      <c r="I1363" s="66">
        <v>2.2200000286102295</v>
      </c>
      <c r="J1363" s="5">
        <v>10.171402636725219</v>
      </c>
      <c r="K1363" s="6">
        <v>62.537511274500936</v>
      </c>
      <c r="L1363" s="5">
        <v>55.911819390580114</v>
      </c>
      <c r="M1363" s="5">
        <v>9.2513946687386337</v>
      </c>
      <c r="N1363" s="7">
        <v>6.0436097899391985</v>
      </c>
      <c r="O1363" s="7" t="s">
        <v>442</v>
      </c>
      <c r="P1363" s="67">
        <v>54.205084350905977</v>
      </c>
      <c r="Q1363" s="18">
        <f t="shared" si="67"/>
        <v>2</v>
      </c>
      <c r="R1363" s="68">
        <v>1.52</v>
      </c>
      <c r="S1363" s="69">
        <v>9247.64</v>
      </c>
      <c r="T1363" s="59">
        <f t="shared" si="68"/>
        <v>9247.64</v>
      </c>
    </row>
    <row r="1364" spans="1:20">
      <c r="A1364">
        <f t="shared" si="69"/>
        <v>86</v>
      </c>
      <c r="B1364" s="60" t="s">
        <v>89</v>
      </c>
      <c r="C1364" s="60" t="s">
        <v>257</v>
      </c>
      <c r="D1364" s="60">
        <v>7</v>
      </c>
      <c r="E1364" s="65">
        <v>3198.4810000000002</v>
      </c>
      <c r="F1364" s="60">
        <v>2008</v>
      </c>
      <c r="G1364" s="65">
        <v>71.695999999999998</v>
      </c>
      <c r="H1364" s="65">
        <v>5.5539259910583496</v>
      </c>
      <c r="I1364" s="66">
        <v>4.619999885559082</v>
      </c>
      <c r="J1364" s="5">
        <v>9.5400206481998282</v>
      </c>
      <c r="K1364" s="6">
        <v>58.667817691549644</v>
      </c>
      <c r="L1364" s="5">
        <v>52.042125807628821</v>
      </c>
      <c r="M1364" s="5">
        <v>11.651394525687486</v>
      </c>
      <c r="N1364" s="7">
        <v>4.4666006024337328</v>
      </c>
      <c r="O1364" s="7" t="s">
        <v>2474</v>
      </c>
      <c r="P1364" s="67">
        <v>40.857305137192114</v>
      </c>
      <c r="Q1364" s="18">
        <f t="shared" si="67"/>
        <v>3</v>
      </c>
      <c r="R1364" s="68">
        <v>1.69</v>
      </c>
      <c r="S1364" s="69">
        <v>30445.78</v>
      </c>
      <c r="T1364" s="59">
        <f t="shared" si="68"/>
        <v>30445.78</v>
      </c>
    </row>
    <row r="1365" spans="1:20">
      <c r="A1365">
        <f t="shared" si="69"/>
        <v>74</v>
      </c>
      <c r="B1365" s="60" t="s">
        <v>69</v>
      </c>
      <c r="C1365" s="60" t="s">
        <v>237</v>
      </c>
      <c r="D1365" s="60">
        <v>6</v>
      </c>
      <c r="E1365" s="65">
        <v>1425423.2120000001</v>
      </c>
      <c r="F1365" s="60">
        <v>2022</v>
      </c>
      <c r="G1365" s="65">
        <v>71.697999999999993</v>
      </c>
      <c r="H1365" s="65">
        <v>3.9298162460327148</v>
      </c>
      <c r="I1365" s="66">
        <v>1.1100000143051147</v>
      </c>
      <c r="J1365" s="5">
        <v>7.9159109031741943</v>
      </c>
      <c r="K1365" s="6">
        <v>48.68146409854517</v>
      </c>
      <c r="L1365" s="5">
        <v>42.055772214624348</v>
      </c>
      <c r="M1365" s="5">
        <v>8.141394654433519</v>
      </c>
      <c r="N1365" s="7">
        <v>5.1656717306686817</v>
      </c>
      <c r="O1365" s="7" t="s">
        <v>3114</v>
      </c>
      <c r="P1365" s="67">
        <v>46.276686120945762</v>
      </c>
      <c r="Q1365" s="18">
        <f t="shared" si="67"/>
        <v>1</v>
      </c>
      <c r="R1365" s="68">
        <v>1.51</v>
      </c>
      <c r="S1365" s="69">
        <v>8594.39</v>
      </c>
      <c r="T1365" s="59">
        <f t="shared" si="68"/>
        <v>8594.39</v>
      </c>
    </row>
    <row r="1366" spans="1:20">
      <c r="A1366" t="str">
        <f t="shared" si="69"/>
        <v/>
      </c>
      <c r="B1366" s="60" t="s">
        <v>23</v>
      </c>
      <c r="C1366" s="60" t="s">
        <v>191</v>
      </c>
      <c r="D1366" s="60">
        <v>6</v>
      </c>
      <c r="E1366" s="65">
        <v>759.75900000000001</v>
      </c>
      <c r="F1366" s="60">
        <v>2018</v>
      </c>
      <c r="G1366" s="65">
        <v>71.710999999999999</v>
      </c>
      <c r="H1366" s="65" t="s">
        <v>367</v>
      </c>
      <c r="I1366" s="66">
        <v>4.630000114440918</v>
      </c>
      <c r="J1366" s="5" t="s">
        <v>367</v>
      </c>
      <c r="K1366" s="6" t="s">
        <v>367</v>
      </c>
      <c r="L1366" s="5" t="s">
        <v>367</v>
      </c>
      <c r="M1366" s="5">
        <v>11.661394754569322</v>
      </c>
      <c r="N1366" s="7" t="s">
        <v>367</v>
      </c>
      <c r="O1366" s="7" t="s">
        <v>849</v>
      </c>
      <c r="P1366" s="67" t="s">
        <v>367</v>
      </c>
      <c r="Q1366" s="18">
        <f t="shared" si="67"/>
        <v>3</v>
      </c>
      <c r="R1366" s="68">
        <v>1.56</v>
      </c>
      <c r="S1366" s="69">
        <v>13854.85</v>
      </c>
      <c r="T1366" s="59">
        <f t="shared" si="68"/>
        <v>13854.85</v>
      </c>
    </row>
    <row r="1367" spans="1:20">
      <c r="A1367" t="str">
        <f t="shared" si="69"/>
        <v/>
      </c>
      <c r="B1367" s="60" t="s">
        <v>76</v>
      </c>
      <c r="C1367" s="60" t="s">
        <v>244</v>
      </c>
      <c r="D1367" s="60">
        <v>1</v>
      </c>
      <c r="E1367" s="65">
        <v>2736.9949999999999</v>
      </c>
      <c r="F1367" s="60">
        <v>2009</v>
      </c>
      <c r="G1367" s="65">
        <v>71.716999999999999</v>
      </c>
      <c r="H1367" s="65" t="s">
        <v>367</v>
      </c>
      <c r="I1367" s="66">
        <v>1.5299999713897705</v>
      </c>
      <c r="J1367" s="5" t="s">
        <v>367</v>
      </c>
      <c r="K1367" s="6" t="s">
        <v>367</v>
      </c>
      <c r="L1367" s="5" t="s">
        <v>367</v>
      </c>
      <c r="M1367" s="5">
        <v>8.5613946115181747</v>
      </c>
      <c r="N1367" s="7" t="s">
        <v>367</v>
      </c>
      <c r="O1367" s="7" t="s">
        <v>2232</v>
      </c>
      <c r="P1367" s="67" t="s">
        <v>367</v>
      </c>
      <c r="Q1367" s="18">
        <f t="shared" si="67"/>
        <v>1</v>
      </c>
      <c r="R1367" s="68">
        <v>1.67</v>
      </c>
      <c r="S1367" s="69">
        <v>9992.98</v>
      </c>
      <c r="T1367" s="59">
        <f t="shared" si="68"/>
        <v>9992.98</v>
      </c>
    </row>
    <row r="1368" spans="1:20">
      <c r="A1368">
        <f t="shared" si="69"/>
        <v>19</v>
      </c>
      <c r="B1368" s="60" t="s">
        <v>51</v>
      </c>
      <c r="C1368" s="60" t="s">
        <v>219</v>
      </c>
      <c r="D1368" s="60">
        <v>1</v>
      </c>
      <c r="E1368" s="65">
        <v>6222.3180000000002</v>
      </c>
      <c r="F1368" s="60">
        <v>2019</v>
      </c>
      <c r="G1368" s="65">
        <v>71.724999999999994</v>
      </c>
      <c r="H1368" s="65">
        <v>6.4548206329345703</v>
      </c>
      <c r="I1368" s="66">
        <v>2.2000000476837158</v>
      </c>
      <c r="J1368" s="5">
        <v>10.440915290076049</v>
      </c>
      <c r="K1368" s="6">
        <v>64.233978446503926</v>
      </c>
      <c r="L1368" s="5">
        <v>57.608286562583103</v>
      </c>
      <c r="M1368" s="5">
        <v>9.23139468781212</v>
      </c>
      <c r="N1368" s="7">
        <v>6.2404748698093542</v>
      </c>
      <c r="O1368" s="7" t="s">
        <v>709</v>
      </c>
      <c r="P1368" s="67">
        <v>56.167122185360441</v>
      </c>
      <c r="Q1368" s="18">
        <f t="shared" si="67"/>
        <v>2</v>
      </c>
      <c r="R1368" s="68">
        <v>1.55</v>
      </c>
      <c r="S1368" s="69">
        <v>10543.94</v>
      </c>
      <c r="T1368" s="59">
        <f t="shared" si="68"/>
        <v>10543.94</v>
      </c>
    </row>
    <row r="1369" spans="1:20">
      <c r="A1369">
        <f t="shared" si="69"/>
        <v>50</v>
      </c>
      <c r="B1369" s="60" t="s">
        <v>55</v>
      </c>
      <c r="C1369" s="60" t="s">
        <v>223</v>
      </c>
      <c r="D1369" s="60">
        <v>3</v>
      </c>
      <c r="E1369" s="65">
        <v>5623.3289999999997</v>
      </c>
      <c r="F1369" s="60">
        <v>2025</v>
      </c>
      <c r="G1369" s="65">
        <v>82.244</v>
      </c>
      <c r="H1369" s="65">
        <v>7.8129981842041047</v>
      </c>
      <c r="I1369" s="66">
        <v>5.9869027137756348</v>
      </c>
      <c r="J1369" s="5">
        <v>11.799092841345583</v>
      </c>
      <c r="K1369" s="6">
        <v>83.235488999687192</v>
      </c>
      <c r="L1369" s="5">
        <v>76.609797115766369</v>
      </c>
      <c r="M1369" s="5">
        <v>13.018297353904039</v>
      </c>
      <c r="N1369" s="7">
        <v>5.8847785569125879</v>
      </c>
      <c r="O1369" s="7" t="s">
        <v>3099</v>
      </c>
      <c r="P1369" s="67">
        <v>52.533642207139742</v>
      </c>
      <c r="Q1369" s="18">
        <f t="shared" si="67"/>
        <v>3</v>
      </c>
      <c r="R1369" s="68">
        <v>1.48</v>
      </c>
      <c r="S1369" s="69" t="s">
        <v>367</v>
      </c>
      <c r="T1369" s="59">
        <f t="shared" si="68"/>
        <v>56123.15</v>
      </c>
    </row>
    <row r="1370" spans="1:20">
      <c r="A1370">
        <f t="shared" si="69"/>
        <v>90</v>
      </c>
      <c r="B1370" s="60" t="s">
        <v>58</v>
      </c>
      <c r="C1370" s="60" t="s">
        <v>226</v>
      </c>
      <c r="D1370" s="60">
        <v>7</v>
      </c>
      <c r="E1370" s="65">
        <v>3895.9250000000002</v>
      </c>
      <c r="F1370" s="60">
        <v>2010</v>
      </c>
      <c r="G1370" s="65">
        <v>71.731999999999999</v>
      </c>
      <c r="H1370" s="65">
        <v>4.101837158203125</v>
      </c>
      <c r="I1370" s="66">
        <v>2.3650355339050293</v>
      </c>
      <c r="J1370" s="5">
        <v>8.0879318153446036</v>
      </c>
      <c r="K1370" s="6">
        <v>49.762949513212078</v>
      </c>
      <c r="L1370" s="5">
        <v>43.137257629291256</v>
      </c>
      <c r="M1370" s="5">
        <v>9.3964301740334335</v>
      </c>
      <c r="N1370" s="7">
        <v>4.590813407893874</v>
      </c>
      <c r="O1370" s="7" t="s">
        <v>2165</v>
      </c>
      <c r="P1370" s="67">
        <v>41.800916078824102</v>
      </c>
      <c r="Q1370" s="18">
        <f t="shared" si="67"/>
        <v>2</v>
      </c>
      <c r="R1370" s="68">
        <v>1.65</v>
      </c>
      <c r="S1370" s="69">
        <v>11294.37</v>
      </c>
      <c r="T1370" s="59">
        <f t="shared" si="68"/>
        <v>11294.37</v>
      </c>
    </row>
    <row r="1371" spans="1:20">
      <c r="A1371">
        <f t="shared" si="69"/>
        <v>136</v>
      </c>
      <c r="B1371" s="60" t="s">
        <v>100</v>
      </c>
      <c r="C1371" s="60" t="s">
        <v>268</v>
      </c>
      <c r="D1371" s="60">
        <v>8</v>
      </c>
      <c r="E1371" s="65">
        <v>3431.9319999999998</v>
      </c>
      <c r="F1371" s="60">
        <v>2023</v>
      </c>
      <c r="G1371" s="65">
        <v>71.733999999999995</v>
      </c>
      <c r="H1371" s="65">
        <v>5.5791355972290049</v>
      </c>
      <c r="I1371" s="66">
        <v>7.6700000762939453</v>
      </c>
      <c r="J1371" s="5">
        <v>9.5652302543704835</v>
      </c>
      <c r="K1371" s="6">
        <v>58.854025053007156</v>
      </c>
      <c r="L1371" s="5">
        <v>52.228333169086333</v>
      </c>
      <c r="M1371" s="5">
        <v>14.70139471642235</v>
      </c>
      <c r="N1371" s="7">
        <v>3.5526107676535013</v>
      </c>
      <c r="O1371" s="7" t="s">
        <v>3116</v>
      </c>
      <c r="P1371" s="67">
        <v>31.788813530759832</v>
      </c>
      <c r="Q1371" s="18">
        <f t="shared" si="67"/>
        <v>3</v>
      </c>
      <c r="R1371" s="68">
        <v>1.5</v>
      </c>
      <c r="S1371" s="69">
        <v>16222.86</v>
      </c>
      <c r="T1371" s="59">
        <f t="shared" si="68"/>
        <v>16222.86</v>
      </c>
    </row>
    <row r="1372" spans="1:20">
      <c r="A1372">
        <f t="shared" si="69"/>
        <v>10</v>
      </c>
      <c r="B1372" s="60" t="s">
        <v>155</v>
      </c>
      <c r="C1372" s="60" t="s">
        <v>323</v>
      </c>
      <c r="D1372" s="60">
        <v>7</v>
      </c>
      <c r="E1372" s="65">
        <v>31819.178</v>
      </c>
      <c r="F1372" s="60">
        <v>2017</v>
      </c>
      <c r="G1372" s="65">
        <v>71.736999999999995</v>
      </c>
      <c r="H1372" s="65">
        <v>6.42144775390625</v>
      </c>
      <c r="I1372" s="66">
        <v>2.0099999904632568</v>
      </c>
      <c r="J1372" s="5">
        <v>10.407542411047729</v>
      </c>
      <c r="K1372" s="6">
        <v>64.03937616303601</v>
      </c>
      <c r="L1372" s="5">
        <v>57.413684279115188</v>
      </c>
      <c r="M1372" s="5">
        <v>9.041394630591661</v>
      </c>
      <c r="N1372" s="7">
        <v>6.350091620252404</v>
      </c>
      <c r="O1372" s="7" t="s">
        <v>1050</v>
      </c>
      <c r="P1372" s="67">
        <v>57.353528686718384</v>
      </c>
      <c r="Q1372" s="18">
        <f t="shared" si="67"/>
        <v>2</v>
      </c>
      <c r="R1372" s="68">
        <v>1.58</v>
      </c>
      <c r="S1372" s="69">
        <v>8047.05</v>
      </c>
      <c r="T1372" s="59">
        <f t="shared" si="68"/>
        <v>8047.05</v>
      </c>
    </row>
    <row r="1373" spans="1:20">
      <c r="A1373">
        <f t="shared" si="69"/>
        <v>20</v>
      </c>
      <c r="B1373" s="60" t="s">
        <v>48</v>
      </c>
      <c r="C1373" s="60" t="s">
        <v>216</v>
      </c>
      <c r="D1373" s="60">
        <v>1</v>
      </c>
      <c r="E1373" s="65">
        <v>11123.476000000001</v>
      </c>
      <c r="F1373" s="60">
        <v>2021</v>
      </c>
      <c r="G1373" s="65">
        <v>71.757000000000005</v>
      </c>
      <c r="H1373" s="65">
        <v>6.0305371284484863</v>
      </c>
      <c r="I1373" s="66">
        <v>2.2300000190734863</v>
      </c>
      <c r="J1373" s="5">
        <v>10.016631785589965</v>
      </c>
      <c r="K1373" s="6">
        <v>61.651220021563731</v>
      </c>
      <c r="L1373" s="5">
        <v>55.025528137642908</v>
      </c>
      <c r="M1373" s="5">
        <v>9.2613946592018905</v>
      </c>
      <c r="N1373" s="7">
        <v>5.9413868172620115</v>
      </c>
      <c r="O1373" s="7" t="s">
        <v>428</v>
      </c>
      <c r="P1373" s="67">
        <v>53.28824738605239</v>
      </c>
      <c r="Q1373" s="18">
        <f t="shared" si="67"/>
        <v>2</v>
      </c>
      <c r="R1373" s="68">
        <v>1.52</v>
      </c>
      <c r="S1373" s="69">
        <v>22053.46</v>
      </c>
      <c r="T1373" s="59">
        <f t="shared" si="68"/>
        <v>22053.46</v>
      </c>
    </row>
    <row r="1374" spans="1:20">
      <c r="A1374">
        <f t="shared" si="69"/>
        <v>13</v>
      </c>
      <c r="B1374" s="60" t="s">
        <v>109</v>
      </c>
      <c r="C1374" s="60" t="s">
        <v>277</v>
      </c>
      <c r="D1374" s="60">
        <v>1</v>
      </c>
      <c r="E1374" s="65">
        <v>5737.45</v>
      </c>
      <c r="F1374" s="60">
        <v>2010</v>
      </c>
      <c r="G1374" s="65">
        <v>71.760999999999996</v>
      </c>
      <c r="H1374" s="65">
        <v>5.686699390411377</v>
      </c>
      <c r="I1374" s="66">
        <v>1.7338836193084717</v>
      </c>
      <c r="J1374" s="5">
        <v>9.6727940475528555</v>
      </c>
      <c r="K1374" s="6">
        <v>59.538256869384149</v>
      </c>
      <c r="L1374" s="5">
        <v>52.912564985463327</v>
      </c>
      <c r="M1374" s="5">
        <v>8.7652782594368759</v>
      </c>
      <c r="N1374" s="7">
        <v>6.0366098393392802</v>
      </c>
      <c r="O1374" s="7" t="s">
        <v>2104</v>
      </c>
      <c r="P1374" s="67">
        <v>54.965383881848759</v>
      </c>
      <c r="Q1374" s="18">
        <f t="shared" ref="Q1374:Q1437" si="70">IF(I1374&lt;R1374,1,IF(I1374&lt;R1374*2,2,3))</f>
        <v>2</v>
      </c>
      <c r="R1374" s="68">
        <v>1.65</v>
      </c>
      <c r="S1374" s="69">
        <v>5701.13</v>
      </c>
      <c r="T1374" s="59">
        <f t="shared" si="68"/>
        <v>5701.13</v>
      </c>
    </row>
    <row r="1375" spans="1:20">
      <c r="A1375" t="str">
        <f t="shared" si="69"/>
        <v/>
      </c>
      <c r="B1375" s="60" t="s">
        <v>88</v>
      </c>
      <c r="C1375" s="60" t="s">
        <v>256</v>
      </c>
      <c r="D1375" s="60">
        <v>4</v>
      </c>
      <c r="E1375" s="65">
        <v>6104.38</v>
      </c>
      <c r="F1375" s="60">
        <v>2007</v>
      </c>
      <c r="G1375" s="65">
        <v>71.787999999999997</v>
      </c>
      <c r="H1375" s="65" t="s">
        <v>367</v>
      </c>
      <c r="I1375" s="66">
        <v>4.449181079864502</v>
      </c>
      <c r="J1375" s="5" t="s">
        <v>367</v>
      </c>
      <c r="K1375" s="6" t="s">
        <v>367</v>
      </c>
      <c r="L1375" s="5" t="s">
        <v>367</v>
      </c>
      <c r="M1375" s="5">
        <v>11.480575719992906</v>
      </c>
      <c r="N1375" s="7" t="s">
        <v>367</v>
      </c>
      <c r="O1375" s="7" t="s">
        <v>2541</v>
      </c>
      <c r="P1375" s="67" t="s">
        <v>367</v>
      </c>
      <c r="Q1375" s="18">
        <f t="shared" si="70"/>
        <v>3</v>
      </c>
      <c r="R1375" s="68">
        <v>1.69</v>
      </c>
      <c r="S1375" s="69">
        <v>22422.01</v>
      </c>
      <c r="T1375" s="59">
        <f t="shared" si="68"/>
        <v>22422.01</v>
      </c>
    </row>
    <row r="1376" spans="1:20">
      <c r="A1376">
        <f t="shared" si="69"/>
        <v>21</v>
      </c>
      <c r="B1376" s="60" t="s">
        <v>141</v>
      </c>
      <c r="C1376" s="60" t="s">
        <v>309</v>
      </c>
      <c r="D1376" s="60">
        <v>7</v>
      </c>
      <c r="E1376" s="65">
        <v>10389.799000000001</v>
      </c>
      <c r="F1376" s="60">
        <v>2023</v>
      </c>
      <c r="G1376" s="65">
        <v>71.790000000000006</v>
      </c>
      <c r="H1376" s="65">
        <v>5.2751757736206049</v>
      </c>
      <c r="I1376" s="66">
        <v>1.0499999523162842</v>
      </c>
      <c r="J1376" s="5">
        <v>9.2612704307620852</v>
      </c>
      <c r="K1376" s="6">
        <v>57.028271917435077</v>
      </c>
      <c r="L1376" s="5">
        <v>50.402580033514255</v>
      </c>
      <c r="M1376" s="5">
        <v>8.0813945924446884</v>
      </c>
      <c r="N1376" s="7">
        <v>6.2368666022861605</v>
      </c>
      <c r="O1376" s="7" t="s">
        <v>3117</v>
      </c>
      <c r="P1376" s="67">
        <v>55.807574317309971</v>
      </c>
      <c r="Q1376" s="18">
        <f t="shared" si="70"/>
        <v>1</v>
      </c>
      <c r="R1376" s="68">
        <v>1.5</v>
      </c>
      <c r="S1376" s="69">
        <v>4472.32</v>
      </c>
      <c r="T1376" s="59">
        <f t="shared" si="68"/>
        <v>4472.32</v>
      </c>
    </row>
    <row r="1377" spans="1:20">
      <c r="A1377">
        <f t="shared" si="69"/>
        <v>99</v>
      </c>
      <c r="B1377" s="60" t="s">
        <v>88</v>
      </c>
      <c r="C1377" s="60" t="s">
        <v>256</v>
      </c>
      <c r="D1377" s="60">
        <v>4</v>
      </c>
      <c r="E1377" s="65">
        <v>6632.1260000000002</v>
      </c>
      <c r="F1377" s="60">
        <v>2016</v>
      </c>
      <c r="G1377" s="65">
        <v>71.799000000000007</v>
      </c>
      <c r="H1377" s="65">
        <v>5.4335832595825195</v>
      </c>
      <c r="I1377" s="66">
        <v>4.0385212898254395</v>
      </c>
      <c r="J1377" s="5">
        <v>9.4196779167239981</v>
      </c>
      <c r="K1377" s="6">
        <v>58.010971879401289</v>
      </c>
      <c r="L1377" s="5">
        <v>51.385279995480467</v>
      </c>
      <c r="M1377" s="5">
        <v>11.069915929953844</v>
      </c>
      <c r="N1377" s="7">
        <v>4.6418852971085496</v>
      </c>
      <c r="O1377" s="7" t="s">
        <v>1226</v>
      </c>
      <c r="P1377" s="67">
        <v>41.925143363142439</v>
      </c>
      <c r="Q1377" s="18">
        <f t="shared" si="70"/>
        <v>3</v>
      </c>
      <c r="R1377" s="68">
        <v>1.58</v>
      </c>
      <c r="S1377" s="69">
        <v>11831.83</v>
      </c>
      <c r="T1377" s="59">
        <f t="shared" si="68"/>
        <v>11831.83</v>
      </c>
    </row>
    <row r="1378" spans="1:20">
      <c r="A1378">
        <f t="shared" si="69"/>
        <v>89</v>
      </c>
      <c r="B1378" s="60" t="s">
        <v>20</v>
      </c>
      <c r="C1378" s="60" t="s">
        <v>188</v>
      </c>
      <c r="D1378" s="60">
        <v>7</v>
      </c>
      <c r="E1378" s="65">
        <v>9463.0759999999991</v>
      </c>
      <c r="F1378" s="60">
        <v>2012</v>
      </c>
      <c r="G1378" s="65">
        <v>71.8</v>
      </c>
      <c r="H1378" s="65">
        <v>5.7490434646606445</v>
      </c>
      <c r="I1378" s="66">
        <v>4.380000114440918</v>
      </c>
      <c r="J1378" s="5">
        <v>9.7351381218021231</v>
      </c>
      <c r="K1378" s="6">
        <v>59.954564737252198</v>
      </c>
      <c r="L1378" s="5">
        <v>53.328872853331376</v>
      </c>
      <c r="M1378" s="5">
        <v>11.411394754569322</v>
      </c>
      <c r="N1378" s="7">
        <v>4.6733001530752905</v>
      </c>
      <c r="O1378" s="7" t="s">
        <v>1824</v>
      </c>
      <c r="P1378" s="67">
        <v>42.404940473879194</v>
      </c>
      <c r="Q1378" s="18">
        <f t="shared" si="70"/>
        <v>3</v>
      </c>
      <c r="R1378" s="68">
        <v>1.62</v>
      </c>
      <c r="S1378" s="69">
        <v>25879.13</v>
      </c>
      <c r="T1378" s="59">
        <f t="shared" si="68"/>
        <v>25879.13</v>
      </c>
    </row>
    <row r="1379" spans="1:20">
      <c r="A1379">
        <f t="shared" si="69"/>
        <v>124</v>
      </c>
      <c r="B1379" s="60" t="s">
        <v>150</v>
      </c>
      <c r="C1379" s="60" t="s">
        <v>318</v>
      </c>
      <c r="D1379" s="60">
        <v>7</v>
      </c>
      <c r="E1379" s="65">
        <v>45784.896000000001</v>
      </c>
      <c r="F1379" s="60">
        <v>2015</v>
      </c>
      <c r="G1379" s="65">
        <v>72.686000000000007</v>
      </c>
      <c r="H1379" s="65">
        <v>3.9645428657531738</v>
      </c>
      <c r="I1379" s="66">
        <v>3.1344349384307861</v>
      </c>
      <c r="J1379" s="5">
        <v>7.9506375228946533</v>
      </c>
      <c r="K1379" s="6">
        <v>49.56880125301673</v>
      </c>
      <c r="L1379" s="5">
        <v>42.943109369095907</v>
      </c>
      <c r="M1379" s="5">
        <v>10.16582957855919</v>
      </c>
      <c r="N1379" s="7">
        <v>4.2242602079093938</v>
      </c>
      <c r="O1379" s="7" t="s">
        <v>1419</v>
      </c>
      <c r="P1379" s="67">
        <v>38.197491831068696</v>
      </c>
      <c r="Q1379" s="18">
        <f t="shared" si="70"/>
        <v>2</v>
      </c>
      <c r="R1379" s="68">
        <v>1.59</v>
      </c>
      <c r="S1379" s="69">
        <v>15403.71</v>
      </c>
      <c r="T1379" s="59">
        <f t="shared" si="68"/>
        <v>15403.71</v>
      </c>
    </row>
    <row r="1380" spans="1:20">
      <c r="A1380">
        <f t="shared" si="69"/>
        <v>11</v>
      </c>
      <c r="B1380" s="60" t="s">
        <v>65</v>
      </c>
      <c r="C1380" s="60" t="s">
        <v>233</v>
      </c>
      <c r="D1380" s="60">
        <v>1</v>
      </c>
      <c r="E1380" s="65">
        <v>9588.1370000000006</v>
      </c>
      <c r="F1380" s="60">
        <v>2017</v>
      </c>
      <c r="G1380" s="65">
        <v>71.805000000000007</v>
      </c>
      <c r="H1380" s="65">
        <v>6.0199856758117676</v>
      </c>
      <c r="I1380" s="66">
        <v>1.7149074077606201</v>
      </c>
      <c r="J1380" s="5">
        <v>10.006080332953246</v>
      </c>
      <c r="K1380" s="6">
        <v>61.627473596936881</v>
      </c>
      <c r="L1380" s="5">
        <v>55.001781713016058</v>
      </c>
      <c r="M1380" s="5">
        <v>8.7463020478890243</v>
      </c>
      <c r="N1380" s="7">
        <v>6.2885756073666688</v>
      </c>
      <c r="O1380" s="7" t="s">
        <v>1014</v>
      </c>
      <c r="P1380" s="67">
        <v>56.797920890685617</v>
      </c>
      <c r="Q1380" s="18">
        <f t="shared" si="70"/>
        <v>2</v>
      </c>
      <c r="R1380" s="68">
        <v>1.58</v>
      </c>
      <c r="S1380" s="69">
        <v>6099.61</v>
      </c>
      <c r="T1380" s="59">
        <f t="shared" si="68"/>
        <v>6099.61</v>
      </c>
    </row>
    <row r="1381" spans="1:20">
      <c r="A1381">
        <f t="shared" si="69"/>
        <v>108</v>
      </c>
      <c r="B1381" s="60" t="s">
        <v>50</v>
      </c>
      <c r="C1381" s="60" t="s">
        <v>218</v>
      </c>
      <c r="D1381" s="60">
        <v>4</v>
      </c>
      <c r="E1381" s="65">
        <v>116538.258</v>
      </c>
      <c r="F1381" s="60">
        <v>2024</v>
      </c>
      <c r="G1381" s="65">
        <v>71.805999999999997</v>
      </c>
      <c r="H1381" s="65">
        <v>3.5457477760314955</v>
      </c>
      <c r="I1381" s="66">
        <v>1.3799999952316284</v>
      </c>
      <c r="J1381" s="5">
        <v>7.531842433172975</v>
      </c>
      <c r="K1381" s="6">
        <v>46.389282269607058</v>
      </c>
      <c r="L1381" s="5">
        <v>39.763590385686236</v>
      </c>
      <c r="M1381" s="5">
        <v>8.4113946353600326</v>
      </c>
      <c r="N1381" s="7">
        <v>4.7273480926132097</v>
      </c>
      <c r="O1381" s="7" t="s">
        <v>3118</v>
      </c>
      <c r="P1381" s="67">
        <v>42.250798412628967</v>
      </c>
      <c r="Q1381" s="18">
        <f t="shared" si="70"/>
        <v>1</v>
      </c>
      <c r="R1381" s="68">
        <v>1.49</v>
      </c>
      <c r="S1381" s="69">
        <v>16798.150000000001</v>
      </c>
      <c r="T1381" s="59">
        <f t="shared" si="68"/>
        <v>16798.150000000001</v>
      </c>
    </row>
    <row r="1382" spans="1:20">
      <c r="A1382" t="str">
        <f t="shared" si="69"/>
        <v/>
      </c>
      <c r="B1382" s="60" t="s">
        <v>145</v>
      </c>
      <c r="C1382" s="60" t="s">
        <v>313</v>
      </c>
      <c r="D1382" s="60">
        <v>1</v>
      </c>
      <c r="E1382" s="65">
        <v>1386.654</v>
      </c>
      <c r="F1382" s="60">
        <v>2010</v>
      </c>
      <c r="G1382" s="65">
        <v>71.808999999999997</v>
      </c>
      <c r="H1382" s="65">
        <v>6.5779786109924316</v>
      </c>
      <c r="I1382" s="66" t="s">
        <v>367</v>
      </c>
      <c r="J1382" s="5">
        <v>10.56407326813391</v>
      </c>
      <c r="K1382" s="6">
        <v>65.067777960685504</v>
      </c>
      <c r="L1382" s="5">
        <v>58.442086076764681</v>
      </c>
      <c r="M1382" s="5" t="s">
        <v>367</v>
      </c>
      <c r="N1382" s="7" t="s">
        <v>367</v>
      </c>
      <c r="O1382" s="7" t="s">
        <v>2090</v>
      </c>
      <c r="P1382" s="67" t="s">
        <v>367</v>
      </c>
      <c r="Q1382" s="18">
        <f t="shared" si="70"/>
        <v>3</v>
      </c>
      <c r="R1382" s="68">
        <v>1.65</v>
      </c>
      <c r="S1382" s="69">
        <v>35145.129999999997</v>
      </c>
      <c r="T1382" s="59">
        <f t="shared" si="68"/>
        <v>35145.129999999997</v>
      </c>
    </row>
    <row r="1383" spans="1:20">
      <c r="A1383">
        <f t="shared" si="69"/>
        <v>56</v>
      </c>
      <c r="B1383" s="60" t="s">
        <v>117</v>
      </c>
      <c r="C1383" s="60" t="s">
        <v>285</v>
      </c>
      <c r="D1383" s="60">
        <v>1</v>
      </c>
      <c r="E1383" s="65">
        <v>5559.3860000000004</v>
      </c>
      <c r="F1383" s="60">
        <v>2007</v>
      </c>
      <c r="G1383" s="65">
        <v>71.816999999999993</v>
      </c>
      <c r="H1383" s="65">
        <v>5.2724614143371582</v>
      </c>
      <c r="I1383" s="66">
        <v>3.0399999618530273</v>
      </c>
      <c r="J1383" s="5">
        <v>9.2585560714786368</v>
      </c>
      <c r="K1383" s="6">
        <v>57.032999537115778</v>
      </c>
      <c r="L1383" s="5">
        <v>50.407307653194955</v>
      </c>
      <c r="M1383" s="5">
        <v>10.071394601981432</v>
      </c>
      <c r="N1383" s="7">
        <v>5.0049977828569929</v>
      </c>
      <c r="O1383" s="7" t="s">
        <v>2608</v>
      </c>
      <c r="P1383" s="67">
        <v>45.782181982811835</v>
      </c>
      <c r="Q1383" s="18">
        <f t="shared" si="70"/>
        <v>2</v>
      </c>
      <c r="R1383" s="68">
        <v>1.69</v>
      </c>
      <c r="S1383" s="69">
        <v>11141.87</v>
      </c>
      <c r="T1383" s="59">
        <f t="shared" si="68"/>
        <v>11141.87</v>
      </c>
    </row>
    <row r="1384" spans="1:20">
      <c r="A1384">
        <f t="shared" si="69"/>
        <v>44</v>
      </c>
      <c r="B1384" s="60" t="s">
        <v>82</v>
      </c>
      <c r="C1384" s="60" t="s">
        <v>250</v>
      </c>
      <c r="D1384" s="60">
        <v>7</v>
      </c>
      <c r="E1384" s="65">
        <v>7186.009</v>
      </c>
      <c r="F1384" s="60">
        <v>2024</v>
      </c>
      <c r="G1384" s="65">
        <v>71.823999999999998</v>
      </c>
      <c r="H1384" s="65">
        <v>5.9956997222900341</v>
      </c>
      <c r="I1384" s="66">
        <v>2.4496681690216064</v>
      </c>
      <c r="J1384" s="5">
        <v>9.9817943794315127</v>
      </c>
      <c r="K1384" s="6">
        <v>61.494163740216962</v>
      </c>
      <c r="L1384" s="5">
        <v>54.868471856296139</v>
      </c>
      <c r="M1384" s="5">
        <v>9.4810628091500107</v>
      </c>
      <c r="N1384" s="7">
        <v>5.7871646840419118</v>
      </c>
      <c r="O1384" s="7" t="s">
        <v>3119</v>
      </c>
      <c r="P1384" s="67">
        <v>51.722937185058768</v>
      </c>
      <c r="Q1384" s="18">
        <f t="shared" si="70"/>
        <v>2</v>
      </c>
      <c r="R1384" s="68">
        <v>1.49</v>
      </c>
      <c r="S1384" s="69">
        <v>7048.99</v>
      </c>
      <c r="T1384" s="59">
        <f t="shared" si="68"/>
        <v>7048.99</v>
      </c>
    </row>
    <row r="1385" spans="1:20">
      <c r="A1385">
        <f t="shared" si="69"/>
        <v>23</v>
      </c>
      <c r="B1385" s="60" t="s">
        <v>115</v>
      </c>
      <c r="C1385" s="60" t="s">
        <v>283</v>
      </c>
      <c r="D1385" s="60">
        <v>4</v>
      </c>
      <c r="E1385" s="65">
        <v>3829.0410000000002</v>
      </c>
      <c r="F1385" s="60">
        <v>2008</v>
      </c>
      <c r="G1385" s="65">
        <v>72.203999999999994</v>
      </c>
      <c r="H1385" s="65">
        <v>4.3856034278869629</v>
      </c>
      <c r="I1385" s="66">
        <v>1.1000000238418579</v>
      </c>
      <c r="J1385" s="5">
        <v>8.3716980850284415</v>
      </c>
      <c r="K1385" s="6">
        <v>51.847820834582322</v>
      </c>
      <c r="L1385" s="5">
        <v>45.222128950661499</v>
      </c>
      <c r="M1385" s="5">
        <v>8.1313946639702621</v>
      </c>
      <c r="N1385" s="7">
        <v>5.56142344818634</v>
      </c>
      <c r="O1385" s="7" t="s">
        <v>2395</v>
      </c>
      <c r="P1385" s="67">
        <v>50.871970665090501</v>
      </c>
      <c r="Q1385" s="18">
        <f t="shared" si="70"/>
        <v>1</v>
      </c>
      <c r="R1385" s="68">
        <v>1.69</v>
      </c>
      <c r="S1385" s="69">
        <v>4984.8100000000004</v>
      </c>
      <c r="T1385" s="59">
        <f t="shared" si="68"/>
        <v>4984.8100000000004</v>
      </c>
    </row>
    <row r="1386" spans="1:20">
      <c r="A1386" t="str">
        <f t="shared" si="69"/>
        <v/>
      </c>
      <c r="B1386" s="60" t="s">
        <v>331</v>
      </c>
      <c r="C1386" s="60" t="s">
        <v>332</v>
      </c>
      <c r="D1386" s="60">
        <v>1</v>
      </c>
      <c r="E1386" s="65">
        <v>364.70499999999998</v>
      </c>
      <c r="F1386" s="60">
        <v>2016</v>
      </c>
      <c r="G1386" s="65">
        <v>71.843000000000004</v>
      </c>
      <c r="H1386" s="65" t="s">
        <v>367</v>
      </c>
      <c r="I1386" s="66">
        <v>2.1454110145568848</v>
      </c>
      <c r="J1386" s="5" t="s">
        <v>367</v>
      </c>
      <c r="K1386" s="6" t="s">
        <v>367</v>
      </c>
      <c r="L1386" s="5" t="s">
        <v>367</v>
      </c>
      <c r="M1386" s="5">
        <v>9.176805654685289</v>
      </c>
      <c r="N1386" s="7" t="s">
        <v>367</v>
      </c>
      <c r="O1386" s="7" t="s">
        <v>3120</v>
      </c>
      <c r="P1386" s="67" t="s">
        <v>367</v>
      </c>
      <c r="Q1386" s="18">
        <f t="shared" si="70"/>
        <v>2</v>
      </c>
      <c r="R1386" s="68">
        <v>1.58</v>
      </c>
      <c r="S1386" s="69">
        <v>12063.06</v>
      </c>
      <c r="T1386" s="59">
        <f t="shared" si="68"/>
        <v>12063.06</v>
      </c>
    </row>
    <row r="1387" spans="1:20">
      <c r="A1387">
        <f t="shared" si="69"/>
        <v>51</v>
      </c>
      <c r="B1387" s="60" t="s">
        <v>37</v>
      </c>
      <c r="C1387" s="60" t="s">
        <v>205</v>
      </c>
      <c r="D1387" s="60">
        <v>8</v>
      </c>
      <c r="E1387" s="65">
        <v>1416096.094</v>
      </c>
      <c r="F1387" s="60">
        <v>2025</v>
      </c>
      <c r="G1387" s="65">
        <v>78.372</v>
      </c>
      <c r="H1387" s="65">
        <v>6.3800000000000008</v>
      </c>
      <c r="I1387" s="66">
        <v>3.7599999904632568</v>
      </c>
      <c r="J1387" s="5">
        <v>10.366094657141481</v>
      </c>
      <c r="K1387" s="6">
        <v>69.683794696908734</v>
      </c>
      <c r="L1387" s="5">
        <v>63.058102812987912</v>
      </c>
      <c r="M1387" s="5">
        <v>10.791394630591661</v>
      </c>
      <c r="N1387" s="7">
        <v>5.8433691817950519</v>
      </c>
      <c r="O1387" s="7" t="s">
        <v>3100</v>
      </c>
      <c r="P1387" s="67">
        <v>52.163979139038297</v>
      </c>
      <c r="Q1387" s="18">
        <f t="shared" si="70"/>
        <v>3</v>
      </c>
      <c r="R1387" s="68">
        <v>1.48</v>
      </c>
      <c r="S1387" s="69" t="s">
        <v>367</v>
      </c>
      <c r="T1387" s="59">
        <f t="shared" si="68"/>
        <v>23845.62</v>
      </c>
    </row>
    <row r="1388" spans="1:20">
      <c r="A1388">
        <f t="shared" si="69"/>
        <v>22</v>
      </c>
      <c r="B1388" s="60" t="s">
        <v>76</v>
      </c>
      <c r="C1388" s="60" t="s">
        <v>244</v>
      </c>
      <c r="D1388" s="60">
        <v>1</v>
      </c>
      <c r="E1388" s="65">
        <v>2815.7640000000001</v>
      </c>
      <c r="F1388" s="60">
        <v>2017</v>
      </c>
      <c r="G1388" s="65">
        <v>71.879000000000005</v>
      </c>
      <c r="H1388" s="65">
        <v>5.8897590637207031</v>
      </c>
      <c r="I1388" s="66">
        <v>1.9700000286102295</v>
      </c>
      <c r="J1388" s="5">
        <v>9.8758537208621817</v>
      </c>
      <c r="K1388" s="6">
        <v>60.888092343446473</v>
      </c>
      <c r="L1388" s="5">
        <v>54.262400459525651</v>
      </c>
      <c r="M1388" s="5">
        <v>9.0013946687386337</v>
      </c>
      <c r="N1388" s="7">
        <v>6.028221454168218</v>
      </c>
      <c r="O1388" s="7" t="s">
        <v>1036</v>
      </c>
      <c r="P1388" s="67">
        <v>54.446422630951837</v>
      </c>
      <c r="Q1388" s="18">
        <f t="shared" si="70"/>
        <v>2</v>
      </c>
      <c r="R1388" s="68">
        <v>1.58</v>
      </c>
      <c r="S1388" s="69">
        <v>10391.040000000001</v>
      </c>
      <c r="T1388" s="59">
        <f t="shared" si="68"/>
        <v>10391.040000000001</v>
      </c>
    </row>
    <row r="1389" spans="1:20">
      <c r="A1389">
        <f t="shared" si="69"/>
        <v>63</v>
      </c>
      <c r="B1389" s="60" t="s">
        <v>157</v>
      </c>
      <c r="C1389" s="60" t="s">
        <v>325</v>
      </c>
      <c r="D1389" s="60">
        <v>1</v>
      </c>
      <c r="E1389" s="65">
        <v>30565.323</v>
      </c>
      <c r="F1389" s="60">
        <v>2017</v>
      </c>
      <c r="G1389" s="65">
        <v>71.903000000000006</v>
      </c>
      <c r="H1389" s="65">
        <v>5.0707507133483887</v>
      </c>
      <c r="I1389" s="66">
        <v>2.440000057220459</v>
      </c>
      <c r="J1389" s="5">
        <v>9.0568453704898673</v>
      </c>
      <c r="K1389" s="6">
        <v>55.857263614812865</v>
      </c>
      <c r="L1389" s="5">
        <v>49.231571730892043</v>
      </c>
      <c r="M1389" s="5">
        <v>9.4713946973488632</v>
      </c>
      <c r="N1389" s="7">
        <v>5.1979220911015824</v>
      </c>
      <c r="O1389" s="7" t="s">
        <v>1103</v>
      </c>
      <c r="P1389" s="67">
        <v>46.947224007371432</v>
      </c>
      <c r="Q1389" s="18">
        <f t="shared" si="70"/>
        <v>2</v>
      </c>
      <c r="R1389" s="68">
        <v>1.58</v>
      </c>
      <c r="S1389" s="69"/>
      <c r="T1389" s="59" t="str">
        <f t="shared" si="68"/>
        <v/>
      </c>
    </row>
    <row r="1390" spans="1:20">
      <c r="A1390">
        <f t="shared" si="69"/>
        <v>119</v>
      </c>
      <c r="B1390" s="60" t="s">
        <v>124</v>
      </c>
      <c r="C1390" s="60" t="s">
        <v>292</v>
      </c>
      <c r="D1390" s="60">
        <v>7</v>
      </c>
      <c r="E1390" s="65">
        <v>146430.14600000001</v>
      </c>
      <c r="F1390" s="60">
        <v>2018</v>
      </c>
      <c r="G1390" s="65">
        <v>72.936000000000007</v>
      </c>
      <c r="H1390" s="65">
        <v>5.5135002136230469</v>
      </c>
      <c r="I1390" s="66">
        <v>4.7899999618530273</v>
      </c>
      <c r="J1390" s="5">
        <v>9.4995948707645255</v>
      </c>
      <c r="K1390" s="6">
        <v>59.42958788143396</v>
      </c>
      <c r="L1390" s="5">
        <v>52.803895997513138</v>
      </c>
      <c r="M1390" s="5">
        <v>11.821394601981432</v>
      </c>
      <c r="N1390" s="7">
        <v>4.4668076631722</v>
      </c>
      <c r="O1390" s="7" t="s">
        <v>969</v>
      </c>
      <c r="P1390" s="67">
        <v>40.250157152736328</v>
      </c>
      <c r="Q1390" s="18">
        <f t="shared" si="70"/>
        <v>3</v>
      </c>
      <c r="R1390" s="68">
        <v>1.56</v>
      </c>
      <c r="S1390" s="69">
        <v>36536.699999999997</v>
      </c>
      <c r="T1390" s="59">
        <f t="shared" si="68"/>
        <v>36536.699999999997</v>
      </c>
    </row>
    <row r="1391" spans="1:20">
      <c r="A1391">
        <f t="shared" si="69"/>
        <v>16</v>
      </c>
      <c r="B1391" s="60" t="s">
        <v>141</v>
      </c>
      <c r="C1391" s="60" t="s">
        <v>309</v>
      </c>
      <c r="D1391" s="60">
        <v>7</v>
      </c>
      <c r="E1391" s="65">
        <v>10590.927</v>
      </c>
      <c r="F1391" s="60">
        <v>2024</v>
      </c>
      <c r="G1391" s="65">
        <v>71.927000000000007</v>
      </c>
      <c r="H1391" s="65">
        <v>5.5468242263793943</v>
      </c>
      <c r="I1391" s="66">
        <v>1.0499999523162842</v>
      </c>
      <c r="J1391" s="5">
        <v>9.5329188835208747</v>
      </c>
      <c r="K1391" s="6">
        <v>58.813027605858245</v>
      </c>
      <c r="L1391" s="5">
        <v>52.187335721937423</v>
      </c>
      <c r="M1391" s="5">
        <v>8.0813945924446884</v>
      </c>
      <c r="N1391" s="7">
        <v>6.4577140894379124</v>
      </c>
      <c r="O1391" s="7" t="s">
        <v>3122</v>
      </c>
      <c r="P1391" s="67">
        <v>57.715990202957755</v>
      </c>
      <c r="Q1391" s="18">
        <f t="shared" si="70"/>
        <v>1</v>
      </c>
      <c r="R1391" s="68">
        <v>1.49</v>
      </c>
      <c r="S1391" s="69">
        <v>4755.93</v>
      </c>
      <c r="T1391" s="59">
        <f t="shared" si="68"/>
        <v>4755.93</v>
      </c>
    </row>
    <row r="1392" spans="1:20">
      <c r="A1392" t="str">
        <f t="shared" si="69"/>
        <v/>
      </c>
      <c r="B1392" s="60" t="s">
        <v>17</v>
      </c>
      <c r="C1392" s="60" t="s">
        <v>185</v>
      </c>
      <c r="D1392" s="60">
        <v>7</v>
      </c>
      <c r="E1392" s="65">
        <v>9631.1380000000008</v>
      </c>
      <c r="F1392" s="60">
        <v>2014</v>
      </c>
      <c r="G1392" s="65">
        <v>71.930000000000007</v>
      </c>
      <c r="H1392" s="65">
        <v>5.2515301704406738</v>
      </c>
      <c r="I1392" s="66" t="s">
        <v>367</v>
      </c>
      <c r="J1392" s="5">
        <v>9.2376248275821524</v>
      </c>
      <c r="K1392" s="6">
        <v>56.993597743332998</v>
      </c>
      <c r="L1392" s="5">
        <v>50.367905859412176</v>
      </c>
      <c r="M1392" s="5" t="s">
        <v>367</v>
      </c>
      <c r="N1392" s="7" t="s">
        <v>367</v>
      </c>
      <c r="O1392" s="7" t="s">
        <v>1546</v>
      </c>
      <c r="P1392" s="67" t="s">
        <v>367</v>
      </c>
      <c r="Q1392" s="18">
        <f t="shared" si="70"/>
        <v>3</v>
      </c>
      <c r="R1392" s="68">
        <v>1.61</v>
      </c>
      <c r="S1392" s="69">
        <v>20709.2</v>
      </c>
      <c r="T1392" s="59">
        <f t="shared" si="68"/>
        <v>20709.2</v>
      </c>
    </row>
    <row r="1393" spans="1:20">
      <c r="A1393" t="str">
        <f t="shared" si="69"/>
        <v/>
      </c>
      <c r="B1393" s="60" t="s">
        <v>88</v>
      </c>
      <c r="C1393" s="60" t="s">
        <v>256</v>
      </c>
      <c r="D1393" s="60">
        <v>4</v>
      </c>
      <c r="E1393" s="65">
        <v>6235.43</v>
      </c>
      <c r="F1393" s="60">
        <v>2008</v>
      </c>
      <c r="G1393" s="65">
        <v>71.936000000000007</v>
      </c>
      <c r="H1393" s="65" t="s">
        <v>367</v>
      </c>
      <c r="I1393" s="66">
        <v>4.5728673934936523</v>
      </c>
      <c r="J1393" s="5" t="s">
        <v>367</v>
      </c>
      <c r="K1393" s="6" t="s">
        <v>367</v>
      </c>
      <c r="L1393" s="5" t="s">
        <v>367</v>
      </c>
      <c r="M1393" s="5">
        <v>11.604262033622057</v>
      </c>
      <c r="N1393" s="7" t="s">
        <v>367</v>
      </c>
      <c r="O1393" s="7" t="s">
        <v>2388</v>
      </c>
      <c r="P1393" s="67" t="s">
        <v>367</v>
      </c>
      <c r="Q1393" s="18">
        <f t="shared" si="70"/>
        <v>3</v>
      </c>
      <c r="R1393" s="68">
        <v>1.69</v>
      </c>
      <c r="S1393" s="69">
        <v>21915.200000000001</v>
      </c>
      <c r="T1393" s="59">
        <f t="shared" si="68"/>
        <v>21915.200000000001</v>
      </c>
    </row>
    <row r="1394" spans="1:20">
      <c r="A1394">
        <f t="shared" si="69"/>
        <v>21</v>
      </c>
      <c r="B1394" s="60" t="s">
        <v>51</v>
      </c>
      <c r="C1394" s="60" t="s">
        <v>219</v>
      </c>
      <c r="D1394" s="60">
        <v>1</v>
      </c>
      <c r="E1394" s="65">
        <v>6280.3190000000004</v>
      </c>
      <c r="F1394" s="60">
        <v>2022</v>
      </c>
      <c r="G1394" s="65">
        <v>71.968999999999994</v>
      </c>
      <c r="H1394" s="65">
        <v>6.4921560287475586</v>
      </c>
      <c r="I1394" s="66">
        <v>2.309999942779541</v>
      </c>
      <c r="J1394" s="5">
        <v>10.478250685889037</v>
      </c>
      <c r="K1394" s="6">
        <v>64.682968863808568</v>
      </c>
      <c r="L1394" s="5">
        <v>58.057276979887746</v>
      </c>
      <c r="M1394" s="5">
        <v>9.3413945829079452</v>
      </c>
      <c r="N1394" s="7">
        <v>6.2150545579260505</v>
      </c>
      <c r="O1394" s="7" t="s">
        <v>3123</v>
      </c>
      <c r="P1394" s="67">
        <v>55.677585413362408</v>
      </c>
      <c r="Q1394" s="18">
        <f t="shared" si="70"/>
        <v>2</v>
      </c>
      <c r="R1394" s="68">
        <v>1.51</v>
      </c>
      <c r="S1394" s="69">
        <v>11085.62</v>
      </c>
      <c r="T1394" s="59">
        <f t="shared" si="68"/>
        <v>11085.62</v>
      </c>
    </row>
    <row r="1395" spans="1:20">
      <c r="A1395">
        <f t="shared" si="69"/>
        <v>52</v>
      </c>
      <c r="B1395" s="60" t="s">
        <v>136</v>
      </c>
      <c r="C1395" s="60" t="s">
        <v>304</v>
      </c>
      <c r="D1395" s="60">
        <v>6</v>
      </c>
      <c r="E1395" s="65">
        <v>23229.47</v>
      </c>
      <c r="F1395" s="60">
        <v>2025</v>
      </c>
      <c r="G1395" s="65">
        <v>77.853999999999999</v>
      </c>
      <c r="H1395" s="65">
        <v>4.2569999999999997</v>
      </c>
      <c r="I1395" s="66">
        <v>1.2699999809265137</v>
      </c>
      <c r="J1395" s="5">
        <v>8.24309465714148</v>
      </c>
      <c r="K1395" s="6">
        <v>55.046145054506894</v>
      </c>
      <c r="L1395" s="5">
        <v>48.420453170586072</v>
      </c>
      <c r="M1395" s="5">
        <v>8.3013946210549179</v>
      </c>
      <c r="N1395" s="7">
        <v>5.8328094712877219</v>
      </c>
      <c r="O1395" s="7" t="s">
        <v>3115</v>
      </c>
      <c r="P1395" s="67">
        <v>52.069712201338255</v>
      </c>
      <c r="Q1395" s="18">
        <f t="shared" si="70"/>
        <v>1</v>
      </c>
      <c r="R1395" s="68">
        <v>1.48</v>
      </c>
      <c r="S1395" s="69" t="s">
        <v>367</v>
      </c>
      <c r="T1395" s="59">
        <f t="shared" si="68"/>
        <v>13752.84</v>
      </c>
    </row>
    <row r="1396" spans="1:20">
      <c r="A1396" t="str">
        <f t="shared" si="69"/>
        <v/>
      </c>
      <c r="B1396" s="60" t="s">
        <v>76</v>
      </c>
      <c r="C1396" s="60" t="s">
        <v>244</v>
      </c>
      <c r="D1396" s="60">
        <v>1</v>
      </c>
      <c r="E1396" s="65">
        <v>2748.5680000000002</v>
      </c>
      <c r="F1396" s="60">
        <v>2010</v>
      </c>
      <c r="G1396" s="65">
        <v>71.978999999999999</v>
      </c>
      <c r="H1396" s="65" t="s">
        <v>367</v>
      </c>
      <c r="I1396" s="66">
        <v>1.7799999713897705</v>
      </c>
      <c r="J1396" s="5" t="s">
        <v>367</v>
      </c>
      <c r="K1396" s="6" t="s">
        <v>367</v>
      </c>
      <c r="L1396" s="5" t="s">
        <v>367</v>
      </c>
      <c r="M1396" s="5">
        <v>8.8113946115181747</v>
      </c>
      <c r="N1396" s="7" t="s">
        <v>367</v>
      </c>
      <c r="O1396" s="7" t="s">
        <v>2077</v>
      </c>
      <c r="P1396" s="67" t="s">
        <v>367</v>
      </c>
      <c r="Q1396" s="18">
        <f t="shared" si="70"/>
        <v>2</v>
      </c>
      <c r="R1396" s="68">
        <v>1.65</v>
      </c>
      <c r="S1396" s="69">
        <v>9805.9</v>
      </c>
      <c r="T1396" s="59">
        <f t="shared" si="68"/>
        <v>9805.9</v>
      </c>
    </row>
    <row r="1397" spans="1:20">
      <c r="A1397">
        <f t="shared" si="69"/>
        <v>136</v>
      </c>
      <c r="B1397" s="60" t="s">
        <v>100</v>
      </c>
      <c r="C1397" s="60" t="s">
        <v>268</v>
      </c>
      <c r="D1397" s="60">
        <v>8</v>
      </c>
      <c r="E1397" s="65">
        <v>3475.54</v>
      </c>
      <c r="F1397" s="60">
        <v>2024</v>
      </c>
      <c r="G1397" s="65">
        <v>71.984999999999999</v>
      </c>
      <c r="H1397" s="65">
        <v>6.1320340499877943</v>
      </c>
      <c r="I1397" s="66">
        <v>7.6100001335144043</v>
      </c>
      <c r="J1397" s="5">
        <v>10.118128707129273</v>
      </c>
      <c r="K1397" s="6">
        <v>62.473796848830581</v>
      </c>
      <c r="L1397" s="5">
        <v>55.848104964909759</v>
      </c>
      <c r="M1397" s="5">
        <v>14.641394773642809</v>
      </c>
      <c r="N1397" s="7">
        <v>3.8143978649798154</v>
      </c>
      <c r="O1397" s="7" t="s">
        <v>3125</v>
      </c>
      <c r="P1397" s="67">
        <v>34.091281644914119</v>
      </c>
      <c r="Q1397" s="18">
        <f t="shared" si="70"/>
        <v>3</v>
      </c>
      <c r="R1397" s="68">
        <v>1.49</v>
      </c>
      <c r="S1397" s="69">
        <v>16842.650000000001</v>
      </c>
      <c r="T1397" s="59">
        <f t="shared" si="68"/>
        <v>16842.650000000001</v>
      </c>
    </row>
    <row r="1398" spans="1:20">
      <c r="A1398">
        <f t="shared" si="69"/>
        <v>53</v>
      </c>
      <c r="B1398" s="60" t="s">
        <v>61</v>
      </c>
      <c r="C1398" s="60" t="s">
        <v>229</v>
      </c>
      <c r="D1398" s="60">
        <v>3</v>
      </c>
      <c r="E1398" s="65">
        <v>9938.8439999999991</v>
      </c>
      <c r="F1398" s="60">
        <v>2025</v>
      </c>
      <c r="G1398" s="65">
        <v>82.224999999999994</v>
      </c>
      <c r="H1398" s="65">
        <v>5.6634592895507829</v>
      </c>
      <c r="I1398" s="66">
        <v>3.559999942779541</v>
      </c>
      <c r="J1398" s="5">
        <v>9.6495539466922615</v>
      </c>
      <c r="K1398" s="6">
        <v>68.056061630189845</v>
      </c>
      <c r="L1398" s="5">
        <v>61.430369746269022</v>
      </c>
      <c r="M1398" s="5">
        <v>10.591394582907945</v>
      </c>
      <c r="N1398" s="7">
        <v>5.800026546589379</v>
      </c>
      <c r="O1398" s="7" t="s">
        <v>3121</v>
      </c>
      <c r="P1398" s="67">
        <v>51.777057784532147</v>
      </c>
      <c r="Q1398" s="18">
        <f t="shared" si="70"/>
        <v>3</v>
      </c>
      <c r="R1398" s="68">
        <v>1.48</v>
      </c>
      <c r="S1398" s="69" t="s">
        <v>367</v>
      </c>
      <c r="T1398" s="59">
        <f t="shared" si="68"/>
        <v>37474.28</v>
      </c>
    </row>
    <row r="1399" spans="1:20">
      <c r="A1399">
        <f t="shared" si="69"/>
        <v>16</v>
      </c>
      <c r="B1399" s="60" t="s">
        <v>155</v>
      </c>
      <c r="C1399" s="60" t="s">
        <v>323</v>
      </c>
      <c r="D1399" s="60">
        <v>7</v>
      </c>
      <c r="E1399" s="65">
        <v>32373.49</v>
      </c>
      <c r="F1399" s="60">
        <v>2018</v>
      </c>
      <c r="G1399" s="65">
        <v>71.998999999999995</v>
      </c>
      <c r="H1399" s="65">
        <v>6.2054600715637207</v>
      </c>
      <c r="I1399" s="66">
        <v>2.0099999904632568</v>
      </c>
      <c r="J1399" s="5">
        <v>10.191554728705199</v>
      </c>
      <c r="K1399" s="6">
        <v>62.939399932445653</v>
      </c>
      <c r="L1399" s="5">
        <v>56.31370804852483</v>
      </c>
      <c r="M1399" s="5">
        <v>9.041394630591661</v>
      </c>
      <c r="N1399" s="7">
        <v>6.2284316025745365</v>
      </c>
      <c r="O1399" s="7" t="s">
        <v>906</v>
      </c>
      <c r="P1399" s="67">
        <v>56.124053176862716</v>
      </c>
      <c r="Q1399" s="18">
        <f t="shared" si="70"/>
        <v>2</v>
      </c>
      <c r="R1399" s="68">
        <v>1.56</v>
      </c>
      <c r="S1399" s="69">
        <v>8348.9599999999991</v>
      </c>
      <c r="T1399" s="59">
        <f t="shared" si="68"/>
        <v>8348.9599999999991</v>
      </c>
    </row>
    <row r="1400" spans="1:20">
      <c r="A1400">
        <f t="shared" si="69"/>
        <v>90</v>
      </c>
      <c r="B1400" s="60" t="s">
        <v>84</v>
      </c>
      <c r="C1400" s="60" t="s">
        <v>252</v>
      </c>
      <c r="D1400" s="60">
        <v>7</v>
      </c>
      <c r="E1400" s="65">
        <v>2177.7109999999998</v>
      </c>
      <c r="F1400" s="60">
        <v>2008</v>
      </c>
      <c r="G1400" s="65">
        <v>71.998999999999995</v>
      </c>
      <c r="H1400" s="65">
        <v>5.1453752517700195</v>
      </c>
      <c r="I1400" s="66">
        <v>4.3000001907348633</v>
      </c>
      <c r="J1400" s="5">
        <v>9.1314699089114981</v>
      </c>
      <c r="K1400" s="6">
        <v>56.392694919187377</v>
      </c>
      <c r="L1400" s="5">
        <v>49.767003035266555</v>
      </c>
      <c r="M1400" s="5">
        <v>11.331394830863267</v>
      </c>
      <c r="N1400" s="7">
        <v>4.391957369600819</v>
      </c>
      <c r="O1400" s="7" t="s">
        <v>2485</v>
      </c>
      <c r="P1400" s="67">
        <v>40.17452160409109</v>
      </c>
      <c r="Q1400" s="18">
        <f t="shared" si="70"/>
        <v>3</v>
      </c>
      <c r="R1400" s="68">
        <v>1.69</v>
      </c>
      <c r="S1400" s="69">
        <v>28726.97</v>
      </c>
      <c r="T1400" s="59">
        <f t="shared" si="68"/>
        <v>28726.97</v>
      </c>
    </row>
    <row r="1401" spans="1:20">
      <c r="A1401">
        <f t="shared" si="69"/>
        <v>14</v>
      </c>
      <c r="B1401" s="60" t="s">
        <v>65</v>
      </c>
      <c r="C1401" s="60" t="s">
        <v>233</v>
      </c>
      <c r="D1401" s="60">
        <v>1</v>
      </c>
      <c r="E1401" s="65">
        <v>9765.2099999999991</v>
      </c>
      <c r="F1401" s="60">
        <v>2018</v>
      </c>
      <c r="G1401" s="65">
        <v>72.001000000000005</v>
      </c>
      <c r="H1401" s="65">
        <v>5.908423900604248</v>
      </c>
      <c r="I1401" s="66">
        <v>1.7066774368286133</v>
      </c>
      <c r="J1401" s="5">
        <v>9.8945185577457266</v>
      </c>
      <c r="K1401" s="6">
        <v>61.106708074954632</v>
      </c>
      <c r="L1401" s="5">
        <v>54.48101619103381</v>
      </c>
      <c r="M1401" s="5">
        <v>8.7380720769570175</v>
      </c>
      <c r="N1401" s="7">
        <v>6.2349012129007875</v>
      </c>
      <c r="O1401" s="7" t="s">
        <v>864</v>
      </c>
      <c r="P1401" s="67">
        <v>56.182350478198423</v>
      </c>
      <c r="Q1401" s="18">
        <f t="shared" si="70"/>
        <v>2</v>
      </c>
      <c r="R1401" s="68">
        <v>1.56</v>
      </c>
      <c r="S1401" s="69">
        <v>6219.28</v>
      </c>
      <c r="T1401" s="59">
        <f t="shared" si="68"/>
        <v>6219.28</v>
      </c>
    </row>
    <row r="1402" spans="1:20">
      <c r="A1402">
        <f t="shared" si="69"/>
        <v>108</v>
      </c>
      <c r="B1402" s="60" t="s">
        <v>157</v>
      </c>
      <c r="C1402" s="60" t="s">
        <v>325</v>
      </c>
      <c r="D1402" s="60">
        <v>1</v>
      </c>
      <c r="E1402" s="65">
        <v>30765.72</v>
      </c>
      <c r="F1402" s="60">
        <v>2016</v>
      </c>
      <c r="G1402" s="65">
        <v>72.001999999999995</v>
      </c>
      <c r="H1402" s="65">
        <v>4.0411148071289063</v>
      </c>
      <c r="I1402" s="66">
        <v>2.5099999904632568</v>
      </c>
      <c r="J1402" s="5">
        <v>8.0272094642703848</v>
      </c>
      <c r="K1402" s="6">
        <v>49.575242611282633</v>
      </c>
      <c r="L1402" s="5">
        <v>42.94955072736181</v>
      </c>
      <c r="M1402" s="5">
        <v>9.541394630591661</v>
      </c>
      <c r="N1402" s="7">
        <v>4.501391294481917</v>
      </c>
      <c r="O1402" s="7" t="s">
        <v>1283</v>
      </c>
      <c r="P1402" s="67">
        <v>40.656212567835553</v>
      </c>
      <c r="Q1402" s="18">
        <f t="shared" si="70"/>
        <v>2</v>
      </c>
      <c r="R1402" s="68">
        <v>1.58</v>
      </c>
      <c r="S1402" s="69"/>
      <c r="T1402" s="59" t="str">
        <f t="shared" si="68"/>
        <v/>
      </c>
    </row>
    <row r="1403" spans="1:20">
      <c r="A1403">
        <f t="shared" si="69"/>
        <v>48</v>
      </c>
      <c r="B1403" s="60" t="s">
        <v>69</v>
      </c>
      <c r="C1403" s="60" t="s">
        <v>237</v>
      </c>
      <c r="D1403" s="60">
        <v>6</v>
      </c>
      <c r="E1403" s="65">
        <v>1438069.5959999999</v>
      </c>
      <c r="F1403" s="60">
        <v>2023</v>
      </c>
      <c r="G1403" s="65">
        <v>72.003</v>
      </c>
      <c r="H1403" s="65">
        <v>4.6739299888610848</v>
      </c>
      <c r="I1403" s="66">
        <v>1.1499999761581421</v>
      </c>
      <c r="J1403" s="5">
        <v>8.6600246460025652</v>
      </c>
      <c r="K1403" s="6">
        <v>53.484188671989735</v>
      </c>
      <c r="L1403" s="5">
        <v>46.858496788068912</v>
      </c>
      <c r="M1403" s="5">
        <v>8.1813946162865463</v>
      </c>
      <c r="N1403" s="7">
        <v>5.7274461122787788</v>
      </c>
      <c r="O1403" s="7" t="s">
        <v>3127</v>
      </c>
      <c r="P1403" s="67">
        <v>51.249272261526635</v>
      </c>
      <c r="Q1403" s="18">
        <f t="shared" si="70"/>
        <v>1</v>
      </c>
      <c r="R1403" s="68">
        <v>1.5</v>
      </c>
      <c r="S1403" s="69">
        <v>9301.76</v>
      </c>
      <c r="T1403" s="59">
        <f t="shared" si="68"/>
        <v>9301.76</v>
      </c>
    </row>
    <row r="1404" spans="1:20">
      <c r="A1404">
        <f t="shared" si="69"/>
        <v>44</v>
      </c>
      <c r="B1404" s="60" t="s">
        <v>49</v>
      </c>
      <c r="C1404" s="60" t="s">
        <v>217</v>
      </c>
      <c r="D1404" s="60">
        <v>1</v>
      </c>
      <c r="E1404" s="65">
        <v>17546.064999999999</v>
      </c>
      <c r="F1404" s="60">
        <v>2020</v>
      </c>
      <c r="G1404" s="65">
        <v>72.004000000000005</v>
      </c>
      <c r="H1404" s="65">
        <v>5.354461669921875</v>
      </c>
      <c r="I1404" s="66">
        <v>2.0701019763946533</v>
      </c>
      <c r="J1404" s="5">
        <v>9.3405563270633536</v>
      </c>
      <c r="K1404" s="6">
        <v>57.68794380286014</v>
      </c>
      <c r="L1404" s="5">
        <v>51.062251918939317</v>
      </c>
      <c r="M1404" s="5">
        <v>9.1014966165230575</v>
      </c>
      <c r="N1404" s="7">
        <v>5.6103137835858536</v>
      </c>
      <c r="O1404" s="7" t="s">
        <v>584</v>
      </c>
      <c r="P1404" s="67">
        <v>50.377699052842225</v>
      </c>
      <c r="Q1404" s="18">
        <f t="shared" si="70"/>
        <v>2</v>
      </c>
      <c r="R1404" s="68">
        <v>1.53</v>
      </c>
      <c r="S1404" s="69">
        <v>12440.33</v>
      </c>
      <c r="T1404" s="59">
        <f t="shared" si="68"/>
        <v>12440.33</v>
      </c>
    </row>
    <row r="1405" spans="1:20">
      <c r="A1405" t="str">
        <f t="shared" si="69"/>
        <v/>
      </c>
      <c r="B1405" s="60" t="s">
        <v>23</v>
      </c>
      <c r="C1405" s="60" t="s">
        <v>191</v>
      </c>
      <c r="D1405" s="60">
        <v>6</v>
      </c>
      <c r="E1405" s="65">
        <v>764.82399999999996</v>
      </c>
      <c r="F1405" s="60">
        <v>2019</v>
      </c>
      <c r="G1405" s="65">
        <v>72.004999999999995</v>
      </c>
      <c r="H1405" s="65" t="s">
        <v>367</v>
      </c>
      <c r="I1405" s="66">
        <v>4.6100001335144043</v>
      </c>
      <c r="J1405" s="5" t="s">
        <v>367</v>
      </c>
      <c r="K1405" s="6" t="s">
        <v>367</v>
      </c>
      <c r="L1405" s="5" t="s">
        <v>367</v>
      </c>
      <c r="M1405" s="5">
        <v>11.641394773642809</v>
      </c>
      <c r="N1405" s="7" t="s">
        <v>367</v>
      </c>
      <c r="O1405" s="7" t="s">
        <v>702</v>
      </c>
      <c r="P1405" s="67" t="s">
        <v>367</v>
      </c>
      <c r="Q1405" s="18">
        <f t="shared" si="70"/>
        <v>3</v>
      </c>
      <c r="R1405" s="68">
        <v>1.55</v>
      </c>
      <c r="S1405" s="69">
        <v>14555.19</v>
      </c>
      <c r="T1405" s="59">
        <f t="shared" si="68"/>
        <v>14555.19</v>
      </c>
    </row>
    <row r="1406" spans="1:20">
      <c r="A1406">
        <f t="shared" si="69"/>
        <v>115</v>
      </c>
      <c r="B1406" s="60" t="s">
        <v>79</v>
      </c>
      <c r="C1406" s="60" t="s">
        <v>247</v>
      </c>
      <c r="D1406" s="60">
        <v>7</v>
      </c>
      <c r="E1406" s="65">
        <v>18084.169000000002</v>
      </c>
      <c r="F1406" s="60">
        <v>2015</v>
      </c>
      <c r="G1406" s="65">
        <v>72.024000000000001</v>
      </c>
      <c r="H1406" s="65">
        <v>5.9499950408935547</v>
      </c>
      <c r="I1406" s="66">
        <v>5.4906249046325684</v>
      </c>
      <c r="J1406" s="5">
        <v>9.9360896980350333</v>
      </c>
      <c r="K1406" s="6">
        <v>61.383045651828468</v>
      </c>
      <c r="L1406" s="5">
        <v>54.757353767907645</v>
      </c>
      <c r="M1406" s="5">
        <v>12.522019544760973</v>
      </c>
      <c r="N1406" s="7">
        <v>4.3728851861453375</v>
      </c>
      <c r="O1406" s="7" t="s">
        <v>1435</v>
      </c>
      <c r="P1406" s="67">
        <v>39.541419788307358</v>
      </c>
      <c r="Q1406" s="18">
        <f t="shared" si="70"/>
        <v>3</v>
      </c>
      <c r="R1406" s="68">
        <v>1.59</v>
      </c>
      <c r="S1406" s="69">
        <v>30893.759999999998</v>
      </c>
      <c r="T1406" s="59">
        <f t="shared" si="68"/>
        <v>30893.759999999998</v>
      </c>
    </row>
    <row r="1407" spans="1:20">
      <c r="A1407">
        <f t="shared" si="69"/>
        <v>21</v>
      </c>
      <c r="B1407" s="60" t="s">
        <v>109</v>
      </c>
      <c r="C1407" s="60" t="s">
        <v>277</v>
      </c>
      <c r="D1407" s="60">
        <v>1</v>
      </c>
      <c r="E1407" s="65">
        <v>5819.0510000000004</v>
      </c>
      <c r="F1407" s="60">
        <v>2011</v>
      </c>
      <c r="G1407" s="65">
        <v>72.033000000000001</v>
      </c>
      <c r="H1407" s="65">
        <v>5.3857054710388184</v>
      </c>
      <c r="I1407" s="66">
        <v>1.7525535821914673</v>
      </c>
      <c r="J1407" s="5">
        <v>9.371800128180297</v>
      </c>
      <c r="K1407" s="6">
        <v>57.904219601045924</v>
      </c>
      <c r="L1407" s="5">
        <v>51.278527717125101</v>
      </c>
      <c r="M1407" s="5">
        <v>8.7839482223198715</v>
      </c>
      <c r="N1407" s="7">
        <v>5.8377538686791421</v>
      </c>
      <c r="O1407" s="7" t="s">
        <v>1945</v>
      </c>
      <c r="P1407" s="67">
        <v>53.154732695929397</v>
      </c>
      <c r="Q1407" s="18">
        <f t="shared" si="70"/>
        <v>2</v>
      </c>
      <c r="R1407" s="68">
        <v>1.65</v>
      </c>
      <c r="S1407" s="69">
        <v>5976.25</v>
      </c>
      <c r="T1407" s="59">
        <f t="shared" si="68"/>
        <v>5976.25</v>
      </c>
    </row>
    <row r="1408" spans="1:20">
      <c r="A1408">
        <f t="shared" si="69"/>
        <v>55</v>
      </c>
      <c r="B1408" s="60" t="s">
        <v>72</v>
      </c>
      <c r="C1408" s="60" t="s">
        <v>240</v>
      </c>
      <c r="D1408" s="60">
        <v>4</v>
      </c>
      <c r="E1408" s="65">
        <v>44070.550999999999</v>
      </c>
      <c r="F1408" s="60">
        <v>2022</v>
      </c>
      <c r="G1408" s="65">
        <v>72.037000000000006</v>
      </c>
      <c r="H1408" s="65">
        <v>5.1660000000000004</v>
      </c>
      <c r="I1408" s="66">
        <v>2.0299999713897705</v>
      </c>
      <c r="J1408" s="5">
        <v>9.152094657141479</v>
      </c>
      <c r="K1408" s="6">
        <v>56.549896442901051</v>
      </c>
      <c r="L1408" s="5">
        <v>49.924204558980229</v>
      </c>
      <c r="M1408" s="5">
        <v>9.0613946115181747</v>
      </c>
      <c r="N1408" s="7">
        <v>5.5095497657193153</v>
      </c>
      <c r="O1408" s="7" t="s">
        <v>3128</v>
      </c>
      <c r="P1408" s="67">
        <v>49.357318557855528</v>
      </c>
      <c r="Q1408" s="18">
        <f t="shared" si="70"/>
        <v>2</v>
      </c>
      <c r="R1408" s="68">
        <v>1.51</v>
      </c>
      <c r="S1408" s="69">
        <v>13433.4</v>
      </c>
      <c r="T1408" s="59">
        <f t="shared" si="68"/>
        <v>13433.4</v>
      </c>
    </row>
    <row r="1409" spans="1:20">
      <c r="A1409">
        <f t="shared" si="69"/>
        <v>44</v>
      </c>
      <c r="B1409" s="60" t="s">
        <v>48</v>
      </c>
      <c r="C1409" s="60" t="s">
        <v>216</v>
      </c>
      <c r="D1409" s="60">
        <v>1</v>
      </c>
      <c r="E1409" s="65">
        <v>9820.1749999999993</v>
      </c>
      <c r="F1409" s="60">
        <v>2010</v>
      </c>
      <c r="G1409" s="65">
        <v>72.039000000000001</v>
      </c>
      <c r="H1409" s="65">
        <v>4.7350211143493652</v>
      </c>
      <c r="I1409" s="66">
        <v>1.8500000238418579</v>
      </c>
      <c r="J1409" s="5">
        <v>8.7211157714908438</v>
      </c>
      <c r="K1409" s="6">
        <v>53.888416212722994</v>
      </c>
      <c r="L1409" s="5">
        <v>47.262724328802172</v>
      </c>
      <c r="M1409" s="5">
        <v>8.8813946639702621</v>
      </c>
      <c r="N1409" s="7">
        <v>5.3215430815765874</v>
      </c>
      <c r="O1409" s="7" t="s">
        <v>2142</v>
      </c>
      <c r="P1409" s="67">
        <v>48.454458066262625</v>
      </c>
      <c r="Q1409" s="18">
        <f t="shared" si="70"/>
        <v>2</v>
      </c>
      <c r="R1409" s="68">
        <v>1.65</v>
      </c>
      <c r="S1409" s="69">
        <v>14975</v>
      </c>
      <c r="T1409" s="59">
        <f t="shared" si="68"/>
        <v>14975</v>
      </c>
    </row>
    <row r="1410" spans="1:20">
      <c r="A1410">
        <f t="shared" si="69"/>
        <v>43</v>
      </c>
      <c r="B1410" s="60" t="s">
        <v>117</v>
      </c>
      <c r="C1410" s="60" t="s">
        <v>285</v>
      </c>
      <c r="D1410" s="60">
        <v>1</v>
      </c>
      <c r="E1410" s="65">
        <v>5613.5739999999996</v>
      </c>
      <c r="F1410" s="60">
        <v>2008</v>
      </c>
      <c r="G1410" s="65">
        <v>72.046999999999997</v>
      </c>
      <c r="H1410" s="65">
        <v>5.5700616836547852</v>
      </c>
      <c r="I1410" s="66">
        <v>3.0699999332427979</v>
      </c>
      <c r="J1410" s="5">
        <v>9.5561563407962637</v>
      </c>
      <c r="K1410" s="6">
        <v>59.054750706629754</v>
      </c>
      <c r="L1410" s="5">
        <v>52.429058822708932</v>
      </c>
      <c r="M1410" s="5">
        <v>10.101394573371202</v>
      </c>
      <c r="N1410" s="7">
        <v>5.1902792670746498</v>
      </c>
      <c r="O1410" s="7" t="s">
        <v>2440</v>
      </c>
      <c r="P1410" s="67">
        <v>47.477006035991764</v>
      </c>
      <c r="Q1410" s="18">
        <f t="shared" si="70"/>
        <v>2</v>
      </c>
      <c r="R1410" s="68">
        <v>1.69</v>
      </c>
      <c r="S1410" s="69">
        <v>11751.14</v>
      </c>
      <c r="T1410" s="59">
        <f t="shared" ref="T1410:T1473" si="71">IF(S1410=0,"",IF(F1410=2025,_xlfn.XLOOKUP("2024"&amp;C1410,O:O,S:S,"",0),S1410))</f>
        <v>11751.14</v>
      </c>
    </row>
    <row r="1411" spans="1:20">
      <c r="A1411">
        <f t="shared" ref="A1411:A1474" si="72">IF(ISNUMBER(P1411),COUNTIFS($F$3:$F$3127,F1411,$P$3:$P$3127,"&gt;"&amp;P1411)+1,"")</f>
        <v>54</v>
      </c>
      <c r="B1411" s="60" t="s">
        <v>14</v>
      </c>
      <c r="C1411" s="60" t="s">
        <v>182</v>
      </c>
      <c r="D1411" s="60">
        <v>7</v>
      </c>
      <c r="E1411" s="65">
        <v>2952.3649999999998</v>
      </c>
      <c r="F1411" s="60">
        <v>2025</v>
      </c>
      <c r="G1411" s="65">
        <v>76.012</v>
      </c>
      <c r="H1411" s="65">
        <v>5.6519427490234371</v>
      </c>
      <c r="I1411" s="66">
        <v>2.6865012645721436</v>
      </c>
      <c r="J1411" s="5">
        <v>9.6380374061649157</v>
      </c>
      <c r="K1411" s="6">
        <v>62.838594066986289</v>
      </c>
      <c r="L1411" s="5">
        <v>56.212902183065466</v>
      </c>
      <c r="M1411" s="5">
        <v>9.7178959047005478</v>
      </c>
      <c r="N1411" s="7">
        <v>5.7844725580848504</v>
      </c>
      <c r="O1411" s="7" t="s">
        <v>3124</v>
      </c>
      <c r="P1411" s="67">
        <v>51.638206737022287</v>
      </c>
      <c r="Q1411" s="18">
        <f t="shared" si="70"/>
        <v>2</v>
      </c>
      <c r="R1411" s="68">
        <v>1.48</v>
      </c>
      <c r="S1411" s="69" t="s">
        <v>367</v>
      </c>
      <c r="T1411" s="59">
        <f t="shared" si="71"/>
        <v>20078.78</v>
      </c>
    </row>
    <row r="1412" spans="1:20">
      <c r="A1412">
        <f t="shared" si="72"/>
        <v>15</v>
      </c>
      <c r="B1412" s="60" t="s">
        <v>76</v>
      </c>
      <c r="C1412" s="60" t="s">
        <v>244</v>
      </c>
      <c r="D1412" s="60">
        <v>1</v>
      </c>
      <c r="E1412" s="65">
        <v>2809.915</v>
      </c>
      <c r="F1412" s="60">
        <v>2016</v>
      </c>
      <c r="G1412" s="65">
        <v>72.052000000000007</v>
      </c>
      <c r="H1412" s="65">
        <v>5.6966856320699053</v>
      </c>
      <c r="I1412" s="66">
        <v>1.690000057220459</v>
      </c>
      <c r="J1412" s="5">
        <v>9.6827802892113848</v>
      </c>
      <c r="K1412" s="6">
        <v>59.841408945820298</v>
      </c>
      <c r="L1412" s="5">
        <v>53.215717061899475</v>
      </c>
      <c r="M1412" s="5">
        <v>8.7213946973488632</v>
      </c>
      <c r="N1412" s="7">
        <v>6.1017439192467728</v>
      </c>
      <c r="O1412" s="7" t="s">
        <v>1157</v>
      </c>
      <c r="P1412" s="67">
        <v>55.11047176003094</v>
      </c>
      <c r="Q1412" s="18">
        <f t="shared" si="70"/>
        <v>2</v>
      </c>
      <c r="R1412" s="68">
        <v>1.58</v>
      </c>
      <c r="S1412" s="69">
        <v>10179.25</v>
      </c>
      <c r="T1412" s="59">
        <f t="shared" si="71"/>
        <v>10179.25</v>
      </c>
    </row>
    <row r="1413" spans="1:20">
      <c r="A1413" t="str">
        <f t="shared" si="72"/>
        <v/>
      </c>
      <c r="B1413" s="60" t="s">
        <v>331</v>
      </c>
      <c r="C1413" s="60" t="s">
        <v>332</v>
      </c>
      <c r="D1413" s="60">
        <v>1</v>
      </c>
      <c r="E1413" s="65">
        <v>373.202</v>
      </c>
      <c r="F1413" s="60">
        <v>2017</v>
      </c>
      <c r="G1413" s="65">
        <v>72.061999999999998</v>
      </c>
      <c r="H1413" s="65" t="s">
        <v>367</v>
      </c>
      <c r="I1413" s="66">
        <v>2.1351320743560791</v>
      </c>
      <c r="J1413" s="5" t="s">
        <v>367</v>
      </c>
      <c r="K1413" s="6" t="s">
        <v>367</v>
      </c>
      <c r="L1413" s="5" t="s">
        <v>367</v>
      </c>
      <c r="M1413" s="5">
        <v>9.1665267144844833</v>
      </c>
      <c r="N1413" s="7" t="s">
        <v>367</v>
      </c>
      <c r="O1413" s="7" t="s">
        <v>3130</v>
      </c>
      <c r="P1413" s="67" t="s">
        <v>367</v>
      </c>
      <c r="Q1413" s="18">
        <f t="shared" si="70"/>
        <v>2</v>
      </c>
      <c r="R1413" s="68">
        <v>1.58</v>
      </c>
      <c r="S1413" s="69">
        <v>11572.3</v>
      </c>
      <c r="T1413" s="59">
        <f t="shared" si="71"/>
        <v>11572.3</v>
      </c>
    </row>
    <row r="1414" spans="1:20">
      <c r="A1414" t="str">
        <f t="shared" si="72"/>
        <v/>
      </c>
      <c r="B1414" s="60" t="s">
        <v>88</v>
      </c>
      <c r="C1414" s="60" t="s">
        <v>256</v>
      </c>
      <c r="D1414" s="60">
        <v>4</v>
      </c>
      <c r="E1414" s="65">
        <v>7135.1750000000002</v>
      </c>
      <c r="F1414" s="60">
        <v>2021</v>
      </c>
      <c r="G1414" s="65">
        <v>72.061999999999998</v>
      </c>
      <c r="H1414" s="65" t="s">
        <v>367</v>
      </c>
      <c r="I1414" s="66">
        <v>4.1014447212219238</v>
      </c>
      <c r="J1414" s="5" t="s">
        <v>367</v>
      </c>
      <c r="K1414" s="6" t="s">
        <v>367</v>
      </c>
      <c r="L1414" s="5" t="s">
        <v>367</v>
      </c>
      <c r="M1414" s="5">
        <v>11.132839361350328</v>
      </c>
      <c r="N1414" s="7" t="s">
        <v>367</v>
      </c>
      <c r="O1414" s="7" t="s">
        <v>469</v>
      </c>
      <c r="P1414" s="67" t="s">
        <v>367</v>
      </c>
      <c r="Q1414" s="18">
        <f t="shared" si="70"/>
        <v>3</v>
      </c>
      <c r="R1414" s="68">
        <v>1.52</v>
      </c>
      <c r="S1414" s="69">
        <v>12641.51</v>
      </c>
      <c r="T1414" s="59">
        <f t="shared" si="71"/>
        <v>12641.51</v>
      </c>
    </row>
    <row r="1415" spans="1:20">
      <c r="A1415">
        <f t="shared" si="72"/>
        <v>31</v>
      </c>
      <c r="B1415" s="60" t="s">
        <v>115</v>
      </c>
      <c r="C1415" s="60" t="s">
        <v>283</v>
      </c>
      <c r="D1415" s="60">
        <v>4</v>
      </c>
      <c r="E1415" s="65">
        <v>3921.2460000000001</v>
      </c>
      <c r="F1415" s="60">
        <v>2009</v>
      </c>
      <c r="G1415" s="65">
        <v>72.305999999999997</v>
      </c>
      <c r="H1415" s="65">
        <v>4.470191478729248</v>
      </c>
      <c r="I1415" s="66">
        <v>1.1100000143051147</v>
      </c>
      <c r="J1415" s="5">
        <v>8.4562861358707266</v>
      </c>
      <c r="K1415" s="6">
        <v>52.445677389134261</v>
      </c>
      <c r="L1415" s="5">
        <v>45.819985505213438</v>
      </c>
      <c r="M1415" s="5">
        <v>8.141394654433519</v>
      </c>
      <c r="N1415" s="7">
        <v>5.6280265789917792</v>
      </c>
      <c r="O1415" s="7" t="s">
        <v>2243</v>
      </c>
      <c r="P1415" s="67">
        <v>51.363151742003936</v>
      </c>
      <c r="Q1415" s="18">
        <f t="shared" si="70"/>
        <v>1</v>
      </c>
      <c r="R1415" s="68">
        <v>1.67</v>
      </c>
      <c r="S1415" s="69">
        <v>5270.66</v>
      </c>
      <c r="T1415" s="59">
        <f t="shared" si="71"/>
        <v>5270.66</v>
      </c>
    </row>
    <row r="1416" spans="1:20">
      <c r="A1416" t="str">
        <f t="shared" si="72"/>
        <v/>
      </c>
      <c r="B1416" s="60" t="s">
        <v>88</v>
      </c>
      <c r="C1416" s="60" t="s">
        <v>256</v>
      </c>
      <c r="D1416" s="60">
        <v>4</v>
      </c>
      <c r="E1416" s="65">
        <v>6366.6859999999997</v>
      </c>
      <c r="F1416" s="60">
        <v>2009</v>
      </c>
      <c r="G1416" s="65">
        <v>72.070999999999998</v>
      </c>
      <c r="H1416" s="65" t="s">
        <v>367</v>
      </c>
      <c r="I1416" s="66">
        <v>4.7252035140991211</v>
      </c>
      <c r="J1416" s="5" t="s">
        <v>367</v>
      </c>
      <c r="K1416" s="6" t="s">
        <v>367</v>
      </c>
      <c r="L1416" s="5" t="s">
        <v>367</v>
      </c>
      <c r="M1416" s="5">
        <v>11.756598154227525</v>
      </c>
      <c r="N1416" s="7" t="s">
        <v>367</v>
      </c>
      <c r="O1416" s="7" t="s">
        <v>2235</v>
      </c>
      <c r="P1416" s="67" t="s">
        <v>367</v>
      </c>
      <c r="Q1416" s="18">
        <f t="shared" si="70"/>
        <v>3</v>
      </c>
      <c r="R1416" s="68">
        <v>1.67</v>
      </c>
      <c r="S1416" s="69">
        <v>20518.96</v>
      </c>
      <c r="T1416" s="59">
        <f t="shared" si="71"/>
        <v>20518.96</v>
      </c>
    </row>
    <row r="1417" spans="1:20">
      <c r="A1417">
        <f t="shared" si="72"/>
        <v>22</v>
      </c>
      <c r="B1417" s="60" t="s">
        <v>155</v>
      </c>
      <c r="C1417" s="60" t="s">
        <v>323</v>
      </c>
      <c r="D1417" s="60">
        <v>7</v>
      </c>
      <c r="E1417" s="65">
        <v>32964.701000000001</v>
      </c>
      <c r="F1417" s="60">
        <v>2019</v>
      </c>
      <c r="G1417" s="65">
        <v>72.093000000000004</v>
      </c>
      <c r="H1417" s="65">
        <v>6.1540493965148926</v>
      </c>
      <c r="I1417" s="66">
        <v>2.1099998950958252</v>
      </c>
      <c r="J1417" s="5">
        <v>10.140144053656371</v>
      </c>
      <c r="K1417" s="6">
        <v>62.703663488320807</v>
      </c>
      <c r="L1417" s="5">
        <v>56.077971604399984</v>
      </c>
      <c r="M1417" s="5">
        <v>9.1413945352242294</v>
      </c>
      <c r="N1417" s="7">
        <v>6.1345094983392974</v>
      </c>
      <c r="O1417" s="7" t="s">
        <v>757</v>
      </c>
      <c r="P1417" s="67">
        <v>55.213385476064531</v>
      </c>
      <c r="Q1417" s="18">
        <f t="shared" si="70"/>
        <v>2</v>
      </c>
      <c r="R1417" s="68">
        <v>1.55</v>
      </c>
      <c r="S1417" s="69">
        <v>8755.1299999999992</v>
      </c>
      <c r="T1417" s="59">
        <f t="shared" si="71"/>
        <v>8755.1299999999992</v>
      </c>
    </row>
    <row r="1418" spans="1:20">
      <c r="A1418">
        <f t="shared" si="72"/>
        <v>20</v>
      </c>
      <c r="B1418" s="60" t="s">
        <v>51</v>
      </c>
      <c r="C1418" s="60" t="s">
        <v>219</v>
      </c>
      <c r="D1418" s="60">
        <v>1</v>
      </c>
      <c r="E1418" s="65">
        <v>6309.6239999999998</v>
      </c>
      <c r="F1418" s="60">
        <v>2023</v>
      </c>
      <c r="G1418" s="65">
        <v>72.099000000000004</v>
      </c>
      <c r="H1418" s="65">
        <v>6.4833969421386719</v>
      </c>
      <c r="I1418" s="66">
        <v>2.2699999809265137</v>
      </c>
      <c r="J1418" s="5">
        <v>10.46949159928015</v>
      </c>
      <c r="K1418" s="6">
        <v>64.745639744342483</v>
      </c>
      <c r="L1418" s="5">
        <v>58.119947860421661</v>
      </c>
      <c r="M1418" s="5">
        <v>9.3013946210549179</v>
      </c>
      <c r="N1418" s="7">
        <v>6.2485197358318283</v>
      </c>
      <c r="O1418" s="7" t="s">
        <v>3131</v>
      </c>
      <c r="P1418" s="67">
        <v>55.911846728097302</v>
      </c>
      <c r="Q1418" s="18">
        <f t="shared" si="70"/>
        <v>2</v>
      </c>
      <c r="R1418" s="68">
        <v>1.5</v>
      </c>
      <c r="S1418" s="69">
        <v>11424.65</v>
      </c>
      <c r="T1418" s="59">
        <f t="shared" si="71"/>
        <v>11424.65</v>
      </c>
    </row>
    <row r="1419" spans="1:20">
      <c r="A1419">
        <f t="shared" si="72"/>
        <v>37</v>
      </c>
      <c r="B1419" s="60" t="s">
        <v>102</v>
      </c>
      <c r="C1419" s="60" t="s">
        <v>270</v>
      </c>
      <c r="D1419" s="60">
        <v>4</v>
      </c>
      <c r="E1419" s="65">
        <v>33787.571000000004</v>
      </c>
      <c r="F1419" s="60">
        <v>2013</v>
      </c>
      <c r="G1419" s="65">
        <v>72.117000000000004</v>
      </c>
      <c r="H1419" s="65">
        <v>5.1421604156494141</v>
      </c>
      <c r="I1419" s="66">
        <v>1.7940346002578735</v>
      </c>
      <c r="J1419" s="5">
        <v>9.1282550727908927</v>
      </c>
      <c r="K1419" s="6">
        <v>56.46523134650559</v>
      </c>
      <c r="L1419" s="5">
        <v>49.839539462584767</v>
      </c>
      <c r="M1419" s="5">
        <v>8.8254292403862777</v>
      </c>
      <c r="N1419" s="7">
        <v>5.647265204338475</v>
      </c>
      <c r="O1419" s="7" t="s">
        <v>1656</v>
      </c>
      <c r="P1419" s="67">
        <v>51.242577404876606</v>
      </c>
      <c r="Q1419" s="18">
        <f t="shared" si="70"/>
        <v>2</v>
      </c>
      <c r="R1419" s="68">
        <v>1.62</v>
      </c>
      <c r="S1419" s="69">
        <v>7839.03</v>
      </c>
      <c r="T1419" s="59">
        <f t="shared" si="71"/>
        <v>7839.03</v>
      </c>
    </row>
    <row r="1420" spans="1:20">
      <c r="A1420">
        <f t="shared" si="72"/>
        <v>34</v>
      </c>
      <c r="B1420" s="60" t="s">
        <v>19</v>
      </c>
      <c r="C1420" s="60" t="s">
        <v>187</v>
      </c>
      <c r="D1420" s="60">
        <v>6</v>
      </c>
      <c r="E1420" s="65">
        <v>163523.103</v>
      </c>
      <c r="F1420" s="60">
        <v>2018</v>
      </c>
      <c r="G1420" s="65">
        <v>72.122</v>
      </c>
      <c r="H1420" s="65">
        <v>4.4992170333862305</v>
      </c>
      <c r="I1420" s="66">
        <v>0.88999998569488525</v>
      </c>
      <c r="J1420" s="5">
        <v>8.4853116905277091</v>
      </c>
      <c r="K1420" s="6">
        <v>52.491774433037463</v>
      </c>
      <c r="L1420" s="5">
        <v>45.866082549116641</v>
      </c>
      <c r="M1420" s="5">
        <v>7.9213946258232895</v>
      </c>
      <c r="N1420" s="7">
        <v>5.7901524561844022</v>
      </c>
      <c r="O1420" s="7" t="s">
        <v>899</v>
      </c>
      <c r="P1420" s="67">
        <v>52.174743994733745</v>
      </c>
      <c r="Q1420" s="18">
        <f t="shared" si="70"/>
        <v>1</v>
      </c>
      <c r="R1420" s="68">
        <v>1.56</v>
      </c>
      <c r="S1420" s="69">
        <v>6392.59</v>
      </c>
      <c r="T1420" s="59">
        <f t="shared" si="71"/>
        <v>6392.59</v>
      </c>
    </row>
    <row r="1421" spans="1:20">
      <c r="A1421">
        <f t="shared" si="72"/>
        <v>16</v>
      </c>
      <c r="B1421" s="60" t="s">
        <v>65</v>
      </c>
      <c r="C1421" s="60" t="s">
        <v>233</v>
      </c>
      <c r="D1421" s="60">
        <v>1</v>
      </c>
      <c r="E1421" s="65">
        <v>9943.6329999999998</v>
      </c>
      <c r="F1421" s="60">
        <v>2019</v>
      </c>
      <c r="G1421" s="65">
        <v>72.123999999999995</v>
      </c>
      <c r="H1421" s="65">
        <v>5.930051326751709</v>
      </c>
      <c r="I1421" s="66">
        <v>1.7223562002182007</v>
      </c>
      <c r="J1421" s="5">
        <v>9.9161459838931876</v>
      </c>
      <c r="K1421" s="6">
        <v>61.344892390342864</v>
      </c>
      <c r="L1421" s="5">
        <v>54.719200506422041</v>
      </c>
      <c r="M1421" s="5">
        <v>8.7537508403466049</v>
      </c>
      <c r="N1421" s="7">
        <v>6.2509433389647899</v>
      </c>
      <c r="O1421" s="7" t="s">
        <v>717</v>
      </c>
      <c r="P1421" s="67">
        <v>56.261343185911478</v>
      </c>
      <c r="Q1421" s="18">
        <f t="shared" si="70"/>
        <v>2</v>
      </c>
      <c r="R1421" s="68">
        <v>1.55</v>
      </c>
      <c r="S1421" s="69">
        <v>6264.02</v>
      </c>
      <c r="T1421" s="59">
        <f t="shared" si="71"/>
        <v>6264.02</v>
      </c>
    </row>
    <row r="1422" spans="1:20">
      <c r="A1422">
        <f t="shared" si="72"/>
        <v>29</v>
      </c>
      <c r="B1422" s="60" t="s">
        <v>155</v>
      </c>
      <c r="C1422" s="60" t="s">
        <v>323</v>
      </c>
      <c r="D1422" s="60">
        <v>7</v>
      </c>
      <c r="E1422" s="65">
        <v>34938.955000000002</v>
      </c>
      <c r="F1422" s="60">
        <v>2022</v>
      </c>
      <c r="G1422" s="65">
        <v>72.147000000000006</v>
      </c>
      <c r="H1422" s="65">
        <v>6.0162386894226074</v>
      </c>
      <c r="I1422" s="66">
        <v>2.2599999904632568</v>
      </c>
      <c r="J1422" s="5">
        <v>10.002333346564086</v>
      </c>
      <c r="K1422" s="6">
        <v>61.897811446095211</v>
      </c>
      <c r="L1422" s="5">
        <v>55.272119562174389</v>
      </c>
      <c r="M1422" s="5">
        <v>9.291394630591661</v>
      </c>
      <c r="N1422" s="7">
        <v>5.9487430853698173</v>
      </c>
      <c r="O1422" s="7" t="s">
        <v>3132</v>
      </c>
      <c r="P1422" s="67">
        <v>53.291833265636143</v>
      </c>
      <c r="Q1422" s="18">
        <f t="shared" si="70"/>
        <v>2</v>
      </c>
      <c r="R1422" s="68">
        <v>1.51</v>
      </c>
      <c r="S1422" s="69">
        <v>9607.56</v>
      </c>
      <c r="T1422" s="59">
        <f t="shared" si="71"/>
        <v>9607.56</v>
      </c>
    </row>
    <row r="1423" spans="1:20">
      <c r="A1423" t="str">
        <f t="shared" si="72"/>
        <v/>
      </c>
      <c r="B1423" s="60" t="s">
        <v>123</v>
      </c>
      <c r="C1423" s="60" t="s">
        <v>291</v>
      </c>
      <c r="D1423" s="60">
        <v>7</v>
      </c>
      <c r="E1423" s="65">
        <v>21035.732</v>
      </c>
      <c r="F1423" s="60">
        <v>2006</v>
      </c>
      <c r="G1423" s="65">
        <v>72.168999999999997</v>
      </c>
      <c r="H1423" s="65" t="s">
        <v>367</v>
      </c>
      <c r="I1423" s="66">
        <v>3.0999999046325684</v>
      </c>
      <c r="J1423" s="5" t="s">
        <v>367</v>
      </c>
      <c r="K1423" s="6" t="s">
        <v>367</v>
      </c>
      <c r="L1423" s="5" t="s">
        <v>367</v>
      </c>
      <c r="M1423" s="5">
        <v>10.131394544760973</v>
      </c>
      <c r="N1423" s="7" t="s">
        <v>367</v>
      </c>
      <c r="O1423" s="7" t="s">
        <v>2727</v>
      </c>
      <c r="P1423" s="67" t="s">
        <v>367</v>
      </c>
      <c r="Q1423" s="18">
        <f t="shared" si="70"/>
        <v>2</v>
      </c>
      <c r="R1423" s="68">
        <v>1.71</v>
      </c>
      <c r="S1423" s="69">
        <v>22354.66</v>
      </c>
      <c r="T1423" s="59">
        <f t="shared" si="71"/>
        <v>22354.66</v>
      </c>
    </row>
    <row r="1424" spans="1:20">
      <c r="A1424">
        <f t="shared" si="72"/>
        <v>102</v>
      </c>
      <c r="B1424" s="60" t="s">
        <v>88</v>
      </c>
      <c r="C1424" s="60" t="s">
        <v>256</v>
      </c>
      <c r="D1424" s="60">
        <v>4</v>
      </c>
      <c r="E1424" s="65">
        <v>6179.3280000000004</v>
      </c>
      <c r="F1424" s="60">
        <v>2012</v>
      </c>
      <c r="G1424" s="65">
        <v>72.188000000000002</v>
      </c>
      <c r="H1424" s="65">
        <v>5.7543940544128418</v>
      </c>
      <c r="I1424" s="66">
        <v>4.7629475593566895</v>
      </c>
      <c r="J1424" s="5">
        <v>9.7404887115543204</v>
      </c>
      <c r="K1424" s="6">
        <v>60.311683263095283</v>
      </c>
      <c r="L1424" s="5">
        <v>53.68599137917446</v>
      </c>
      <c r="M1424" s="5">
        <v>11.794342199485094</v>
      </c>
      <c r="N1424" s="7">
        <v>4.5518427794572753</v>
      </c>
      <c r="O1424" s="7" t="s">
        <v>1815</v>
      </c>
      <c r="P1424" s="67">
        <v>41.302851472598938</v>
      </c>
      <c r="Q1424" s="18">
        <f t="shared" si="70"/>
        <v>3</v>
      </c>
      <c r="R1424" s="68">
        <v>1.62</v>
      </c>
      <c r="S1424" s="69">
        <v>20601</v>
      </c>
      <c r="T1424" s="59">
        <f t="shared" si="71"/>
        <v>20601</v>
      </c>
    </row>
    <row r="1425" spans="1:20">
      <c r="A1425" t="str">
        <f t="shared" si="72"/>
        <v/>
      </c>
      <c r="B1425" s="60" t="s">
        <v>331</v>
      </c>
      <c r="C1425" s="60" t="s">
        <v>332</v>
      </c>
      <c r="D1425" s="60">
        <v>1</v>
      </c>
      <c r="E1425" s="65">
        <v>402.733</v>
      </c>
      <c r="F1425" s="60">
        <v>2022</v>
      </c>
      <c r="G1425" s="65">
        <v>72.19</v>
      </c>
      <c r="H1425" s="65" t="s">
        <v>367</v>
      </c>
      <c r="I1425" s="66">
        <v>2.1686239242553711</v>
      </c>
      <c r="J1425" s="5" t="s">
        <v>367</v>
      </c>
      <c r="K1425" s="6" t="s">
        <v>367</v>
      </c>
      <c r="L1425" s="5" t="s">
        <v>367</v>
      </c>
      <c r="M1425" s="5">
        <v>9.2000185643837753</v>
      </c>
      <c r="N1425" s="7" t="s">
        <v>367</v>
      </c>
      <c r="O1425" s="7" t="s">
        <v>3133</v>
      </c>
      <c r="P1425" s="67" t="s">
        <v>367</v>
      </c>
      <c r="Q1425" s="18">
        <f t="shared" si="70"/>
        <v>2</v>
      </c>
      <c r="R1425" s="68">
        <v>1.51</v>
      </c>
      <c r="S1425" s="69">
        <v>12565.36</v>
      </c>
      <c r="T1425" s="59">
        <f t="shared" si="71"/>
        <v>12565.36</v>
      </c>
    </row>
    <row r="1426" spans="1:20">
      <c r="A1426" t="str">
        <f t="shared" si="72"/>
        <v/>
      </c>
      <c r="B1426" s="60" t="s">
        <v>88</v>
      </c>
      <c r="C1426" s="60" t="s">
        <v>256</v>
      </c>
      <c r="D1426" s="60">
        <v>4</v>
      </c>
      <c r="E1426" s="65">
        <v>6497.8389999999999</v>
      </c>
      <c r="F1426" s="60">
        <v>2010</v>
      </c>
      <c r="G1426" s="65">
        <v>72.195999999999998</v>
      </c>
      <c r="H1426" s="65" t="s">
        <v>367</v>
      </c>
      <c r="I1426" s="66">
        <v>4.5303020477294922</v>
      </c>
      <c r="J1426" s="5" t="s">
        <v>367</v>
      </c>
      <c r="K1426" s="6" t="s">
        <v>367</v>
      </c>
      <c r="L1426" s="5" t="s">
        <v>367</v>
      </c>
      <c r="M1426" s="5">
        <v>11.561696687857896</v>
      </c>
      <c r="N1426" s="7" t="s">
        <v>367</v>
      </c>
      <c r="O1426" s="7" t="s">
        <v>2080</v>
      </c>
      <c r="P1426" s="67" t="s">
        <v>367</v>
      </c>
      <c r="Q1426" s="18">
        <f t="shared" si="70"/>
        <v>3</v>
      </c>
      <c r="R1426" s="68">
        <v>1.65</v>
      </c>
      <c r="S1426" s="69">
        <v>21115.53</v>
      </c>
      <c r="T1426" s="59">
        <f t="shared" si="71"/>
        <v>21115.53</v>
      </c>
    </row>
    <row r="1427" spans="1:20">
      <c r="A1427">
        <f t="shared" si="72"/>
        <v>22</v>
      </c>
      <c r="B1427" s="60" t="s">
        <v>115</v>
      </c>
      <c r="C1427" s="60" t="s">
        <v>283</v>
      </c>
      <c r="D1427" s="60">
        <v>4</v>
      </c>
      <c r="E1427" s="65">
        <v>4016.9160000000002</v>
      </c>
      <c r="F1427" s="60">
        <v>2010</v>
      </c>
      <c r="G1427" s="65">
        <v>73.302000000000007</v>
      </c>
      <c r="H1427" s="65">
        <v>4.702603816986084</v>
      </c>
      <c r="I1427" s="66">
        <v>1.1599999666213989</v>
      </c>
      <c r="J1427" s="5">
        <v>8.6886984741275626</v>
      </c>
      <c r="K1427" s="6">
        <v>54.629376375430475</v>
      </c>
      <c r="L1427" s="5">
        <v>48.003684491509652</v>
      </c>
      <c r="M1427" s="5">
        <v>8.1913946067498031</v>
      </c>
      <c r="N1427" s="7">
        <v>5.8602578432681129</v>
      </c>
      <c r="O1427" s="7" t="s">
        <v>2087</v>
      </c>
      <c r="P1427" s="67">
        <v>53.35963903161624</v>
      </c>
      <c r="Q1427" s="18">
        <f t="shared" si="70"/>
        <v>1</v>
      </c>
      <c r="R1427" s="68">
        <v>1.65</v>
      </c>
      <c r="S1427" s="69">
        <v>5432.24</v>
      </c>
      <c r="T1427" s="59">
        <f t="shared" si="71"/>
        <v>5432.24</v>
      </c>
    </row>
    <row r="1428" spans="1:20">
      <c r="A1428">
        <f t="shared" si="72"/>
        <v>16</v>
      </c>
      <c r="B1428" s="60" t="s">
        <v>76</v>
      </c>
      <c r="C1428" s="60" t="s">
        <v>244</v>
      </c>
      <c r="D1428" s="60">
        <v>1</v>
      </c>
      <c r="E1428" s="65">
        <v>2802.5340000000001</v>
      </c>
      <c r="F1428" s="60">
        <v>2015</v>
      </c>
      <c r="G1428" s="65">
        <v>72.213999999999999</v>
      </c>
      <c r="H1428" s="65">
        <v>5.5036122004191084</v>
      </c>
      <c r="I1428" s="66">
        <v>1.6299999952316284</v>
      </c>
      <c r="J1428" s="5">
        <v>9.4897068575605878</v>
      </c>
      <c r="K1428" s="6">
        <v>58.780041880475821</v>
      </c>
      <c r="L1428" s="5">
        <v>52.154349996554998</v>
      </c>
      <c r="M1428" s="5">
        <v>8.6613946353600326</v>
      </c>
      <c r="N1428" s="7">
        <v>6.0214725448065298</v>
      </c>
      <c r="O1428" s="7" t="s">
        <v>1309</v>
      </c>
      <c r="P1428" s="67">
        <v>54.448622248836912</v>
      </c>
      <c r="Q1428" s="18">
        <f t="shared" si="70"/>
        <v>2</v>
      </c>
      <c r="R1428" s="68">
        <v>1.59</v>
      </c>
      <c r="S1428" s="69">
        <v>9931.9</v>
      </c>
      <c r="T1428" s="59">
        <f t="shared" si="71"/>
        <v>9931.9</v>
      </c>
    </row>
    <row r="1429" spans="1:20">
      <c r="A1429">
        <f t="shared" si="72"/>
        <v>42</v>
      </c>
      <c r="B1429" s="60" t="s">
        <v>14</v>
      </c>
      <c r="C1429" s="60" t="s">
        <v>182</v>
      </c>
      <c r="D1429" s="60">
        <v>7</v>
      </c>
      <c r="E1429" s="65">
        <v>2990.377</v>
      </c>
      <c r="F1429" s="60">
        <v>2006</v>
      </c>
      <c r="G1429" s="65">
        <v>72.218999999999994</v>
      </c>
      <c r="H1429" s="65">
        <v>4.2893109321594238</v>
      </c>
      <c r="I1429" s="66">
        <v>2.2112438678741455</v>
      </c>
      <c r="J1429" s="5">
        <v>8.2754055893009024</v>
      </c>
      <c r="K1429" s="6">
        <v>51.262106836940347</v>
      </c>
      <c r="L1429" s="5">
        <v>44.636414953019525</v>
      </c>
      <c r="M1429" s="5">
        <v>9.2426385080025497</v>
      </c>
      <c r="N1429" s="7">
        <v>4.829401789799741</v>
      </c>
      <c r="O1429" s="7" t="s">
        <v>2772</v>
      </c>
      <c r="P1429" s="67">
        <v>44.277258749721497</v>
      </c>
      <c r="Q1429" s="18">
        <f t="shared" si="70"/>
        <v>2</v>
      </c>
      <c r="R1429" s="68">
        <v>1.71</v>
      </c>
      <c r="S1429" s="69">
        <v>9525.23</v>
      </c>
      <c r="T1429" s="59">
        <f t="shared" si="71"/>
        <v>9525.23</v>
      </c>
    </row>
    <row r="1430" spans="1:20">
      <c r="A1430" t="str">
        <f t="shared" si="72"/>
        <v/>
      </c>
      <c r="B1430" s="60" t="s">
        <v>20</v>
      </c>
      <c r="C1430" s="60" t="s">
        <v>188</v>
      </c>
      <c r="D1430" s="60">
        <v>7</v>
      </c>
      <c r="E1430" s="65">
        <v>9251.3649999999998</v>
      </c>
      <c r="F1430" s="60">
        <v>2021</v>
      </c>
      <c r="G1430" s="65">
        <v>72.221000000000004</v>
      </c>
      <c r="H1430" s="65" t="s">
        <v>367</v>
      </c>
      <c r="I1430" s="66">
        <v>3.9300000667572021</v>
      </c>
      <c r="J1430" s="5" t="s">
        <v>367</v>
      </c>
      <c r="K1430" s="6" t="s">
        <v>367</v>
      </c>
      <c r="L1430" s="5" t="s">
        <v>367</v>
      </c>
      <c r="M1430" s="5">
        <v>10.961394706885606</v>
      </c>
      <c r="N1430" s="7" t="s">
        <v>367</v>
      </c>
      <c r="O1430" s="7" t="s">
        <v>471</v>
      </c>
      <c r="P1430" s="67" t="s">
        <v>367</v>
      </c>
      <c r="Q1430" s="18">
        <f t="shared" si="70"/>
        <v>3</v>
      </c>
      <c r="R1430" s="68">
        <v>1.52</v>
      </c>
      <c r="S1430" s="69">
        <v>27611.18</v>
      </c>
      <c r="T1430" s="59">
        <f t="shared" si="71"/>
        <v>27611.18</v>
      </c>
    </row>
    <row r="1431" spans="1:20">
      <c r="A1431" t="str">
        <f t="shared" si="72"/>
        <v/>
      </c>
      <c r="B1431" s="60" t="s">
        <v>145</v>
      </c>
      <c r="C1431" s="60" t="s">
        <v>313</v>
      </c>
      <c r="D1431" s="60">
        <v>1</v>
      </c>
      <c r="E1431" s="65">
        <v>1394.9829999999999</v>
      </c>
      <c r="F1431" s="60">
        <v>2011</v>
      </c>
      <c r="G1431" s="65">
        <v>72.231999999999999</v>
      </c>
      <c r="H1431" s="65">
        <v>6.5187458992004395</v>
      </c>
      <c r="I1431" s="66" t="s">
        <v>367</v>
      </c>
      <c r="J1431" s="5">
        <v>10.504840556341918</v>
      </c>
      <c r="K1431" s="6">
        <v>65.084084092739971</v>
      </c>
      <c r="L1431" s="5">
        <v>58.458392208819149</v>
      </c>
      <c r="M1431" s="5" t="s">
        <v>367</v>
      </c>
      <c r="N1431" s="7" t="s">
        <v>367</v>
      </c>
      <c r="O1431" s="7" t="s">
        <v>2040</v>
      </c>
      <c r="P1431" s="67" t="s">
        <v>367</v>
      </c>
      <c r="Q1431" s="18">
        <f t="shared" si="70"/>
        <v>3</v>
      </c>
      <c r="R1431" s="68">
        <v>1.65</v>
      </c>
      <c r="S1431" s="69">
        <v>34769.760000000002</v>
      </c>
      <c r="T1431" s="59">
        <f t="shared" si="71"/>
        <v>34769.760000000002</v>
      </c>
    </row>
    <row r="1432" spans="1:20">
      <c r="A1432">
        <f t="shared" si="72"/>
        <v>53</v>
      </c>
      <c r="B1432" s="60" t="s">
        <v>69</v>
      </c>
      <c r="C1432" s="60" t="s">
        <v>237</v>
      </c>
      <c r="D1432" s="60">
        <v>6</v>
      </c>
      <c r="E1432" s="65">
        <v>1450935.791</v>
      </c>
      <c r="F1432" s="60">
        <v>2024</v>
      </c>
      <c r="G1432" s="65">
        <v>72.234999999999999</v>
      </c>
      <c r="H1432" s="65">
        <v>4.563253765106202</v>
      </c>
      <c r="I1432" s="66">
        <v>1.1399999856948853</v>
      </c>
      <c r="J1432" s="5">
        <v>8.5493484222476823</v>
      </c>
      <c r="K1432" s="6">
        <v>52.97078224459905</v>
      </c>
      <c r="L1432" s="5">
        <v>46.345090360678228</v>
      </c>
      <c r="M1432" s="5">
        <v>8.1713946258232895</v>
      </c>
      <c r="N1432" s="7">
        <v>5.6716255281831822</v>
      </c>
      <c r="O1432" s="7" t="s">
        <v>3134</v>
      </c>
      <c r="P1432" s="67">
        <v>50.690302928533349</v>
      </c>
      <c r="Q1432" s="18">
        <f t="shared" si="70"/>
        <v>1</v>
      </c>
      <c r="R1432" s="68">
        <v>1.49</v>
      </c>
      <c r="S1432" s="69">
        <v>9818.0400000000009</v>
      </c>
      <c r="T1432" s="59">
        <f t="shared" si="71"/>
        <v>9818.0400000000009</v>
      </c>
    </row>
    <row r="1433" spans="1:20">
      <c r="A1433">
        <f t="shared" si="72"/>
        <v>55</v>
      </c>
      <c r="B1433" s="60" t="s">
        <v>128</v>
      </c>
      <c r="C1433" s="60" t="s">
        <v>296</v>
      </c>
      <c r="D1433" s="60">
        <v>7</v>
      </c>
      <c r="E1433" s="65">
        <v>6689.0389999999998</v>
      </c>
      <c r="F1433" s="60">
        <v>2025</v>
      </c>
      <c r="G1433" s="65">
        <v>77.138999999999996</v>
      </c>
      <c r="H1433" s="65">
        <v>6.8610000000000007</v>
      </c>
      <c r="I1433" s="66">
        <v>4.25</v>
      </c>
      <c r="J1433" s="5">
        <v>10.847094657141479</v>
      </c>
      <c r="K1433" s="6">
        <v>71.770029887983867</v>
      </c>
      <c r="L1433" s="5">
        <v>65.144338004063044</v>
      </c>
      <c r="M1433" s="5">
        <v>11.281394640128404</v>
      </c>
      <c r="N1433" s="7">
        <v>5.7744933212726943</v>
      </c>
      <c r="O1433" s="7" t="s">
        <v>3126</v>
      </c>
      <c r="P1433" s="67">
        <v>51.549121710097303</v>
      </c>
      <c r="Q1433" s="18">
        <f t="shared" si="70"/>
        <v>3</v>
      </c>
      <c r="R1433" s="68">
        <v>1.48</v>
      </c>
      <c r="S1433" s="69" t="s">
        <v>367</v>
      </c>
      <c r="T1433" s="59">
        <f t="shared" si="71"/>
        <v>26900.85</v>
      </c>
    </row>
    <row r="1434" spans="1:20">
      <c r="A1434">
        <f t="shared" si="72"/>
        <v>29</v>
      </c>
      <c r="B1434" s="60" t="s">
        <v>76</v>
      </c>
      <c r="C1434" s="60" t="s">
        <v>244</v>
      </c>
      <c r="D1434" s="60">
        <v>1</v>
      </c>
      <c r="E1434" s="65">
        <v>2760.4940000000001</v>
      </c>
      <c r="F1434" s="60">
        <v>2011</v>
      </c>
      <c r="G1434" s="65">
        <v>72.245000000000005</v>
      </c>
      <c r="H1434" s="65">
        <v>5.3744463920593262</v>
      </c>
      <c r="I1434" s="66">
        <v>2.0199999809265137</v>
      </c>
      <c r="J1434" s="5">
        <v>9.3605410492008048</v>
      </c>
      <c r="K1434" s="6">
        <v>58.004867631326761</v>
      </c>
      <c r="L1434" s="5">
        <v>51.379175747405938</v>
      </c>
      <c r="M1434" s="5">
        <v>9.0513946210549179</v>
      </c>
      <c r="N1434" s="7">
        <v>5.6763822480891699</v>
      </c>
      <c r="O1434" s="7" t="s">
        <v>1959</v>
      </c>
      <c r="P1434" s="67">
        <v>51.685389254920345</v>
      </c>
      <c r="Q1434" s="18">
        <f t="shared" si="70"/>
        <v>2</v>
      </c>
      <c r="R1434" s="68">
        <v>1.65</v>
      </c>
      <c r="S1434" s="69">
        <v>9932.48</v>
      </c>
      <c r="T1434" s="59">
        <f t="shared" si="71"/>
        <v>9932.48</v>
      </c>
    </row>
    <row r="1435" spans="1:20">
      <c r="A1435" t="str">
        <f t="shared" si="72"/>
        <v/>
      </c>
      <c r="B1435" s="60" t="s">
        <v>23</v>
      </c>
      <c r="C1435" s="60" t="s">
        <v>191</v>
      </c>
      <c r="D1435" s="60">
        <v>6</v>
      </c>
      <c r="E1435" s="65">
        <v>770.00599999999997</v>
      </c>
      <c r="F1435" s="60">
        <v>2020</v>
      </c>
      <c r="G1435" s="65">
        <v>72.253</v>
      </c>
      <c r="H1435" s="65" t="s">
        <v>367</v>
      </c>
      <c r="I1435" s="66">
        <v>4.440000057220459</v>
      </c>
      <c r="J1435" s="5" t="s">
        <v>367</v>
      </c>
      <c r="K1435" s="6" t="s">
        <v>367</v>
      </c>
      <c r="L1435" s="5" t="s">
        <v>367</v>
      </c>
      <c r="M1435" s="5">
        <v>11.471394697348863</v>
      </c>
      <c r="N1435" s="7" t="s">
        <v>367</v>
      </c>
      <c r="O1435" s="7" t="s">
        <v>558</v>
      </c>
      <c r="P1435" s="67" t="s">
        <v>367</v>
      </c>
      <c r="Q1435" s="18">
        <f t="shared" si="70"/>
        <v>3</v>
      </c>
      <c r="R1435" s="68">
        <v>1.53</v>
      </c>
      <c r="S1435" s="69">
        <v>12979.94</v>
      </c>
      <c r="T1435" s="59">
        <f t="shared" si="71"/>
        <v>12979.94</v>
      </c>
    </row>
    <row r="1436" spans="1:20">
      <c r="A1436" t="str">
        <f t="shared" si="72"/>
        <v/>
      </c>
      <c r="B1436" s="60" t="s">
        <v>20</v>
      </c>
      <c r="C1436" s="60" t="s">
        <v>188</v>
      </c>
      <c r="D1436" s="60">
        <v>7</v>
      </c>
      <c r="E1436" s="65">
        <v>9350.9439999999995</v>
      </c>
      <c r="F1436" s="60">
        <v>2020</v>
      </c>
      <c r="G1436" s="65">
        <v>72.269000000000005</v>
      </c>
      <c r="H1436" s="65" t="s">
        <v>367</v>
      </c>
      <c r="I1436" s="66">
        <v>3.6400001049041748</v>
      </c>
      <c r="J1436" s="5" t="s">
        <v>367</v>
      </c>
      <c r="K1436" s="6" t="s">
        <v>367</v>
      </c>
      <c r="L1436" s="5" t="s">
        <v>367</v>
      </c>
      <c r="M1436" s="5">
        <v>10.671394745032579</v>
      </c>
      <c r="N1436" s="7" t="s">
        <v>367</v>
      </c>
      <c r="O1436" s="7" t="s">
        <v>555</v>
      </c>
      <c r="P1436" s="67" t="s">
        <v>367</v>
      </c>
      <c r="Q1436" s="18">
        <f t="shared" si="70"/>
        <v>3</v>
      </c>
      <c r="R1436" s="68">
        <v>1.53</v>
      </c>
      <c r="S1436" s="69">
        <v>26731.5</v>
      </c>
      <c r="T1436" s="59">
        <f t="shared" si="71"/>
        <v>26731.5</v>
      </c>
    </row>
    <row r="1437" spans="1:20">
      <c r="A1437">
        <f t="shared" si="72"/>
        <v>44</v>
      </c>
      <c r="B1437" s="60" t="s">
        <v>117</v>
      </c>
      <c r="C1437" s="60" t="s">
        <v>285</v>
      </c>
      <c r="D1437" s="60">
        <v>1</v>
      </c>
      <c r="E1437" s="65">
        <v>5671.2359999999999</v>
      </c>
      <c r="F1437" s="60">
        <v>2009</v>
      </c>
      <c r="G1437" s="65">
        <v>72.281999999999996</v>
      </c>
      <c r="H1437" s="65">
        <v>5.5761470794677734</v>
      </c>
      <c r="I1437" s="66">
        <v>2.7599999904632568</v>
      </c>
      <c r="J1437" s="5">
        <v>9.562241736609252</v>
      </c>
      <c r="K1437" s="6">
        <v>59.285102058688317</v>
      </c>
      <c r="L1437" s="5">
        <v>52.659410174767494</v>
      </c>
      <c r="M1437" s="5">
        <v>9.791394630591661</v>
      </c>
      <c r="N1437" s="7">
        <v>5.3781317331691962</v>
      </c>
      <c r="O1437" s="7" t="s">
        <v>2291</v>
      </c>
      <c r="P1437" s="67">
        <v>49.082532291228461</v>
      </c>
      <c r="Q1437" s="18">
        <f t="shared" si="70"/>
        <v>2</v>
      </c>
      <c r="R1437" s="68">
        <v>1.67</v>
      </c>
      <c r="S1437" s="69">
        <v>11601.29</v>
      </c>
      <c r="T1437" s="59">
        <f t="shared" si="71"/>
        <v>11601.29</v>
      </c>
    </row>
    <row r="1438" spans="1:20">
      <c r="A1438" t="str">
        <f t="shared" si="72"/>
        <v/>
      </c>
      <c r="B1438" s="60" t="s">
        <v>27</v>
      </c>
      <c r="C1438" s="60" t="s">
        <v>195</v>
      </c>
      <c r="D1438" s="60">
        <v>1</v>
      </c>
      <c r="E1438" s="65">
        <v>186653.106</v>
      </c>
      <c r="F1438" s="60">
        <v>2006</v>
      </c>
      <c r="G1438" s="65">
        <v>72.296000000000006</v>
      </c>
      <c r="H1438" s="65" t="s">
        <v>367</v>
      </c>
      <c r="I1438" s="66">
        <v>2.3900001049041748</v>
      </c>
      <c r="J1438" s="5" t="s">
        <v>367</v>
      </c>
      <c r="K1438" s="6" t="s">
        <v>367</v>
      </c>
      <c r="L1438" s="5" t="s">
        <v>367</v>
      </c>
      <c r="M1438" s="5">
        <v>9.421394745032579</v>
      </c>
      <c r="N1438" s="7" t="s">
        <v>367</v>
      </c>
      <c r="O1438" s="7" t="s">
        <v>2682</v>
      </c>
      <c r="P1438" s="67" t="s">
        <v>367</v>
      </c>
      <c r="Q1438" s="18">
        <f t="shared" ref="Q1438:Q1501" si="73">IF(I1438&lt;R1438,1,IF(I1438&lt;R1438*2,2,3))</f>
        <v>2</v>
      </c>
      <c r="R1438" s="68">
        <v>1.71</v>
      </c>
      <c r="S1438" s="69">
        <v>15657.48</v>
      </c>
      <c r="T1438" s="59">
        <f t="shared" si="71"/>
        <v>15657.48</v>
      </c>
    </row>
    <row r="1439" spans="1:20">
      <c r="A1439">
        <f t="shared" si="72"/>
        <v>23</v>
      </c>
      <c r="B1439" s="60" t="s">
        <v>51</v>
      </c>
      <c r="C1439" s="60" t="s">
        <v>219</v>
      </c>
      <c r="D1439" s="60">
        <v>1</v>
      </c>
      <c r="E1439" s="65">
        <v>6338.1930000000002</v>
      </c>
      <c r="F1439" s="60">
        <v>2024</v>
      </c>
      <c r="G1439" s="65">
        <v>72.302000000000007</v>
      </c>
      <c r="H1439" s="65">
        <v>6.5004470291137686</v>
      </c>
      <c r="I1439" s="66">
        <v>2.1600000858306885</v>
      </c>
      <c r="J1439" s="5">
        <v>10.486541686255247</v>
      </c>
      <c r="K1439" s="6">
        <v>65.033674189264616</v>
      </c>
      <c r="L1439" s="5">
        <v>58.407982305343793</v>
      </c>
      <c r="M1439" s="5">
        <v>9.1913947259590927</v>
      </c>
      <c r="N1439" s="7">
        <v>6.3546375764260423</v>
      </c>
      <c r="O1439" s="7" t="s">
        <v>3136</v>
      </c>
      <c r="P1439" s="67">
        <v>56.794741145976673</v>
      </c>
      <c r="Q1439" s="18">
        <f t="shared" si="73"/>
        <v>2</v>
      </c>
      <c r="R1439" s="68">
        <v>1.49</v>
      </c>
      <c r="S1439" s="69">
        <v>11669.08</v>
      </c>
      <c r="T1439" s="59">
        <f t="shared" si="71"/>
        <v>11669.08</v>
      </c>
    </row>
    <row r="1440" spans="1:20">
      <c r="A1440">
        <f t="shared" si="72"/>
        <v>19</v>
      </c>
      <c r="B1440" s="60" t="s">
        <v>115</v>
      </c>
      <c r="C1440" s="60" t="s">
        <v>283</v>
      </c>
      <c r="D1440" s="60">
        <v>4</v>
      </c>
      <c r="E1440" s="65">
        <v>4115.9080000000004</v>
      </c>
      <c r="F1440" s="60">
        <v>2011</v>
      </c>
      <c r="G1440" s="65">
        <v>73.557000000000002</v>
      </c>
      <c r="H1440" s="65">
        <v>4.7512197494506836</v>
      </c>
      <c r="I1440" s="66">
        <v>1.1699999570846558</v>
      </c>
      <c r="J1440" s="5">
        <v>8.7373144065921622</v>
      </c>
      <c r="K1440" s="6">
        <v>55.126150275320207</v>
      </c>
      <c r="L1440" s="5">
        <v>48.500458391399384</v>
      </c>
      <c r="M1440" s="5">
        <v>8.20139459721306</v>
      </c>
      <c r="N1440" s="7">
        <v>5.9136842907034941</v>
      </c>
      <c r="O1440" s="7" t="s">
        <v>1924</v>
      </c>
      <c r="P1440" s="67">
        <v>53.846104990305818</v>
      </c>
      <c r="Q1440" s="18">
        <f t="shared" si="73"/>
        <v>1</v>
      </c>
      <c r="R1440" s="68">
        <v>1.65</v>
      </c>
      <c r="S1440" s="69">
        <v>5805.32</v>
      </c>
      <c r="T1440" s="59">
        <f t="shared" si="71"/>
        <v>5805.32</v>
      </c>
    </row>
    <row r="1441" spans="1:20">
      <c r="A1441">
        <f t="shared" si="72"/>
        <v>25</v>
      </c>
      <c r="B1441" s="60" t="s">
        <v>117</v>
      </c>
      <c r="C1441" s="60" t="s">
        <v>285</v>
      </c>
      <c r="D1441" s="60">
        <v>1</v>
      </c>
      <c r="E1441" s="65">
        <v>6760.4639999999999</v>
      </c>
      <c r="F1441" s="60">
        <v>2022</v>
      </c>
      <c r="G1441" s="65">
        <v>72.319000000000003</v>
      </c>
      <c r="H1441" s="65">
        <v>6.1376118659973145</v>
      </c>
      <c r="I1441" s="66">
        <v>2.2100000381469727</v>
      </c>
      <c r="J1441" s="5">
        <v>10.123706523138793</v>
      </c>
      <c r="K1441" s="6">
        <v>62.798265936831626</v>
      </c>
      <c r="L1441" s="5">
        <v>56.172574052910804</v>
      </c>
      <c r="M1441" s="5">
        <v>9.2413946782753769</v>
      </c>
      <c r="N1441" s="7">
        <v>6.078365442497657</v>
      </c>
      <c r="O1441" s="7" t="s">
        <v>3137</v>
      </c>
      <c r="P1441" s="67">
        <v>54.453055551490863</v>
      </c>
      <c r="Q1441" s="18">
        <f t="shared" si="73"/>
        <v>2</v>
      </c>
      <c r="R1441" s="68">
        <v>1.51</v>
      </c>
      <c r="S1441" s="69">
        <v>15259.15</v>
      </c>
      <c r="T1441" s="59">
        <f t="shared" si="71"/>
        <v>15259.15</v>
      </c>
    </row>
    <row r="1442" spans="1:20">
      <c r="A1442" t="str">
        <f t="shared" si="72"/>
        <v/>
      </c>
      <c r="B1442" s="60" t="s">
        <v>331</v>
      </c>
      <c r="C1442" s="60" t="s">
        <v>332</v>
      </c>
      <c r="D1442" s="60">
        <v>1</v>
      </c>
      <c r="E1442" s="65">
        <v>380.226</v>
      </c>
      <c r="F1442" s="60">
        <v>2018</v>
      </c>
      <c r="G1442" s="65">
        <v>72.322000000000003</v>
      </c>
      <c r="H1442" s="65" t="s">
        <v>367</v>
      </c>
      <c r="I1442" s="66">
        <v>2.0932440757751465</v>
      </c>
      <c r="J1442" s="5" t="s">
        <v>367</v>
      </c>
      <c r="K1442" s="6" t="s">
        <v>367</v>
      </c>
      <c r="L1442" s="5" t="s">
        <v>367</v>
      </c>
      <c r="M1442" s="5">
        <v>9.1246387159035507</v>
      </c>
      <c r="N1442" s="7" t="s">
        <v>367</v>
      </c>
      <c r="O1442" s="7" t="s">
        <v>3138</v>
      </c>
      <c r="P1442" s="67" t="s">
        <v>367</v>
      </c>
      <c r="Q1442" s="18">
        <f t="shared" si="73"/>
        <v>2</v>
      </c>
      <c r="R1442" s="68">
        <v>1.56</v>
      </c>
      <c r="S1442" s="69">
        <v>11451.9</v>
      </c>
      <c r="T1442" s="59">
        <f t="shared" si="71"/>
        <v>11451.9</v>
      </c>
    </row>
    <row r="1443" spans="1:20">
      <c r="A1443">
        <f t="shared" si="72"/>
        <v>60</v>
      </c>
      <c r="B1443" s="60" t="s">
        <v>72</v>
      </c>
      <c r="C1443" s="60" t="s">
        <v>240</v>
      </c>
      <c r="D1443" s="60">
        <v>4</v>
      </c>
      <c r="E1443" s="65">
        <v>45074.048999999999</v>
      </c>
      <c r="F1443" s="60">
        <v>2023</v>
      </c>
      <c r="G1443" s="65">
        <v>72.323999999999998</v>
      </c>
      <c r="H1443" s="65">
        <v>5.2383320159912117</v>
      </c>
      <c r="I1443" s="66">
        <v>2.0899999141693115</v>
      </c>
      <c r="J1443" s="5">
        <v>9.2244266731326903</v>
      </c>
      <c r="K1443" s="6">
        <v>57.223907884363271</v>
      </c>
      <c r="L1443" s="5">
        <v>50.598216000442449</v>
      </c>
      <c r="M1443" s="5">
        <v>9.1213945542977157</v>
      </c>
      <c r="N1443" s="7">
        <v>5.5472017682430099</v>
      </c>
      <c r="O1443" s="7" t="s">
        <v>3139</v>
      </c>
      <c r="P1443" s="67">
        <v>49.636443213465263</v>
      </c>
      <c r="Q1443" s="18">
        <f t="shared" si="73"/>
        <v>2</v>
      </c>
      <c r="R1443" s="68">
        <v>1.5</v>
      </c>
      <c r="S1443" s="69">
        <v>13202.32</v>
      </c>
      <c r="T1443" s="59">
        <f t="shared" si="71"/>
        <v>13202.32</v>
      </c>
    </row>
    <row r="1444" spans="1:20">
      <c r="A1444">
        <f t="shared" si="72"/>
        <v>28</v>
      </c>
      <c r="B1444" s="60" t="s">
        <v>118</v>
      </c>
      <c r="C1444" s="60" t="s">
        <v>286</v>
      </c>
      <c r="D1444" s="60">
        <v>1</v>
      </c>
      <c r="E1444" s="65">
        <v>28324.491000000002</v>
      </c>
      <c r="F1444" s="60">
        <v>2006</v>
      </c>
      <c r="G1444" s="65">
        <v>72.337000000000003</v>
      </c>
      <c r="H1444" s="65">
        <v>4.8108453750610352</v>
      </c>
      <c r="I1444" s="66">
        <v>2.0099999904632568</v>
      </c>
      <c r="J1444" s="5">
        <v>8.7969400322025137</v>
      </c>
      <c r="K1444" s="6">
        <v>54.581795438046456</v>
      </c>
      <c r="L1444" s="5">
        <v>47.956103554125633</v>
      </c>
      <c r="M1444" s="5">
        <v>9.041394630591661</v>
      </c>
      <c r="N1444" s="7">
        <v>5.3040604368562363</v>
      </c>
      <c r="O1444" s="7" t="s">
        <v>2752</v>
      </c>
      <c r="P1444" s="67">
        <v>48.629057305373394</v>
      </c>
      <c r="Q1444" s="18">
        <f t="shared" si="73"/>
        <v>2</v>
      </c>
      <c r="R1444" s="68">
        <v>1.71</v>
      </c>
      <c r="S1444" s="69">
        <v>9547.91</v>
      </c>
      <c r="T1444" s="59">
        <f t="shared" si="71"/>
        <v>9547.91</v>
      </c>
    </row>
    <row r="1445" spans="1:20">
      <c r="A1445">
        <f t="shared" si="72"/>
        <v>100</v>
      </c>
      <c r="B1445" s="60" t="s">
        <v>88</v>
      </c>
      <c r="C1445" s="60" t="s">
        <v>256</v>
      </c>
      <c r="D1445" s="60">
        <v>4</v>
      </c>
      <c r="E1445" s="65">
        <v>6304.6279999999997</v>
      </c>
      <c r="F1445" s="60">
        <v>2013</v>
      </c>
      <c r="G1445" s="65">
        <v>72.338999999999999</v>
      </c>
      <c r="H1445" s="65">
        <v>5.7080642382303877</v>
      </c>
      <c r="I1445" s="66">
        <v>4.9458613395690918</v>
      </c>
      <c r="J1445" s="5">
        <v>9.6941588953718671</v>
      </c>
      <c r="K1445" s="6">
        <v>60.15037334183689</v>
      </c>
      <c r="L1445" s="5">
        <v>53.524681457916067</v>
      </c>
      <c r="M1445" s="5">
        <v>11.977255979697496</v>
      </c>
      <c r="N1445" s="7">
        <v>4.4688601085795545</v>
      </c>
      <c r="O1445" s="7" t="s">
        <v>1616</v>
      </c>
      <c r="P1445" s="67">
        <v>40.549877106803571</v>
      </c>
      <c r="Q1445" s="18">
        <f t="shared" si="73"/>
        <v>3</v>
      </c>
      <c r="R1445" s="68">
        <v>1.62</v>
      </c>
      <c r="S1445" s="69">
        <v>16557.5</v>
      </c>
      <c r="T1445" s="59">
        <f t="shared" si="71"/>
        <v>16557.5</v>
      </c>
    </row>
    <row r="1446" spans="1:20">
      <c r="A1446">
        <f t="shared" si="72"/>
        <v>72</v>
      </c>
      <c r="B1446" s="60" t="s">
        <v>17</v>
      </c>
      <c r="C1446" s="60" t="s">
        <v>185</v>
      </c>
      <c r="D1446" s="60">
        <v>7</v>
      </c>
      <c r="E1446" s="65">
        <v>9752.85</v>
      </c>
      <c r="F1446" s="60">
        <v>2015</v>
      </c>
      <c r="G1446" s="65">
        <v>72.349000000000004</v>
      </c>
      <c r="H1446" s="65">
        <v>5.1467747688293457</v>
      </c>
      <c r="I1446" s="66">
        <v>2.806727409362793</v>
      </c>
      <c r="J1446" s="5">
        <v>9.1328694259708243</v>
      </c>
      <c r="K1446" s="6">
        <v>56.67551481446359</v>
      </c>
      <c r="L1446" s="5">
        <v>50.049822930542767</v>
      </c>
      <c r="M1446" s="5">
        <v>9.8381220494911972</v>
      </c>
      <c r="N1446" s="7">
        <v>5.0873350298730253</v>
      </c>
      <c r="O1446" s="7" t="s">
        <v>1399</v>
      </c>
      <c r="P1446" s="67">
        <v>46.001768044884741</v>
      </c>
      <c r="Q1446" s="18">
        <f t="shared" si="73"/>
        <v>2</v>
      </c>
      <c r="R1446" s="68">
        <v>1.59</v>
      </c>
      <c r="S1446" s="69">
        <v>20678.75</v>
      </c>
      <c r="T1446" s="59">
        <f t="shared" si="71"/>
        <v>20678.75</v>
      </c>
    </row>
    <row r="1447" spans="1:20">
      <c r="A1447">
        <f t="shared" si="72"/>
        <v>29</v>
      </c>
      <c r="B1447" s="60" t="s">
        <v>76</v>
      </c>
      <c r="C1447" s="60" t="s">
        <v>244</v>
      </c>
      <c r="D1447" s="60">
        <v>1</v>
      </c>
      <c r="E1447" s="65">
        <v>2793.7489999999998</v>
      </c>
      <c r="F1447" s="60">
        <v>2014</v>
      </c>
      <c r="G1447" s="65">
        <v>72.356999999999999</v>
      </c>
      <c r="H1447" s="65">
        <v>5.3105387687683105</v>
      </c>
      <c r="I1447" s="66">
        <v>1.6599999666213989</v>
      </c>
      <c r="J1447" s="5">
        <v>9.2966334259097891</v>
      </c>
      <c r="K1447" s="6">
        <v>57.698158373997295</v>
      </c>
      <c r="L1447" s="5">
        <v>51.072466490076472</v>
      </c>
      <c r="M1447" s="5">
        <v>8.6913946067498031</v>
      </c>
      <c r="N1447" s="7">
        <v>5.8762107579850538</v>
      </c>
      <c r="O1447" s="7" t="s">
        <v>1513</v>
      </c>
      <c r="P1447" s="67">
        <v>53.258369011384559</v>
      </c>
      <c r="Q1447" s="18">
        <f t="shared" si="73"/>
        <v>2</v>
      </c>
      <c r="R1447" s="68">
        <v>1.61</v>
      </c>
      <c r="S1447" s="69">
        <v>9872.16</v>
      </c>
      <c r="T1447" s="59">
        <f t="shared" si="71"/>
        <v>9872.16</v>
      </c>
    </row>
    <row r="1448" spans="1:20">
      <c r="A1448">
        <f t="shared" si="72"/>
        <v>48</v>
      </c>
      <c r="B1448" s="60" t="s">
        <v>14</v>
      </c>
      <c r="C1448" s="60" t="s">
        <v>182</v>
      </c>
      <c r="D1448" s="60">
        <v>7</v>
      </c>
      <c r="E1448" s="65">
        <v>2974.819</v>
      </c>
      <c r="F1448" s="60">
        <v>2007</v>
      </c>
      <c r="G1448" s="65">
        <v>72.358999999999995</v>
      </c>
      <c r="H1448" s="65">
        <v>4.8815155029296875</v>
      </c>
      <c r="I1448" s="66">
        <v>2.3358209133148193</v>
      </c>
      <c r="J1448" s="5">
        <v>8.8676101600711661</v>
      </c>
      <c r="K1448" s="6">
        <v>55.0370111638073</v>
      </c>
      <c r="L1448" s="5">
        <v>48.411319279886477</v>
      </c>
      <c r="M1448" s="5">
        <v>9.3672155534432235</v>
      </c>
      <c r="N1448" s="7">
        <v>5.1681653959688507</v>
      </c>
      <c r="O1448" s="7" t="s">
        <v>2594</v>
      </c>
      <c r="P1448" s="67">
        <v>47.274723974093988</v>
      </c>
      <c r="Q1448" s="18">
        <f t="shared" si="73"/>
        <v>2</v>
      </c>
      <c r="R1448" s="68">
        <v>1.69</v>
      </c>
      <c r="S1448" s="69">
        <v>10898.85</v>
      </c>
      <c r="T1448" s="59">
        <f t="shared" si="71"/>
        <v>10898.85</v>
      </c>
    </row>
    <row r="1449" spans="1:20">
      <c r="A1449">
        <f t="shared" si="72"/>
        <v>64</v>
      </c>
      <c r="B1449" s="60" t="s">
        <v>157</v>
      </c>
      <c r="C1449" s="60" t="s">
        <v>325</v>
      </c>
      <c r="D1449" s="60">
        <v>1</v>
      </c>
      <c r="E1449" s="65">
        <v>28444.077000000001</v>
      </c>
      <c r="F1449" s="60">
        <v>2020</v>
      </c>
      <c r="G1449" s="65">
        <v>72.369</v>
      </c>
      <c r="H1449" s="65">
        <v>4.5738296508789063</v>
      </c>
      <c r="I1449" s="66">
        <v>1.8300000429153442</v>
      </c>
      <c r="J1449" s="5">
        <v>8.5599243080203848</v>
      </c>
      <c r="K1449" s="6">
        <v>53.134694565375682</v>
      </c>
      <c r="L1449" s="5">
        <v>46.509002681454859</v>
      </c>
      <c r="M1449" s="5">
        <v>8.8613946830437484</v>
      </c>
      <c r="N1449" s="7">
        <v>5.2484969178102059</v>
      </c>
      <c r="O1449" s="7" t="s">
        <v>692</v>
      </c>
      <c r="P1449" s="67">
        <v>47.128771830693516</v>
      </c>
      <c r="Q1449" s="18">
        <f t="shared" si="73"/>
        <v>2</v>
      </c>
      <c r="R1449" s="68">
        <v>1.53</v>
      </c>
      <c r="S1449" s="69"/>
      <c r="T1449" s="59" t="str">
        <f t="shared" si="71"/>
        <v/>
      </c>
    </row>
    <row r="1450" spans="1:20">
      <c r="A1450">
        <f t="shared" si="72"/>
        <v>24</v>
      </c>
      <c r="B1450" s="60" t="s">
        <v>155</v>
      </c>
      <c r="C1450" s="60" t="s">
        <v>323</v>
      </c>
      <c r="D1450" s="60">
        <v>7</v>
      </c>
      <c r="E1450" s="65">
        <v>35652.307000000001</v>
      </c>
      <c r="F1450" s="60">
        <v>2023</v>
      </c>
      <c r="G1450" s="65">
        <v>72.388000000000005</v>
      </c>
      <c r="H1450" s="65">
        <v>6.3834533309936532</v>
      </c>
      <c r="I1450" s="66">
        <v>2.309999942779541</v>
      </c>
      <c r="J1450" s="5">
        <v>10.369547988135132</v>
      </c>
      <c r="K1450" s="6">
        <v>64.384613947747155</v>
      </c>
      <c r="L1450" s="5">
        <v>57.758922063826333</v>
      </c>
      <c r="M1450" s="5">
        <v>9.3413945829079452</v>
      </c>
      <c r="N1450" s="7">
        <v>6.1831155456711446</v>
      </c>
      <c r="O1450" s="7" t="s">
        <v>3140</v>
      </c>
      <c r="P1450" s="67">
        <v>55.326609070181405</v>
      </c>
      <c r="Q1450" s="18">
        <f t="shared" si="73"/>
        <v>2</v>
      </c>
      <c r="R1450" s="68">
        <v>1.5</v>
      </c>
      <c r="S1450" s="69">
        <v>10007.69</v>
      </c>
      <c r="T1450" s="59">
        <f t="shared" si="71"/>
        <v>10007.69</v>
      </c>
    </row>
    <row r="1451" spans="1:20">
      <c r="A1451" t="str">
        <f t="shared" si="72"/>
        <v/>
      </c>
      <c r="B1451" s="60" t="s">
        <v>88</v>
      </c>
      <c r="C1451" s="60" t="s">
        <v>256</v>
      </c>
      <c r="D1451" s="60">
        <v>4</v>
      </c>
      <c r="E1451" s="65">
        <v>7045.3990000000003</v>
      </c>
      <c r="F1451" s="60">
        <v>2020</v>
      </c>
      <c r="G1451" s="65">
        <v>72.388000000000005</v>
      </c>
      <c r="H1451" s="65" t="s">
        <v>367</v>
      </c>
      <c r="I1451" s="66">
        <v>3.6779289245605469</v>
      </c>
      <c r="J1451" s="5" t="s">
        <v>367</v>
      </c>
      <c r="K1451" s="6" t="s">
        <v>367</v>
      </c>
      <c r="L1451" s="5" t="s">
        <v>367</v>
      </c>
      <c r="M1451" s="5">
        <v>10.709323564688951</v>
      </c>
      <c r="N1451" s="7" t="s">
        <v>367</v>
      </c>
      <c r="O1451" s="7" t="s">
        <v>623</v>
      </c>
      <c r="P1451" s="67" t="s">
        <v>367</v>
      </c>
      <c r="Q1451" s="18">
        <f t="shared" si="73"/>
        <v>3</v>
      </c>
      <c r="R1451" s="68">
        <v>1.53</v>
      </c>
      <c r="S1451" s="69">
        <v>9978.66</v>
      </c>
      <c r="T1451" s="59">
        <f t="shared" si="71"/>
        <v>9978.66</v>
      </c>
    </row>
    <row r="1452" spans="1:20">
      <c r="A1452">
        <f t="shared" si="72"/>
        <v>17</v>
      </c>
      <c r="B1452" s="60" t="s">
        <v>76</v>
      </c>
      <c r="C1452" s="60" t="s">
        <v>244</v>
      </c>
      <c r="D1452" s="60">
        <v>1</v>
      </c>
      <c r="E1452" s="65">
        <v>2772.43</v>
      </c>
      <c r="F1452" s="60">
        <v>2012</v>
      </c>
      <c r="G1452" s="65">
        <v>72.405000000000001</v>
      </c>
      <c r="H1452" s="65">
        <v>5.5416665077209473</v>
      </c>
      <c r="I1452" s="66">
        <v>1.809999942779541</v>
      </c>
      <c r="J1452" s="5">
        <v>9.5277611648624259</v>
      </c>
      <c r="K1452" s="6">
        <v>59.171845198322288</v>
      </c>
      <c r="L1452" s="5">
        <v>52.546153314401465</v>
      </c>
      <c r="M1452" s="5">
        <v>8.8413945829079452</v>
      </c>
      <c r="N1452" s="7">
        <v>5.9431974019102052</v>
      </c>
      <c r="O1452" s="7" t="s">
        <v>1802</v>
      </c>
      <c r="P1452" s="67">
        <v>53.927829113794886</v>
      </c>
      <c r="Q1452" s="18">
        <f t="shared" si="73"/>
        <v>2</v>
      </c>
      <c r="R1452" s="68">
        <v>1.62</v>
      </c>
      <c r="S1452" s="69">
        <v>9829.0400000000009</v>
      </c>
      <c r="T1452" s="59">
        <f t="shared" si="71"/>
        <v>9829.0400000000009</v>
      </c>
    </row>
    <row r="1453" spans="1:20">
      <c r="A1453">
        <f t="shared" si="72"/>
        <v>79</v>
      </c>
      <c r="B1453" s="60" t="s">
        <v>72</v>
      </c>
      <c r="C1453" s="60" t="s">
        <v>240</v>
      </c>
      <c r="D1453" s="60">
        <v>4</v>
      </c>
      <c r="E1453" s="65">
        <v>46042.014999999999</v>
      </c>
      <c r="F1453" s="60">
        <v>2024</v>
      </c>
      <c r="G1453" s="65">
        <v>72.424000000000007</v>
      </c>
      <c r="H1453" s="65">
        <v>4.7136679840087883</v>
      </c>
      <c r="I1453" s="66">
        <v>2.059999942779541</v>
      </c>
      <c r="J1453" s="5">
        <v>8.6997626411502686</v>
      </c>
      <c r="K1453" s="6">
        <v>54.043765842669202</v>
      </c>
      <c r="L1453" s="5">
        <v>47.41807395874838</v>
      </c>
      <c r="M1453" s="5">
        <v>9.0913945829079452</v>
      </c>
      <c r="N1453" s="7">
        <v>5.2157095950818784</v>
      </c>
      <c r="O1453" s="7" t="s">
        <v>3141</v>
      </c>
      <c r="P1453" s="67">
        <v>46.615542237086018</v>
      </c>
      <c r="Q1453" s="18">
        <f t="shared" si="73"/>
        <v>2</v>
      </c>
      <c r="R1453" s="68">
        <v>1.49</v>
      </c>
      <c r="S1453" s="69">
        <v>12725.04</v>
      </c>
      <c r="T1453" s="59">
        <f t="shared" si="71"/>
        <v>12725.04</v>
      </c>
    </row>
    <row r="1454" spans="1:20">
      <c r="A1454">
        <f t="shared" si="72"/>
        <v>14</v>
      </c>
      <c r="B1454" s="60" t="s">
        <v>76</v>
      </c>
      <c r="C1454" s="60" t="s">
        <v>244</v>
      </c>
      <c r="D1454" s="60">
        <v>1</v>
      </c>
      <c r="E1454" s="65">
        <v>2783.6869999999999</v>
      </c>
      <c r="F1454" s="60">
        <v>2013</v>
      </c>
      <c r="G1454" s="65">
        <v>72.435000000000002</v>
      </c>
      <c r="H1454" s="65">
        <v>5.7088866233825684</v>
      </c>
      <c r="I1454" s="66">
        <v>1.8899999856948853</v>
      </c>
      <c r="J1454" s="5">
        <v>9.694981280524047</v>
      </c>
      <c r="K1454" s="6">
        <v>60.235307510466079</v>
      </c>
      <c r="L1454" s="5">
        <v>53.609615626545256</v>
      </c>
      <c r="M1454" s="5">
        <v>8.9213946258232895</v>
      </c>
      <c r="N1454" s="7">
        <v>6.0091070819096313</v>
      </c>
      <c r="O1454" s="7" t="s">
        <v>1649</v>
      </c>
      <c r="P1454" s="67">
        <v>54.525885297964628</v>
      </c>
      <c r="Q1454" s="18">
        <f t="shared" si="73"/>
        <v>2</v>
      </c>
      <c r="R1454" s="68">
        <v>1.62</v>
      </c>
      <c r="S1454" s="69">
        <v>9839.9699999999993</v>
      </c>
      <c r="T1454" s="59">
        <f t="shared" si="71"/>
        <v>9839.9699999999993</v>
      </c>
    </row>
    <row r="1455" spans="1:20">
      <c r="A1455">
        <f t="shared" si="72"/>
        <v>19</v>
      </c>
      <c r="B1455" s="60" t="s">
        <v>109</v>
      </c>
      <c r="C1455" s="60" t="s">
        <v>277</v>
      </c>
      <c r="D1455" s="60">
        <v>1</v>
      </c>
      <c r="E1455" s="65">
        <v>5901.2870000000003</v>
      </c>
      <c r="F1455" s="60">
        <v>2012</v>
      </c>
      <c r="G1455" s="65">
        <v>72.435000000000002</v>
      </c>
      <c r="H1455" s="65">
        <v>5.4480061531066895</v>
      </c>
      <c r="I1455" s="66">
        <v>1.7502549886703491</v>
      </c>
      <c r="J1455" s="5">
        <v>9.434100810248168</v>
      </c>
      <c r="K1455" s="6">
        <v>58.614446686102205</v>
      </c>
      <c r="L1455" s="5">
        <v>51.988754802181383</v>
      </c>
      <c r="M1455" s="5">
        <v>8.7816496287987533</v>
      </c>
      <c r="N1455" s="7">
        <v>5.9201581707027122</v>
      </c>
      <c r="O1455" s="7" t="s">
        <v>1796</v>
      </c>
      <c r="P1455" s="67">
        <v>53.718774014418315</v>
      </c>
      <c r="Q1455" s="18">
        <f t="shared" si="73"/>
        <v>2</v>
      </c>
      <c r="R1455" s="68">
        <v>1.62</v>
      </c>
      <c r="S1455" s="69">
        <v>6275.79</v>
      </c>
      <c r="T1455" s="59">
        <f t="shared" si="71"/>
        <v>6275.79</v>
      </c>
    </row>
    <row r="1456" spans="1:20">
      <c r="A1456" t="str">
        <f t="shared" si="72"/>
        <v/>
      </c>
      <c r="B1456" s="60" t="s">
        <v>23</v>
      </c>
      <c r="C1456" s="60" t="s">
        <v>191</v>
      </c>
      <c r="D1456" s="60">
        <v>6</v>
      </c>
      <c r="E1456" s="65">
        <v>775.44200000000001</v>
      </c>
      <c r="F1456" s="60">
        <v>2021</v>
      </c>
      <c r="G1456" s="65">
        <v>72.447999999999993</v>
      </c>
      <c r="H1456" s="65" t="s">
        <v>367</v>
      </c>
      <c r="I1456" s="66">
        <v>4.6100001335144043</v>
      </c>
      <c r="J1456" s="5" t="s">
        <v>367</v>
      </c>
      <c r="K1456" s="6" t="s">
        <v>367</v>
      </c>
      <c r="L1456" s="5" t="s">
        <v>367</v>
      </c>
      <c r="M1456" s="5">
        <v>11.641394773642809</v>
      </c>
      <c r="N1456" s="7" t="s">
        <v>367</v>
      </c>
      <c r="O1456" s="7" t="s">
        <v>448</v>
      </c>
      <c r="P1456" s="67" t="s">
        <v>367</v>
      </c>
      <c r="Q1456" s="18">
        <f t="shared" si="73"/>
        <v>3</v>
      </c>
      <c r="R1456" s="68">
        <v>1.52</v>
      </c>
      <c r="S1456" s="69">
        <v>13458.81</v>
      </c>
      <c r="T1456" s="59">
        <f t="shared" si="71"/>
        <v>13458.81</v>
      </c>
    </row>
    <row r="1457" spans="1:20">
      <c r="A1457">
        <f t="shared" si="72"/>
        <v>56</v>
      </c>
      <c r="B1457" s="60" t="s">
        <v>16</v>
      </c>
      <c r="C1457" s="60" t="s">
        <v>184</v>
      </c>
      <c r="D1457" s="60">
        <v>3</v>
      </c>
      <c r="E1457" s="65">
        <v>9113.5740000000005</v>
      </c>
      <c r="F1457" s="60">
        <v>2025</v>
      </c>
      <c r="G1457" s="65">
        <v>82.290999999999997</v>
      </c>
      <c r="H1457" s="65">
        <v>7.1039972114562993</v>
      </c>
      <c r="I1457" s="66">
        <v>5.380000114440918</v>
      </c>
      <c r="J1457" s="5">
        <v>11.090091868597778</v>
      </c>
      <c r="K1457" s="6">
        <v>78.278622788135706</v>
      </c>
      <c r="L1457" s="5">
        <v>71.652930904214884</v>
      </c>
      <c r="M1457" s="5">
        <v>12.411394754569322</v>
      </c>
      <c r="N1457" s="7">
        <v>5.7731570319955754</v>
      </c>
      <c r="O1457" s="7" t="s">
        <v>3129</v>
      </c>
      <c r="P1457" s="67">
        <v>51.537192604848819</v>
      </c>
      <c r="Q1457" s="18">
        <f t="shared" si="73"/>
        <v>3</v>
      </c>
      <c r="R1457" s="68">
        <v>1.48</v>
      </c>
      <c r="S1457" s="69" t="s">
        <v>367</v>
      </c>
      <c r="T1457" s="59">
        <f t="shared" si="71"/>
        <v>63788.08</v>
      </c>
    </row>
    <row r="1458" spans="1:20">
      <c r="A1458">
        <f t="shared" si="72"/>
        <v>93</v>
      </c>
      <c r="B1458" s="60" t="s">
        <v>58</v>
      </c>
      <c r="C1458" s="60" t="s">
        <v>226</v>
      </c>
      <c r="D1458" s="60">
        <v>7</v>
      </c>
      <c r="E1458" s="65">
        <v>3868.7240000000002</v>
      </c>
      <c r="F1458" s="60">
        <v>2011</v>
      </c>
      <c r="G1458" s="65">
        <v>72.484999999999999</v>
      </c>
      <c r="H1458" s="65">
        <v>4.2030305862426758</v>
      </c>
      <c r="I1458" s="66">
        <v>2.4879553318023682</v>
      </c>
      <c r="J1458" s="5">
        <v>8.1891252433841544</v>
      </c>
      <c r="K1458" s="6">
        <v>50.914484263547443</v>
      </c>
      <c r="L1458" s="5">
        <v>44.288792379626621</v>
      </c>
      <c r="M1458" s="5">
        <v>9.5193499719307724</v>
      </c>
      <c r="N1458" s="7">
        <v>4.6525017475162436</v>
      </c>
      <c r="O1458" s="7" t="s">
        <v>2005</v>
      </c>
      <c r="P1458" s="67">
        <v>42.362609373341961</v>
      </c>
      <c r="Q1458" s="18">
        <f t="shared" si="73"/>
        <v>2</v>
      </c>
      <c r="R1458" s="68">
        <v>1.65</v>
      </c>
      <c r="S1458" s="69">
        <v>12288.68</v>
      </c>
      <c r="T1458" s="59">
        <f t="shared" si="71"/>
        <v>12288.68</v>
      </c>
    </row>
    <row r="1459" spans="1:20">
      <c r="A1459">
        <f t="shared" si="72"/>
        <v>22</v>
      </c>
      <c r="B1459" s="60" t="s">
        <v>48</v>
      </c>
      <c r="C1459" s="60" t="s">
        <v>216</v>
      </c>
      <c r="D1459" s="60">
        <v>1</v>
      </c>
      <c r="E1459" s="65">
        <v>9945.6209999999992</v>
      </c>
      <c r="F1459" s="60">
        <v>2011</v>
      </c>
      <c r="G1459" s="65">
        <v>72.495999999999995</v>
      </c>
      <c r="H1459" s="65">
        <v>5.3965353965759277</v>
      </c>
      <c r="I1459" s="66">
        <v>1.8500000238418579</v>
      </c>
      <c r="J1459" s="5">
        <v>9.3826300537174063</v>
      </c>
      <c r="K1459" s="6">
        <v>58.343748743156787</v>
      </c>
      <c r="L1459" s="5">
        <v>51.718056859235965</v>
      </c>
      <c r="M1459" s="5">
        <v>8.8813946639702621</v>
      </c>
      <c r="N1459" s="7">
        <v>5.8231909307041612</v>
      </c>
      <c r="O1459" s="7" t="s">
        <v>1956</v>
      </c>
      <c r="P1459" s="67">
        <v>53.022132197049054</v>
      </c>
      <c r="Q1459" s="18">
        <f t="shared" si="73"/>
        <v>2</v>
      </c>
      <c r="R1459" s="68">
        <v>1.65</v>
      </c>
      <c r="S1459" s="69">
        <v>15258.09</v>
      </c>
      <c r="T1459" s="59">
        <f t="shared" si="71"/>
        <v>15258.09</v>
      </c>
    </row>
    <row r="1460" spans="1:20">
      <c r="A1460" t="str">
        <f t="shared" si="72"/>
        <v/>
      </c>
      <c r="B1460" s="60" t="s">
        <v>145</v>
      </c>
      <c r="C1460" s="60" t="s">
        <v>313</v>
      </c>
      <c r="D1460" s="60">
        <v>1</v>
      </c>
      <c r="E1460" s="65">
        <v>1403.809</v>
      </c>
      <c r="F1460" s="60">
        <v>2012</v>
      </c>
      <c r="G1460" s="65">
        <v>72.513000000000005</v>
      </c>
      <c r="H1460" s="65">
        <v>6.343226432800293</v>
      </c>
      <c r="I1460" s="66" t="s">
        <v>367</v>
      </c>
      <c r="J1460" s="5">
        <v>10.329321089941772</v>
      </c>
      <c r="K1460" s="6">
        <v>64.24559319161493</v>
      </c>
      <c r="L1460" s="5">
        <v>57.619901307694107</v>
      </c>
      <c r="M1460" s="5" t="s">
        <v>367</v>
      </c>
      <c r="N1460" s="7" t="s">
        <v>367</v>
      </c>
      <c r="O1460" s="7" t="s">
        <v>1893</v>
      </c>
      <c r="P1460" s="67" t="s">
        <v>367</v>
      </c>
      <c r="Q1460" s="18">
        <f t="shared" si="73"/>
        <v>3</v>
      </c>
      <c r="R1460" s="68">
        <v>1.62</v>
      </c>
      <c r="S1460" s="69">
        <v>36903.69</v>
      </c>
      <c r="T1460" s="59">
        <f t="shared" si="71"/>
        <v>36903.69</v>
      </c>
    </row>
    <row r="1461" spans="1:20">
      <c r="A1461">
        <f t="shared" si="72"/>
        <v>34</v>
      </c>
      <c r="B1461" s="60" t="s">
        <v>157</v>
      </c>
      <c r="C1461" s="60" t="s">
        <v>325</v>
      </c>
      <c r="D1461" s="60">
        <v>1</v>
      </c>
      <c r="E1461" s="65">
        <v>28300.853999999999</v>
      </c>
      <c r="F1461" s="60">
        <v>2023</v>
      </c>
      <c r="G1461" s="65">
        <v>72.513999999999996</v>
      </c>
      <c r="H1461" s="65">
        <v>5.7644547424316421</v>
      </c>
      <c r="I1461" s="66">
        <v>2</v>
      </c>
      <c r="J1461" s="5">
        <v>9.7505493995731207</v>
      </c>
      <c r="K1461" s="6">
        <v>60.646625613384209</v>
      </c>
      <c r="L1461" s="5">
        <v>54.020933729463387</v>
      </c>
      <c r="M1461" s="5">
        <v>9.0313946401284042</v>
      </c>
      <c r="N1461" s="7">
        <v>5.9814608797446303</v>
      </c>
      <c r="O1461" s="7" t="s">
        <v>3143</v>
      </c>
      <c r="P1461" s="67">
        <v>53.522200146155186</v>
      </c>
      <c r="Q1461" s="18">
        <f t="shared" si="73"/>
        <v>2</v>
      </c>
      <c r="R1461" s="68">
        <v>1.5</v>
      </c>
      <c r="S1461" s="69"/>
      <c r="T1461" s="59" t="str">
        <f t="shared" si="71"/>
        <v/>
      </c>
    </row>
    <row r="1462" spans="1:20">
      <c r="A1462">
        <f t="shared" si="72"/>
        <v>122</v>
      </c>
      <c r="B1462" s="60" t="s">
        <v>124</v>
      </c>
      <c r="C1462" s="60" t="s">
        <v>292</v>
      </c>
      <c r="D1462" s="60">
        <v>7</v>
      </c>
      <c r="E1462" s="65">
        <v>146533.06700000001</v>
      </c>
      <c r="F1462" s="60">
        <v>2019</v>
      </c>
      <c r="G1462" s="65">
        <v>73.066000000000003</v>
      </c>
      <c r="H1462" s="65">
        <v>5.440523624420166</v>
      </c>
      <c r="I1462" s="66">
        <v>4.809999942779541</v>
      </c>
      <c r="J1462" s="5">
        <v>9.4266182815616446</v>
      </c>
      <c r="K1462" s="6">
        <v>59.078158044684997</v>
      </c>
      <c r="L1462" s="5">
        <v>52.452466160764175</v>
      </c>
      <c r="M1462" s="5">
        <v>11.841394582907945</v>
      </c>
      <c r="N1462" s="7">
        <v>4.4295851973782625</v>
      </c>
      <c r="O1462" s="7" t="s">
        <v>820</v>
      </c>
      <c r="P1462" s="67">
        <v>39.868288584136153</v>
      </c>
      <c r="Q1462" s="18">
        <f t="shared" si="73"/>
        <v>3</v>
      </c>
      <c r="R1462" s="68">
        <v>1.55</v>
      </c>
      <c r="S1462" s="69">
        <v>37319.32</v>
      </c>
      <c r="T1462" s="59">
        <f t="shared" si="71"/>
        <v>37319.32</v>
      </c>
    </row>
    <row r="1463" spans="1:20">
      <c r="A1463">
        <f t="shared" si="72"/>
        <v>57</v>
      </c>
      <c r="B1463" s="60" t="s">
        <v>14</v>
      </c>
      <c r="C1463" s="60" t="s">
        <v>182</v>
      </c>
      <c r="D1463" s="60">
        <v>7</v>
      </c>
      <c r="E1463" s="65">
        <v>2959.99</v>
      </c>
      <c r="F1463" s="60">
        <v>2008</v>
      </c>
      <c r="G1463" s="65">
        <v>72.519000000000005</v>
      </c>
      <c r="H1463" s="65">
        <v>4.6519722938537598</v>
      </c>
      <c r="I1463" s="66">
        <v>2.4292118549346924</v>
      </c>
      <c r="J1463" s="5">
        <v>8.6380669509952384</v>
      </c>
      <c r="K1463" s="6">
        <v>53.730893808589144</v>
      </c>
      <c r="L1463" s="5">
        <v>47.105201924668322</v>
      </c>
      <c r="M1463" s="5">
        <v>9.4606064950630966</v>
      </c>
      <c r="N1463" s="7">
        <v>4.9790890202704876</v>
      </c>
      <c r="O1463" s="7" t="s">
        <v>2442</v>
      </c>
      <c r="P1463" s="67">
        <v>45.545186936031264</v>
      </c>
      <c r="Q1463" s="18">
        <f t="shared" si="73"/>
        <v>2</v>
      </c>
      <c r="R1463" s="68">
        <v>1.69</v>
      </c>
      <c r="S1463" s="69">
        <v>11727.48</v>
      </c>
      <c r="T1463" s="59">
        <f t="shared" si="71"/>
        <v>11727.48</v>
      </c>
    </row>
    <row r="1464" spans="1:20">
      <c r="A1464">
        <f t="shared" si="72"/>
        <v>57</v>
      </c>
      <c r="B1464" s="60" t="s">
        <v>103</v>
      </c>
      <c r="C1464" s="60" t="s">
        <v>271</v>
      </c>
      <c r="D1464" s="60">
        <v>5</v>
      </c>
      <c r="E1464" s="65">
        <v>35631.652999999998</v>
      </c>
      <c r="F1464" s="60">
        <v>2025</v>
      </c>
      <c r="G1464" s="65">
        <v>63.969000000000001</v>
      </c>
      <c r="H1464" s="65">
        <v>5.1776774291992211</v>
      </c>
      <c r="I1464" s="66">
        <v>0.5899999737739563</v>
      </c>
      <c r="J1464" s="5">
        <v>9.1637720863406997</v>
      </c>
      <c r="K1464" s="6">
        <v>50.280493705037443</v>
      </c>
      <c r="L1464" s="5">
        <v>43.654801821116621</v>
      </c>
      <c r="M1464" s="5">
        <v>7.6213946139023605</v>
      </c>
      <c r="N1464" s="7">
        <v>5.7279282903794142</v>
      </c>
      <c r="O1464" s="7" t="s">
        <v>3135</v>
      </c>
      <c r="P1464" s="67">
        <v>51.133433906613426</v>
      </c>
      <c r="Q1464" s="18">
        <f t="shared" si="73"/>
        <v>1</v>
      </c>
      <c r="R1464" s="68">
        <v>1.48</v>
      </c>
      <c r="S1464" s="69" t="s">
        <v>367</v>
      </c>
      <c r="T1464" s="59">
        <f t="shared" si="71"/>
        <v>1500.31</v>
      </c>
    </row>
    <row r="1465" spans="1:20">
      <c r="A1465">
        <f t="shared" si="72"/>
        <v>37</v>
      </c>
      <c r="B1465" s="60" t="s">
        <v>102</v>
      </c>
      <c r="C1465" s="60" t="s">
        <v>270</v>
      </c>
      <c r="D1465" s="60">
        <v>4</v>
      </c>
      <c r="E1465" s="65">
        <v>34204.78</v>
      </c>
      <c r="F1465" s="60">
        <v>2014</v>
      </c>
      <c r="G1465" s="65">
        <v>72.522000000000006</v>
      </c>
      <c r="H1465" s="65">
        <v>5.1526587009429932</v>
      </c>
      <c r="I1465" s="66">
        <v>1.7929047346115112</v>
      </c>
      <c r="J1465" s="5">
        <v>9.1387533580844718</v>
      </c>
      <c r="K1465" s="6">
        <v>56.84763759198929</v>
      </c>
      <c r="L1465" s="5">
        <v>50.221945708068468</v>
      </c>
      <c r="M1465" s="5">
        <v>8.8242993747399154</v>
      </c>
      <c r="N1465" s="7">
        <v>5.6913238745992443</v>
      </c>
      <c r="O1465" s="7" t="s">
        <v>1500</v>
      </c>
      <c r="P1465" s="67">
        <v>51.582667736145972</v>
      </c>
      <c r="Q1465" s="18">
        <f t="shared" si="73"/>
        <v>2</v>
      </c>
      <c r="R1465" s="68">
        <v>1.61</v>
      </c>
      <c r="S1465" s="69">
        <v>7951.8</v>
      </c>
      <c r="T1465" s="59">
        <f t="shared" si="71"/>
        <v>7951.8</v>
      </c>
    </row>
    <row r="1466" spans="1:20">
      <c r="A1466">
        <f t="shared" si="72"/>
        <v>34</v>
      </c>
      <c r="B1466" s="60" t="s">
        <v>155</v>
      </c>
      <c r="C1466" s="60" t="s">
        <v>323</v>
      </c>
      <c r="D1466" s="60">
        <v>7</v>
      </c>
      <c r="E1466" s="65">
        <v>36361.858999999997</v>
      </c>
      <c r="F1466" s="60">
        <v>2024</v>
      </c>
      <c r="G1466" s="65">
        <v>72.528000000000006</v>
      </c>
      <c r="H1466" s="65">
        <v>6.17930797958374</v>
      </c>
      <c r="I1466" s="66">
        <v>2.3399999141693115</v>
      </c>
      <c r="J1466" s="5">
        <v>10.165402636725219</v>
      </c>
      <c r="K1466" s="6">
        <v>63.239143501932368</v>
      </c>
      <c r="L1466" s="5">
        <v>56.613451618011545</v>
      </c>
      <c r="M1466" s="5">
        <v>9.3713945542977157</v>
      </c>
      <c r="N1466" s="7">
        <v>6.0410914608273165</v>
      </c>
      <c r="O1466" s="7" t="s">
        <v>3145</v>
      </c>
      <c r="P1466" s="67">
        <v>53.992414458012902</v>
      </c>
      <c r="Q1466" s="18">
        <f t="shared" si="73"/>
        <v>2</v>
      </c>
      <c r="R1466" s="68">
        <v>1.49</v>
      </c>
      <c r="S1466" s="69">
        <v>10450.209999999999</v>
      </c>
      <c r="T1466" s="59">
        <f t="shared" si="71"/>
        <v>10450.209999999999</v>
      </c>
    </row>
    <row r="1467" spans="1:20">
      <c r="A1467">
        <f t="shared" si="72"/>
        <v>58</v>
      </c>
      <c r="B1467" s="60" t="s">
        <v>131</v>
      </c>
      <c r="C1467" s="60" t="s">
        <v>299</v>
      </c>
      <c r="D1467" s="60">
        <v>7</v>
      </c>
      <c r="E1467" s="65">
        <v>5474.8810000000003</v>
      </c>
      <c r="F1467" s="60">
        <v>2025</v>
      </c>
      <c r="G1467" s="65">
        <v>78.653999999999996</v>
      </c>
      <c r="H1467" s="65">
        <v>6.3230000000000004</v>
      </c>
      <c r="I1467" s="66">
        <v>4.0199999809265137</v>
      </c>
      <c r="J1467" s="5">
        <v>10.309094657141479</v>
      </c>
      <c r="K1467" s="6">
        <v>69.54998387648503</v>
      </c>
      <c r="L1467" s="5">
        <v>62.924291992564207</v>
      </c>
      <c r="M1467" s="5">
        <v>11.051394621054918</v>
      </c>
      <c r="N1467" s="7">
        <v>5.6937874494755603</v>
      </c>
      <c r="O1467" s="7" t="s">
        <v>3142</v>
      </c>
      <c r="P1467" s="67">
        <v>50.828657320145759</v>
      </c>
      <c r="Q1467" s="18">
        <f t="shared" si="73"/>
        <v>3</v>
      </c>
      <c r="R1467" s="68">
        <v>1.48</v>
      </c>
      <c r="S1467" s="69" t="s">
        <v>367</v>
      </c>
      <c r="T1467" s="59">
        <f t="shared" si="71"/>
        <v>40319.050000000003</v>
      </c>
    </row>
    <row r="1468" spans="1:20">
      <c r="A1468">
        <f t="shared" si="72"/>
        <v>128</v>
      </c>
      <c r="B1468" s="60" t="s">
        <v>79</v>
      </c>
      <c r="C1468" s="60" t="s">
        <v>247</v>
      </c>
      <c r="D1468" s="60">
        <v>7</v>
      </c>
      <c r="E1468" s="65">
        <v>18363.599999999999</v>
      </c>
      <c r="F1468" s="60">
        <v>2016</v>
      </c>
      <c r="G1468" s="65">
        <v>72.549000000000007</v>
      </c>
      <c r="H1468" s="65">
        <v>5.5335516929626465</v>
      </c>
      <c r="I1468" s="66">
        <v>5.6359028816223145</v>
      </c>
      <c r="J1468" s="5">
        <v>9.5196463501041251</v>
      </c>
      <c r="K1468" s="6">
        <v>59.239029910869121</v>
      </c>
      <c r="L1468" s="5">
        <v>52.613338026948298</v>
      </c>
      <c r="M1468" s="5">
        <v>12.667297521750719</v>
      </c>
      <c r="N1468" s="7">
        <v>4.1534777198220203</v>
      </c>
      <c r="O1468" s="7" t="s">
        <v>1288</v>
      </c>
      <c r="P1468" s="67">
        <v>37.513884491636553</v>
      </c>
      <c r="Q1468" s="18">
        <f t="shared" si="73"/>
        <v>3</v>
      </c>
      <c r="R1468" s="68">
        <v>1.58</v>
      </c>
      <c r="S1468" s="69">
        <v>30758.32</v>
      </c>
      <c r="T1468" s="59">
        <f t="shared" si="71"/>
        <v>30758.32</v>
      </c>
    </row>
    <row r="1469" spans="1:20">
      <c r="A1469">
        <f t="shared" si="72"/>
        <v>12</v>
      </c>
      <c r="B1469" s="60" t="s">
        <v>109</v>
      </c>
      <c r="C1469" s="60" t="s">
        <v>277</v>
      </c>
      <c r="D1469" s="60">
        <v>1</v>
      </c>
      <c r="E1469" s="65">
        <v>5983.8450000000003</v>
      </c>
      <c r="F1469" s="60">
        <v>2013</v>
      </c>
      <c r="G1469" s="65">
        <v>72.551000000000002</v>
      </c>
      <c r="H1469" s="65">
        <v>5.7722749710083008</v>
      </c>
      <c r="I1469" s="66">
        <v>1.7384263277053833</v>
      </c>
      <c r="J1469" s="5">
        <v>9.7583696281497794</v>
      </c>
      <c r="K1469" s="6">
        <v>60.726235532910437</v>
      </c>
      <c r="L1469" s="5">
        <v>54.100543648989614</v>
      </c>
      <c r="M1469" s="5">
        <v>8.7698209678337875</v>
      </c>
      <c r="N1469" s="7">
        <v>6.1689450500097109</v>
      </c>
      <c r="O1469" s="7" t="s">
        <v>1636</v>
      </c>
      <c r="P1469" s="67">
        <v>55.976235008177319</v>
      </c>
      <c r="Q1469" s="18">
        <f t="shared" si="73"/>
        <v>2</v>
      </c>
      <c r="R1469" s="68">
        <v>1.62</v>
      </c>
      <c r="S1469" s="69">
        <v>6494.15</v>
      </c>
      <c r="T1469" s="59">
        <f t="shared" si="71"/>
        <v>6494.15</v>
      </c>
    </row>
    <row r="1470" spans="1:20">
      <c r="A1470">
        <f t="shared" si="72"/>
        <v>48</v>
      </c>
      <c r="B1470" s="60" t="s">
        <v>117</v>
      </c>
      <c r="C1470" s="60" t="s">
        <v>285</v>
      </c>
      <c r="D1470" s="60">
        <v>1</v>
      </c>
      <c r="E1470" s="65">
        <v>5737.9709999999995</v>
      </c>
      <c r="F1470" s="60">
        <v>2010</v>
      </c>
      <c r="G1470" s="65">
        <v>72.551000000000002</v>
      </c>
      <c r="H1470" s="65">
        <v>5.8411741256713867</v>
      </c>
      <c r="I1470" s="66">
        <v>3.309999942779541</v>
      </c>
      <c r="J1470" s="5">
        <v>9.8272687828128653</v>
      </c>
      <c r="K1470" s="6">
        <v>61.154994275766363</v>
      </c>
      <c r="L1470" s="5">
        <v>54.52930239184554</v>
      </c>
      <c r="M1470" s="5">
        <v>10.341394582907945</v>
      </c>
      <c r="N1470" s="7">
        <v>5.2729157518049359</v>
      </c>
      <c r="O1470" s="7" t="s">
        <v>2129</v>
      </c>
      <c r="P1470" s="67">
        <v>48.011689704684926</v>
      </c>
      <c r="Q1470" s="18">
        <f t="shared" si="73"/>
        <v>3</v>
      </c>
      <c r="R1470" s="68">
        <v>1.65</v>
      </c>
      <c r="S1470" s="69">
        <v>12738.58</v>
      </c>
      <c r="T1470" s="59">
        <f t="shared" si="71"/>
        <v>12738.58</v>
      </c>
    </row>
    <row r="1471" spans="1:20">
      <c r="A1471">
        <f t="shared" si="72"/>
        <v>59</v>
      </c>
      <c r="B1471" s="60" t="s">
        <v>14</v>
      </c>
      <c r="C1471" s="60" t="s">
        <v>182</v>
      </c>
      <c r="D1471" s="60">
        <v>7</v>
      </c>
      <c r="E1471" s="65">
        <v>2870.3490000000002</v>
      </c>
      <c r="F1471" s="60">
        <v>2021</v>
      </c>
      <c r="G1471" s="65">
        <v>72.552000000000007</v>
      </c>
      <c r="H1471" s="65">
        <v>5.3005685806274414</v>
      </c>
      <c r="I1471" s="66">
        <v>2.56294846534729</v>
      </c>
      <c r="J1471" s="5">
        <v>9.28666323776892</v>
      </c>
      <c r="K1471" s="6">
        <v>57.791607989115228</v>
      </c>
      <c r="L1471" s="5">
        <v>51.165916105194405</v>
      </c>
      <c r="M1471" s="5">
        <v>9.5943431054756942</v>
      </c>
      <c r="N1471" s="7">
        <v>5.3329254064296423</v>
      </c>
      <c r="O1471" s="7" t="s">
        <v>443</v>
      </c>
      <c r="P1471" s="67">
        <v>47.83096221298505</v>
      </c>
      <c r="Q1471" s="18">
        <f t="shared" si="73"/>
        <v>2</v>
      </c>
      <c r="R1471" s="68">
        <v>1.52</v>
      </c>
      <c r="S1471" s="69">
        <v>15921.71</v>
      </c>
      <c r="T1471" s="59">
        <f t="shared" si="71"/>
        <v>15921.71</v>
      </c>
    </row>
    <row r="1472" spans="1:20">
      <c r="A1472">
        <f t="shared" si="72"/>
        <v>25</v>
      </c>
      <c r="B1472" s="60" t="s">
        <v>136</v>
      </c>
      <c r="C1472" s="60" t="s">
        <v>304</v>
      </c>
      <c r="D1472" s="60">
        <v>6</v>
      </c>
      <c r="E1472" s="65">
        <v>20629.378000000001</v>
      </c>
      <c r="F1472" s="60">
        <v>2008</v>
      </c>
      <c r="G1472" s="65">
        <v>72.555999999999997</v>
      </c>
      <c r="H1472" s="65">
        <v>4.4308462142944336</v>
      </c>
      <c r="I1472" s="66">
        <v>1.2899999618530273</v>
      </c>
      <c r="J1472" s="5">
        <v>8.4169408714359122</v>
      </c>
      <c r="K1472" s="6">
        <v>52.38214771621498</v>
      </c>
      <c r="L1472" s="5">
        <v>45.756455832294158</v>
      </c>
      <c r="M1472" s="5">
        <v>8.3213946019814315</v>
      </c>
      <c r="N1472" s="7">
        <v>5.4986523318337719</v>
      </c>
      <c r="O1472" s="7" t="s">
        <v>2434</v>
      </c>
      <c r="P1472" s="67">
        <v>50.297784861859817</v>
      </c>
      <c r="Q1472" s="18">
        <f t="shared" si="73"/>
        <v>1</v>
      </c>
      <c r="R1472" s="68">
        <v>1.69</v>
      </c>
      <c r="S1472" s="69">
        <v>8897.83</v>
      </c>
      <c r="T1472" s="59">
        <f t="shared" si="71"/>
        <v>8897.83</v>
      </c>
    </row>
    <row r="1473" spans="1:20">
      <c r="A1473">
        <f t="shared" si="72"/>
        <v>24</v>
      </c>
      <c r="B1473" s="60" t="s">
        <v>157</v>
      </c>
      <c r="C1473" s="60" t="s">
        <v>325</v>
      </c>
      <c r="D1473" s="60">
        <v>1</v>
      </c>
      <c r="E1473" s="65">
        <v>28213.017</v>
      </c>
      <c r="F1473" s="60">
        <v>2022</v>
      </c>
      <c r="G1473" s="65">
        <v>72.566000000000003</v>
      </c>
      <c r="H1473" s="65">
        <v>5.9489922523498535</v>
      </c>
      <c r="I1473" s="66">
        <v>1.9900000095367432</v>
      </c>
      <c r="J1473" s="5">
        <v>9.9350869094913321</v>
      </c>
      <c r="K1473" s="6">
        <v>61.838727971001347</v>
      </c>
      <c r="L1473" s="5">
        <v>55.213036087080525</v>
      </c>
      <c r="M1473" s="5">
        <v>9.0213946496651474</v>
      </c>
      <c r="N1473" s="7">
        <v>6.1202328721014219</v>
      </c>
      <c r="O1473" s="7" t="s">
        <v>3147</v>
      </c>
      <c r="P1473" s="67">
        <v>54.828125048640928</v>
      </c>
      <c r="Q1473" s="18">
        <f t="shared" si="73"/>
        <v>2</v>
      </c>
      <c r="R1473" s="68">
        <v>1.51</v>
      </c>
      <c r="S1473" s="69"/>
      <c r="T1473" s="59" t="str">
        <f t="shared" si="71"/>
        <v/>
      </c>
    </row>
    <row r="1474" spans="1:20">
      <c r="A1474" t="str">
        <f t="shared" si="72"/>
        <v/>
      </c>
      <c r="B1474" s="60" t="s">
        <v>17</v>
      </c>
      <c r="C1474" s="60" t="s">
        <v>185</v>
      </c>
      <c r="D1474" s="60">
        <v>7</v>
      </c>
      <c r="E1474" s="65">
        <v>9868.4279999999999</v>
      </c>
      <c r="F1474" s="60">
        <v>2016</v>
      </c>
      <c r="G1474" s="65">
        <v>72.567999999999998</v>
      </c>
      <c r="H1474" s="65">
        <v>5.3038949966430664</v>
      </c>
      <c r="I1474" s="66" t="s">
        <v>367</v>
      </c>
      <c r="J1474" s="5">
        <v>9.289989653784545</v>
      </c>
      <c r="K1474" s="6">
        <v>57.82505796168045</v>
      </c>
      <c r="L1474" s="5">
        <v>51.199366077759628</v>
      </c>
      <c r="M1474" s="5" t="s">
        <v>367</v>
      </c>
      <c r="N1474" s="7" t="s">
        <v>367</v>
      </c>
      <c r="O1474" s="7" t="s">
        <v>1240</v>
      </c>
      <c r="P1474" s="67" t="s">
        <v>367</v>
      </c>
      <c r="Q1474" s="18">
        <f t="shared" si="73"/>
        <v>3</v>
      </c>
      <c r="R1474" s="68">
        <v>1.58</v>
      </c>
      <c r="S1474" s="69">
        <v>19822.41</v>
      </c>
      <c r="T1474" s="59">
        <f t="shared" ref="T1474:T1537" si="74">IF(S1474=0,"",IF(F1474=2025,_xlfn.XLOOKUP("2024"&amp;C1474,O:O,S:S,"",0),S1474))</f>
        <v>19822.41</v>
      </c>
    </row>
    <row r="1475" spans="1:20">
      <c r="A1475" t="str">
        <f t="shared" ref="A1475:A1538" si="75">IF(ISNUMBER(P1475),COUNTIFS($F$3:$F$3127,F1475,$P$3:$P$3127,"&gt;"&amp;P1475)+1,"")</f>
        <v/>
      </c>
      <c r="B1475" s="60" t="s">
        <v>331</v>
      </c>
      <c r="C1475" s="60" t="s">
        <v>332</v>
      </c>
      <c r="D1475" s="60">
        <v>1</v>
      </c>
      <c r="E1475" s="65">
        <v>385.82900000000001</v>
      </c>
      <c r="F1475" s="60">
        <v>2019</v>
      </c>
      <c r="G1475" s="65">
        <v>72.576999999999998</v>
      </c>
      <c r="H1475" s="65" t="s">
        <v>367</v>
      </c>
      <c r="I1475" s="66">
        <v>2.1759490966796875</v>
      </c>
      <c r="J1475" s="5" t="s">
        <v>367</v>
      </c>
      <c r="K1475" s="6" t="s">
        <v>367</v>
      </c>
      <c r="L1475" s="5" t="s">
        <v>367</v>
      </c>
      <c r="M1475" s="5">
        <v>9.2073437368080917</v>
      </c>
      <c r="N1475" s="7" t="s">
        <v>367</v>
      </c>
      <c r="O1475" s="7" t="s">
        <v>3148</v>
      </c>
      <c r="P1475" s="67" t="s">
        <v>367</v>
      </c>
      <c r="Q1475" s="18">
        <f t="shared" si="73"/>
        <v>2</v>
      </c>
      <c r="R1475" s="68">
        <v>1.55</v>
      </c>
      <c r="S1475" s="69">
        <v>11765.97</v>
      </c>
      <c r="T1475" s="59">
        <f t="shared" si="74"/>
        <v>11765.97</v>
      </c>
    </row>
    <row r="1476" spans="1:20">
      <c r="A1476">
        <f t="shared" si="75"/>
        <v>34</v>
      </c>
      <c r="B1476" s="60" t="s">
        <v>157</v>
      </c>
      <c r="C1476" s="60" t="s">
        <v>325</v>
      </c>
      <c r="D1476" s="60">
        <v>1</v>
      </c>
      <c r="E1476" s="65">
        <v>28053.696</v>
      </c>
      <c r="F1476" s="60">
        <v>2008</v>
      </c>
      <c r="G1476" s="65">
        <v>72.578000000000003</v>
      </c>
      <c r="H1476" s="65">
        <v>6.2577714920043945</v>
      </c>
      <c r="I1476" s="66">
        <v>3.5499999523162842</v>
      </c>
      <c r="J1476" s="5">
        <v>10.243866149145873</v>
      </c>
      <c r="K1476" s="6">
        <v>63.771199225113996</v>
      </c>
      <c r="L1476" s="5">
        <v>57.145507341193174</v>
      </c>
      <c r="M1476" s="5">
        <v>10.581394592444688</v>
      </c>
      <c r="N1476" s="7">
        <v>5.4005648160967485</v>
      </c>
      <c r="O1476" s="7" t="s">
        <v>2430</v>
      </c>
      <c r="P1476" s="67">
        <v>49.400549600118914</v>
      </c>
      <c r="Q1476" s="18">
        <f t="shared" si="73"/>
        <v>3</v>
      </c>
      <c r="R1476" s="68">
        <v>1.69</v>
      </c>
      <c r="S1476" s="69"/>
      <c r="T1476" s="59" t="str">
        <f t="shared" si="74"/>
        <v/>
      </c>
    </row>
    <row r="1477" spans="1:20">
      <c r="A1477">
        <f t="shared" si="75"/>
        <v>6</v>
      </c>
      <c r="B1477" s="60" t="s">
        <v>62</v>
      </c>
      <c r="C1477" s="60" t="s">
        <v>230</v>
      </c>
      <c r="D1477" s="60">
        <v>1</v>
      </c>
      <c r="E1477" s="65">
        <v>18124.838</v>
      </c>
      <c r="F1477" s="60">
        <v>2023</v>
      </c>
      <c r="G1477" s="65">
        <v>72.602000000000004</v>
      </c>
      <c r="H1477" s="65">
        <v>6.423668502807617</v>
      </c>
      <c r="I1477" s="66">
        <v>1.7578277587890625</v>
      </c>
      <c r="J1477" s="5">
        <v>10.409763159949097</v>
      </c>
      <c r="K1477" s="6">
        <v>64.825388136640896</v>
      </c>
      <c r="L1477" s="5">
        <v>58.199696252720074</v>
      </c>
      <c r="M1477" s="5">
        <v>8.7892223989174667</v>
      </c>
      <c r="N1477" s="7">
        <v>6.6217116385504475</v>
      </c>
      <c r="O1477" s="7" t="s">
        <v>3149</v>
      </c>
      <c r="P1477" s="67">
        <v>59.251173376185854</v>
      </c>
      <c r="Q1477" s="18">
        <f t="shared" si="73"/>
        <v>2</v>
      </c>
      <c r="R1477" s="68">
        <v>1.5</v>
      </c>
      <c r="S1477" s="69">
        <v>12384.95</v>
      </c>
      <c r="T1477" s="59">
        <f t="shared" si="74"/>
        <v>12384.95</v>
      </c>
    </row>
    <row r="1478" spans="1:20">
      <c r="A1478">
        <f t="shared" si="75"/>
        <v>15</v>
      </c>
      <c r="B1478" s="60" t="s">
        <v>19</v>
      </c>
      <c r="C1478" s="60" t="s">
        <v>187</v>
      </c>
      <c r="D1478" s="60">
        <v>6</v>
      </c>
      <c r="E1478" s="65">
        <v>164913.05499999999</v>
      </c>
      <c r="F1478" s="60">
        <v>2019</v>
      </c>
      <c r="G1478" s="65">
        <v>72.625</v>
      </c>
      <c r="H1478" s="65">
        <v>5.1142168045043945</v>
      </c>
      <c r="I1478" s="66">
        <v>0.92000001668930054</v>
      </c>
      <c r="J1478" s="5">
        <v>9.1003114616458731</v>
      </c>
      <c r="K1478" s="6">
        <v>56.688908408514543</v>
      </c>
      <c r="L1478" s="5">
        <v>50.06321652459372</v>
      </c>
      <c r="M1478" s="5">
        <v>7.9513946568177047</v>
      </c>
      <c r="N1478" s="7">
        <v>6.296155414908049</v>
      </c>
      <c r="O1478" s="7" t="s">
        <v>735</v>
      </c>
      <c r="P1478" s="67">
        <v>56.668272505672746</v>
      </c>
      <c r="Q1478" s="18">
        <f t="shared" si="73"/>
        <v>1</v>
      </c>
      <c r="R1478" s="68">
        <v>1.55</v>
      </c>
      <c r="S1478" s="69">
        <v>6838.33</v>
      </c>
      <c r="T1478" s="59">
        <f t="shared" si="74"/>
        <v>6838.33</v>
      </c>
    </row>
    <row r="1479" spans="1:20">
      <c r="A1479">
        <f t="shared" si="75"/>
        <v>27</v>
      </c>
      <c r="B1479" s="60" t="s">
        <v>118</v>
      </c>
      <c r="C1479" s="60" t="s">
        <v>286</v>
      </c>
      <c r="D1479" s="60">
        <v>1</v>
      </c>
      <c r="E1479" s="65">
        <v>28896.811000000002</v>
      </c>
      <c r="F1479" s="60">
        <v>2009</v>
      </c>
      <c r="G1479" s="65">
        <v>72.631</v>
      </c>
      <c r="H1479" s="65">
        <v>5.5188469886779785</v>
      </c>
      <c r="I1479" s="66">
        <v>2.0899999141693115</v>
      </c>
      <c r="J1479" s="5">
        <v>9.5049416458194571</v>
      </c>
      <c r="K1479" s="6">
        <v>59.214377914712145</v>
      </c>
      <c r="L1479" s="5">
        <v>52.588686030791322</v>
      </c>
      <c r="M1479" s="5">
        <v>9.1213945542977157</v>
      </c>
      <c r="N1479" s="7">
        <v>5.7654216926745239</v>
      </c>
      <c r="O1479" s="7" t="s">
        <v>2260</v>
      </c>
      <c r="P1479" s="67">
        <v>52.61706303287081</v>
      </c>
      <c r="Q1479" s="18">
        <f t="shared" si="73"/>
        <v>2</v>
      </c>
      <c r="R1479" s="68">
        <v>1.67</v>
      </c>
      <c r="S1479" s="69">
        <v>11204.38</v>
      </c>
      <c r="T1479" s="59">
        <f t="shared" si="74"/>
        <v>11204.38</v>
      </c>
    </row>
    <row r="1480" spans="1:20">
      <c r="A1480">
        <f t="shared" si="75"/>
        <v>47</v>
      </c>
      <c r="B1480" s="60" t="s">
        <v>48</v>
      </c>
      <c r="C1480" s="60" t="s">
        <v>216</v>
      </c>
      <c r="D1480" s="60">
        <v>1</v>
      </c>
      <c r="E1480" s="65">
        <v>11008.3</v>
      </c>
      <c r="F1480" s="60">
        <v>2020</v>
      </c>
      <c r="G1480" s="65">
        <v>72.635999999999996</v>
      </c>
      <c r="H1480" s="65">
        <v>5.1684098243713379</v>
      </c>
      <c r="I1480" s="66">
        <v>2.0299999713897705</v>
      </c>
      <c r="J1480" s="5">
        <v>9.1545044815128165</v>
      </c>
      <c r="K1480" s="6">
        <v>57.035132405017322</v>
      </c>
      <c r="L1480" s="5">
        <v>50.409440521096499</v>
      </c>
      <c r="M1480" s="5">
        <v>9.0613946115181747</v>
      </c>
      <c r="N1480" s="7">
        <v>5.563099575976941</v>
      </c>
      <c r="O1480" s="7" t="s">
        <v>583</v>
      </c>
      <c r="P1480" s="67">
        <v>49.953740031352353</v>
      </c>
      <c r="Q1480" s="18">
        <f t="shared" si="73"/>
        <v>2</v>
      </c>
      <c r="R1480" s="68">
        <v>1.53</v>
      </c>
      <c r="S1480" s="69">
        <v>19545.41</v>
      </c>
      <c r="T1480" s="59">
        <f t="shared" si="74"/>
        <v>19545.41</v>
      </c>
    </row>
    <row r="1481" spans="1:20">
      <c r="A1481">
        <f t="shared" si="75"/>
        <v>55</v>
      </c>
      <c r="B1481" s="60" t="s">
        <v>157</v>
      </c>
      <c r="C1481" s="60" t="s">
        <v>325</v>
      </c>
      <c r="D1481" s="60">
        <v>1</v>
      </c>
      <c r="E1481" s="65">
        <v>29807.592000000001</v>
      </c>
      <c r="F1481" s="60">
        <v>2018</v>
      </c>
      <c r="G1481" s="65">
        <v>72.641000000000005</v>
      </c>
      <c r="H1481" s="65">
        <v>5.0056633949279785</v>
      </c>
      <c r="I1481" s="66">
        <v>2.130000114440918</v>
      </c>
      <c r="J1481" s="5">
        <v>8.9917580520694571</v>
      </c>
      <c r="K1481" s="6">
        <v>56.025032765470591</v>
      </c>
      <c r="L1481" s="5">
        <v>49.399340881549769</v>
      </c>
      <c r="M1481" s="5">
        <v>9.1613947545693222</v>
      </c>
      <c r="N1481" s="7">
        <v>5.3921201088853241</v>
      </c>
      <c r="O1481" s="7" t="s">
        <v>955</v>
      </c>
      <c r="P1481" s="67">
        <v>48.588096496398691</v>
      </c>
      <c r="Q1481" s="18">
        <f t="shared" si="73"/>
        <v>2</v>
      </c>
      <c r="R1481" s="68">
        <v>1.56</v>
      </c>
      <c r="S1481" s="69"/>
      <c r="T1481" s="59" t="str">
        <f t="shared" si="74"/>
        <v/>
      </c>
    </row>
    <row r="1482" spans="1:20">
      <c r="A1482" t="str">
        <f t="shared" si="75"/>
        <v/>
      </c>
      <c r="B1482" s="60" t="s">
        <v>145</v>
      </c>
      <c r="C1482" s="60" t="s">
        <v>313</v>
      </c>
      <c r="D1482" s="60">
        <v>1</v>
      </c>
      <c r="E1482" s="65">
        <v>1481.0239999999999</v>
      </c>
      <c r="F1482" s="60">
        <v>2020</v>
      </c>
      <c r="G1482" s="65">
        <v>72.644999999999996</v>
      </c>
      <c r="H1482" s="65" t="s">
        <v>367</v>
      </c>
      <c r="I1482" s="66" t="s">
        <v>367</v>
      </c>
      <c r="J1482" s="5" t="s">
        <v>367</v>
      </c>
      <c r="K1482" s="6" t="s">
        <v>367</v>
      </c>
      <c r="L1482" s="5" t="s">
        <v>367</v>
      </c>
      <c r="M1482" s="5" t="s">
        <v>367</v>
      </c>
      <c r="N1482" s="7" t="s">
        <v>367</v>
      </c>
      <c r="O1482" s="7" t="s">
        <v>680</v>
      </c>
      <c r="P1482" s="67" t="s">
        <v>367</v>
      </c>
      <c r="Q1482" s="18">
        <f t="shared" si="73"/>
        <v>3</v>
      </c>
      <c r="R1482" s="68">
        <v>1.53</v>
      </c>
      <c r="S1482" s="69">
        <v>30720.89</v>
      </c>
      <c r="T1482" s="59">
        <f t="shared" si="74"/>
        <v>30720.89</v>
      </c>
    </row>
    <row r="1483" spans="1:20">
      <c r="A1483">
        <f t="shared" si="75"/>
        <v>59</v>
      </c>
      <c r="B1483" s="60" t="s">
        <v>121</v>
      </c>
      <c r="C1483" s="60" t="s">
        <v>289</v>
      </c>
      <c r="D1483" s="60">
        <v>3</v>
      </c>
      <c r="E1483" s="65">
        <v>10411.834000000001</v>
      </c>
      <c r="F1483" s="60">
        <v>2025</v>
      </c>
      <c r="G1483" s="65">
        <v>82.715999999999994</v>
      </c>
      <c r="H1483" s="65">
        <v>6.0005427818298323</v>
      </c>
      <c r="I1483" s="66">
        <v>4.2600002288818359</v>
      </c>
      <c r="J1483" s="5">
        <v>9.9866374389713108</v>
      </c>
      <c r="K1483" s="6">
        <v>70.854020773397139</v>
      </c>
      <c r="L1483" s="5">
        <v>64.228328889476316</v>
      </c>
      <c r="M1483" s="5">
        <v>11.29139486901024</v>
      </c>
      <c r="N1483" s="7">
        <v>5.6882546075643816</v>
      </c>
      <c r="O1483" s="7" t="s">
        <v>3144</v>
      </c>
      <c r="P1483" s="67">
        <v>50.779265429773083</v>
      </c>
      <c r="Q1483" s="18">
        <f t="shared" si="73"/>
        <v>3</v>
      </c>
      <c r="R1483" s="68">
        <v>1.48</v>
      </c>
      <c r="S1483" s="69" t="s">
        <v>367</v>
      </c>
      <c r="T1483" s="59">
        <f t="shared" si="74"/>
        <v>42197.2</v>
      </c>
    </row>
    <row r="1484" spans="1:20">
      <c r="A1484">
        <f t="shared" si="75"/>
        <v>122</v>
      </c>
      <c r="B1484" s="60" t="s">
        <v>150</v>
      </c>
      <c r="C1484" s="60" t="s">
        <v>318</v>
      </c>
      <c r="D1484" s="60">
        <v>7</v>
      </c>
      <c r="E1484" s="65">
        <v>45616.832000000002</v>
      </c>
      <c r="F1484" s="60">
        <v>2016</v>
      </c>
      <c r="G1484" s="65">
        <v>73.388999999999996</v>
      </c>
      <c r="H1484" s="65">
        <v>4.0286903381347656</v>
      </c>
      <c r="I1484" s="66">
        <v>3.1734218597412109</v>
      </c>
      <c r="J1484" s="5">
        <v>8.0147849952762442</v>
      </c>
      <c r="K1484" s="6">
        <v>50.452017650635483</v>
      </c>
      <c r="L1484" s="5">
        <v>43.82632576671466</v>
      </c>
      <c r="M1484" s="5">
        <v>10.204816499869615</v>
      </c>
      <c r="N1484" s="7">
        <v>4.2946706358977274</v>
      </c>
      <c r="O1484" s="7" t="s">
        <v>1267</v>
      </c>
      <c r="P1484" s="67">
        <v>38.789127818312778</v>
      </c>
      <c r="Q1484" s="18">
        <f t="shared" si="73"/>
        <v>3</v>
      </c>
      <c r="R1484" s="68">
        <v>1.58</v>
      </c>
      <c r="S1484" s="69">
        <v>15856.81</v>
      </c>
      <c r="T1484" s="59">
        <f t="shared" si="74"/>
        <v>15856.81</v>
      </c>
    </row>
    <row r="1485" spans="1:20">
      <c r="A1485" t="str">
        <f t="shared" si="75"/>
        <v/>
      </c>
      <c r="B1485" s="60" t="s">
        <v>145</v>
      </c>
      <c r="C1485" s="60" t="s">
        <v>313</v>
      </c>
      <c r="D1485" s="60">
        <v>1</v>
      </c>
      <c r="E1485" s="65">
        <v>1470.518</v>
      </c>
      <c r="F1485" s="60">
        <v>2018</v>
      </c>
      <c r="G1485" s="65">
        <v>72.658000000000001</v>
      </c>
      <c r="H1485" s="65" t="s">
        <v>367</v>
      </c>
      <c r="I1485" s="66" t="s">
        <v>367</v>
      </c>
      <c r="J1485" s="5" t="s">
        <v>367</v>
      </c>
      <c r="K1485" s="6" t="s">
        <v>367</v>
      </c>
      <c r="L1485" s="5" t="s">
        <v>367</v>
      </c>
      <c r="M1485" s="5" t="s">
        <v>367</v>
      </c>
      <c r="N1485" s="7" t="s">
        <v>367</v>
      </c>
      <c r="O1485" s="7" t="s">
        <v>856</v>
      </c>
      <c r="P1485" s="67" t="s">
        <v>367</v>
      </c>
      <c r="Q1485" s="18">
        <f t="shared" si="73"/>
        <v>3</v>
      </c>
      <c r="R1485" s="68">
        <v>1.56</v>
      </c>
      <c r="S1485" s="69">
        <v>33710.019999999997</v>
      </c>
      <c r="T1485" s="59">
        <f t="shared" si="74"/>
        <v>33710.019999999997</v>
      </c>
    </row>
    <row r="1486" spans="1:20">
      <c r="A1486">
        <f t="shared" si="75"/>
        <v>91</v>
      </c>
      <c r="B1486" s="60" t="s">
        <v>58</v>
      </c>
      <c r="C1486" s="60" t="s">
        <v>226</v>
      </c>
      <c r="D1486" s="60">
        <v>7</v>
      </c>
      <c r="E1486" s="65">
        <v>3839.2080000000001</v>
      </c>
      <c r="F1486" s="60">
        <v>2012</v>
      </c>
      <c r="G1486" s="65">
        <v>72.671999999999997</v>
      </c>
      <c r="H1486" s="65">
        <v>4.2544455528259277</v>
      </c>
      <c r="I1486" s="66">
        <v>2.5720541477203369</v>
      </c>
      <c r="J1486" s="5">
        <v>8.2405402099674063</v>
      </c>
      <c r="K1486" s="6">
        <v>51.366324131063472</v>
      </c>
      <c r="L1486" s="5">
        <v>44.740632247142649</v>
      </c>
      <c r="M1486" s="5">
        <v>9.6034487878487411</v>
      </c>
      <c r="N1486" s="7">
        <v>4.6588088545599415</v>
      </c>
      <c r="O1486" s="7" t="s">
        <v>1862</v>
      </c>
      <c r="P1486" s="67">
        <v>42.273448245517145</v>
      </c>
      <c r="Q1486" s="18">
        <f t="shared" si="73"/>
        <v>2</v>
      </c>
      <c r="R1486" s="68">
        <v>1.62</v>
      </c>
      <c r="S1486" s="69">
        <v>13193.96</v>
      </c>
      <c r="T1486" s="59">
        <f t="shared" si="74"/>
        <v>13193.96</v>
      </c>
    </row>
    <row r="1487" spans="1:20">
      <c r="A1487">
        <f t="shared" si="75"/>
        <v>49</v>
      </c>
      <c r="B1487" s="60" t="s">
        <v>157</v>
      </c>
      <c r="C1487" s="60" t="s">
        <v>325</v>
      </c>
      <c r="D1487" s="60">
        <v>1</v>
      </c>
      <c r="E1487" s="65">
        <v>28405.543000000001</v>
      </c>
      <c r="F1487" s="60">
        <v>2024</v>
      </c>
      <c r="G1487" s="65">
        <v>72.673000000000002</v>
      </c>
      <c r="H1487" s="65">
        <v>5.3355530052185038</v>
      </c>
      <c r="I1487" s="66">
        <v>1.9299999475479126</v>
      </c>
      <c r="J1487" s="5">
        <v>9.3216476623599824</v>
      </c>
      <c r="K1487" s="6">
        <v>58.106064872641227</v>
      </c>
      <c r="L1487" s="5">
        <v>51.480372988720404</v>
      </c>
      <c r="M1487" s="5">
        <v>8.9613945876763168</v>
      </c>
      <c r="N1487" s="7">
        <v>5.7446832058389727</v>
      </c>
      <c r="O1487" s="7" t="s">
        <v>3151</v>
      </c>
      <c r="P1487" s="67">
        <v>51.343257851813242</v>
      </c>
      <c r="Q1487" s="18">
        <f t="shared" si="73"/>
        <v>2</v>
      </c>
      <c r="R1487" s="68">
        <v>1.49</v>
      </c>
      <c r="S1487" s="69"/>
      <c r="T1487" s="59" t="str">
        <f t="shared" si="74"/>
        <v/>
      </c>
    </row>
    <row r="1488" spans="1:20">
      <c r="A1488">
        <f t="shared" si="75"/>
        <v>81</v>
      </c>
      <c r="B1488" s="60" t="s">
        <v>20</v>
      </c>
      <c r="C1488" s="60" t="s">
        <v>188</v>
      </c>
      <c r="D1488" s="60">
        <v>7</v>
      </c>
      <c r="E1488" s="65">
        <v>9464.4529999999995</v>
      </c>
      <c r="F1488" s="60">
        <v>2013</v>
      </c>
      <c r="G1488" s="65">
        <v>72.680999999999997</v>
      </c>
      <c r="H1488" s="65">
        <v>5.8764662742614746</v>
      </c>
      <c r="I1488" s="66">
        <v>4.2399997711181641</v>
      </c>
      <c r="J1488" s="5">
        <v>9.8625609314029532</v>
      </c>
      <c r="K1488" s="6">
        <v>61.484590636131102</v>
      </c>
      <c r="L1488" s="5">
        <v>54.85889875221028</v>
      </c>
      <c r="M1488" s="5">
        <v>11.271394411246568</v>
      </c>
      <c r="N1488" s="7">
        <v>4.8670906855563683</v>
      </c>
      <c r="O1488" s="7" t="s">
        <v>1673</v>
      </c>
      <c r="P1488" s="67">
        <v>44.163371502293614</v>
      </c>
      <c r="Q1488" s="18">
        <f t="shared" si="73"/>
        <v>3</v>
      </c>
      <c r="R1488" s="68">
        <v>1.62</v>
      </c>
      <c r="S1488" s="69">
        <v>26147.63</v>
      </c>
      <c r="T1488" s="59">
        <f t="shared" si="74"/>
        <v>26147.63</v>
      </c>
    </row>
    <row r="1489" spans="1:20">
      <c r="A1489">
        <f t="shared" si="75"/>
        <v>114</v>
      </c>
      <c r="B1489" s="60" t="s">
        <v>150</v>
      </c>
      <c r="C1489" s="60" t="s">
        <v>318</v>
      </c>
      <c r="D1489" s="60">
        <v>7</v>
      </c>
      <c r="E1489" s="65">
        <v>45436.040999999997</v>
      </c>
      <c r="F1489" s="60">
        <v>2017</v>
      </c>
      <c r="G1489" s="65">
        <v>73.992999999999995</v>
      </c>
      <c r="H1489" s="65">
        <v>4.3110671043395996</v>
      </c>
      <c r="I1489" s="66">
        <v>3.0845694541931152</v>
      </c>
      <c r="J1489" s="5">
        <v>8.2971617614810782</v>
      </c>
      <c r="K1489" s="6">
        <v>52.659397466560129</v>
      </c>
      <c r="L1489" s="5">
        <v>46.033705582639307</v>
      </c>
      <c r="M1489" s="5">
        <v>10.115964094321519</v>
      </c>
      <c r="N1489" s="7">
        <v>4.5505999382184248</v>
      </c>
      <c r="O1489" s="7" t="s">
        <v>1105</v>
      </c>
      <c r="P1489" s="67">
        <v>41.100661172510037</v>
      </c>
      <c r="Q1489" s="18">
        <f t="shared" si="73"/>
        <v>2</v>
      </c>
      <c r="R1489" s="68">
        <v>1.58</v>
      </c>
      <c r="S1489" s="69">
        <v>16310.36</v>
      </c>
      <c r="T1489" s="59">
        <f t="shared" si="74"/>
        <v>16310.36</v>
      </c>
    </row>
    <row r="1490" spans="1:20">
      <c r="A1490" t="str">
        <f t="shared" si="75"/>
        <v/>
      </c>
      <c r="B1490" s="60" t="s">
        <v>28</v>
      </c>
      <c r="C1490" s="60" t="s">
        <v>196</v>
      </c>
      <c r="D1490" s="60">
        <v>7</v>
      </c>
      <c r="E1490" s="65">
        <v>7640.2939999999999</v>
      </c>
      <c r="F1490" s="60">
        <v>2006</v>
      </c>
      <c r="G1490" s="65">
        <v>72.69</v>
      </c>
      <c r="H1490" s="65" t="s">
        <v>367</v>
      </c>
      <c r="I1490" s="66">
        <v>3.9460518360137939</v>
      </c>
      <c r="J1490" s="5" t="s">
        <v>367</v>
      </c>
      <c r="K1490" s="6" t="s">
        <v>367</v>
      </c>
      <c r="L1490" s="5" t="s">
        <v>367</v>
      </c>
      <c r="M1490" s="5">
        <v>10.977446476142198</v>
      </c>
      <c r="N1490" s="7" t="s">
        <v>367</v>
      </c>
      <c r="O1490" s="7" t="s">
        <v>2683</v>
      </c>
      <c r="P1490" s="67" t="s">
        <v>367</v>
      </c>
      <c r="Q1490" s="18">
        <f t="shared" si="73"/>
        <v>3</v>
      </c>
      <c r="R1490" s="68">
        <v>1.71</v>
      </c>
      <c r="S1490" s="69">
        <v>19024.62</v>
      </c>
      <c r="T1490" s="59">
        <f t="shared" si="74"/>
        <v>19024.62</v>
      </c>
    </row>
    <row r="1491" spans="1:20">
      <c r="A1491" t="str">
        <f t="shared" si="75"/>
        <v/>
      </c>
      <c r="B1491" s="60" t="s">
        <v>17</v>
      </c>
      <c r="C1491" s="60" t="s">
        <v>185</v>
      </c>
      <c r="D1491" s="60">
        <v>7</v>
      </c>
      <c r="E1491" s="65">
        <v>9968.51</v>
      </c>
      <c r="F1491" s="60">
        <v>2017</v>
      </c>
      <c r="G1491" s="65">
        <v>72.694000000000003</v>
      </c>
      <c r="H1491" s="65">
        <v>5.1522793769836426</v>
      </c>
      <c r="I1491" s="66" t="s">
        <v>367</v>
      </c>
      <c r="J1491" s="5">
        <v>9.1383740341251212</v>
      </c>
      <c r="K1491" s="6">
        <v>56.980097617210028</v>
      </c>
      <c r="L1491" s="5">
        <v>50.354405733289205</v>
      </c>
      <c r="M1491" s="5" t="s">
        <v>367</v>
      </c>
      <c r="N1491" s="7" t="s">
        <v>367</v>
      </c>
      <c r="O1491" s="7" t="s">
        <v>1089</v>
      </c>
      <c r="P1491" s="67" t="s">
        <v>367</v>
      </c>
      <c r="Q1491" s="18">
        <f t="shared" si="73"/>
        <v>3</v>
      </c>
      <c r="R1491" s="68">
        <v>1.58</v>
      </c>
      <c r="S1491" s="69">
        <v>19659</v>
      </c>
      <c r="T1491" s="59">
        <f t="shared" si="74"/>
        <v>19659</v>
      </c>
    </row>
    <row r="1492" spans="1:20">
      <c r="A1492">
        <f t="shared" si="75"/>
        <v>101</v>
      </c>
      <c r="B1492" s="60" t="s">
        <v>84</v>
      </c>
      <c r="C1492" s="60" t="s">
        <v>252</v>
      </c>
      <c r="D1492" s="60">
        <v>7</v>
      </c>
      <c r="E1492" s="65">
        <v>2142.0430000000001</v>
      </c>
      <c r="F1492" s="60">
        <v>2009</v>
      </c>
      <c r="G1492" s="65">
        <v>72.697000000000003</v>
      </c>
      <c r="H1492" s="65">
        <v>4.6689105033874512</v>
      </c>
      <c r="I1492" s="66">
        <v>3.9100000858306885</v>
      </c>
      <c r="J1492" s="5">
        <v>8.6550051605289298</v>
      </c>
      <c r="K1492" s="6">
        <v>53.968396278073499</v>
      </c>
      <c r="L1492" s="5">
        <v>47.342704394152676</v>
      </c>
      <c r="M1492" s="5">
        <v>10.941394725959093</v>
      </c>
      <c r="N1492" s="7">
        <v>4.3269350553480503</v>
      </c>
      <c r="O1492" s="7" t="s">
        <v>2330</v>
      </c>
      <c r="P1492" s="67">
        <v>39.488978722174352</v>
      </c>
      <c r="Q1492" s="18">
        <f t="shared" si="73"/>
        <v>3</v>
      </c>
      <c r="R1492" s="68">
        <v>1.67</v>
      </c>
      <c r="S1492" s="69">
        <v>24520.68</v>
      </c>
      <c r="T1492" s="59">
        <f t="shared" si="74"/>
        <v>24520.68</v>
      </c>
    </row>
    <row r="1493" spans="1:20">
      <c r="A1493">
        <f t="shared" si="75"/>
        <v>33</v>
      </c>
      <c r="B1493" s="60" t="s">
        <v>38</v>
      </c>
      <c r="C1493" s="60" t="s">
        <v>206</v>
      </c>
      <c r="D1493" s="60">
        <v>1</v>
      </c>
      <c r="E1493" s="65">
        <v>51188.173000000003</v>
      </c>
      <c r="F1493" s="60">
        <v>2021</v>
      </c>
      <c r="G1493" s="65">
        <v>72.697999999999993</v>
      </c>
      <c r="H1493" s="65">
        <v>5.2899584770202637</v>
      </c>
      <c r="I1493" s="66">
        <v>1.9299999475479126</v>
      </c>
      <c r="J1493" s="5">
        <v>9.2760531341617423</v>
      </c>
      <c r="K1493" s="6">
        <v>57.841744569828663</v>
      </c>
      <c r="L1493" s="5">
        <v>51.21605268590784</v>
      </c>
      <c r="M1493" s="5">
        <v>8.9613945876763168</v>
      </c>
      <c r="N1493" s="7">
        <v>5.7151877628890491</v>
      </c>
      <c r="O1493" s="7" t="s">
        <v>445</v>
      </c>
      <c r="P1493" s="67">
        <v>51.259470008202364</v>
      </c>
      <c r="Q1493" s="18">
        <f t="shared" si="73"/>
        <v>2</v>
      </c>
      <c r="R1493" s="68">
        <v>1.52</v>
      </c>
      <c r="S1493" s="69">
        <v>17383.09</v>
      </c>
      <c r="T1493" s="59">
        <f t="shared" si="74"/>
        <v>17383.09</v>
      </c>
    </row>
    <row r="1494" spans="1:20">
      <c r="A1494">
        <f t="shared" si="75"/>
        <v>78</v>
      </c>
      <c r="B1494" s="60" t="s">
        <v>14</v>
      </c>
      <c r="C1494" s="60" t="s">
        <v>182</v>
      </c>
      <c r="D1494" s="60">
        <v>7</v>
      </c>
      <c r="E1494" s="65">
        <v>2945.5169999999998</v>
      </c>
      <c r="F1494" s="60">
        <v>2009</v>
      </c>
      <c r="G1494" s="65">
        <v>72.713999999999999</v>
      </c>
      <c r="H1494" s="65">
        <v>4.177581787109375</v>
      </c>
      <c r="I1494" s="66">
        <v>2.2538285255432129</v>
      </c>
      <c r="J1494" s="5">
        <v>8.1636764442508536</v>
      </c>
      <c r="K1494" s="6">
        <v>50.91661366332908</v>
      </c>
      <c r="L1494" s="5">
        <v>44.290921779408258</v>
      </c>
      <c r="M1494" s="5">
        <v>9.2852231656716171</v>
      </c>
      <c r="N1494" s="7">
        <v>4.7700438631519546</v>
      </c>
      <c r="O1494" s="7" t="s">
        <v>2312</v>
      </c>
      <c r="P1494" s="67">
        <v>43.532929939179375</v>
      </c>
      <c r="Q1494" s="18">
        <f t="shared" si="73"/>
        <v>2</v>
      </c>
      <c r="R1494" s="68">
        <v>1.67</v>
      </c>
      <c r="S1494" s="69">
        <v>10143.24</v>
      </c>
      <c r="T1494" s="59">
        <f t="shared" si="74"/>
        <v>10143.24</v>
      </c>
    </row>
    <row r="1495" spans="1:20">
      <c r="A1495">
        <f t="shared" si="75"/>
        <v>12</v>
      </c>
      <c r="B1495" s="60" t="s">
        <v>65</v>
      </c>
      <c r="C1495" s="60" t="s">
        <v>233</v>
      </c>
      <c r="D1495" s="60">
        <v>1</v>
      </c>
      <c r="E1495" s="65">
        <v>10463.871999999999</v>
      </c>
      <c r="F1495" s="60">
        <v>2022</v>
      </c>
      <c r="G1495" s="65">
        <v>72.715000000000003</v>
      </c>
      <c r="H1495" s="65">
        <v>5.9318037033081055</v>
      </c>
      <c r="I1495" s="66">
        <v>1.7445690631866455</v>
      </c>
      <c r="J1495" s="5">
        <v>9.9178983604495841</v>
      </c>
      <c r="K1495" s="6">
        <v>61.858495671883048</v>
      </c>
      <c r="L1495" s="5">
        <v>55.232803787962226</v>
      </c>
      <c r="M1495" s="5">
        <v>8.7759637033150497</v>
      </c>
      <c r="N1495" s="7">
        <v>6.2936454223367493</v>
      </c>
      <c r="O1495" s="7" t="s">
        <v>3152</v>
      </c>
      <c r="P1495" s="67">
        <v>56.3816419144202</v>
      </c>
      <c r="Q1495" s="18">
        <f t="shared" si="73"/>
        <v>2</v>
      </c>
      <c r="R1495" s="68">
        <v>1.51</v>
      </c>
      <c r="S1495" s="69">
        <v>6352.59</v>
      </c>
      <c r="T1495" s="59">
        <f t="shared" si="74"/>
        <v>6352.59</v>
      </c>
    </row>
    <row r="1496" spans="1:20">
      <c r="A1496">
        <f t="shared" si="75"/>
        <v>63</v>
      </c>
      <c r="B1496" s="60" t="s">
        <v>117</v>
      </c>
      <c r="C1496" s="60" t="s">
        <v>285</v>
      </c>
      <c r="D1496" s="60">
        <v>1</v>
      </c>
      <c r="E1496" s="65">
        <v>6603.7389999999996</v>
      </c>
      <c r="F1496" s="60">
        <v>2020</v>
      </c>
      <c r="G1496" s="65">
        <v>72.72</v>
      </c>
      <c r="H1496" s="65">
        <v>5.501248836517334</v>
      </c>
      <c r="I1496" s="66">
        <v>2.9800000190734863</v>
      </c>
      <c r="J1496" s="5">
        <v>9.4873434936588126</v>
      </c>
      <c r="K1496" s="6">
        <v>59.177169338132053</v>
      </c>
      <c r="L1496" s="5">
        <v>52.551477454211231</v>
      </c>
      <c r="M1496" s="5">
        <v>10.011394659201891</v>
      </c>
      <c r="N1496" s="7">
        <v>5.2491664990860167</v>
      </c>
      <c r="O1496" s="7" t="s">
        <v>652</v>
      </c>
      <c r="P1496" s="67">
        <v>47.134784322205654</v>
      </c>
      <c r="Q1496" s="18">
        <f t="shared" si="73"/>
        <v>2</v>
      </c>
      <c r="R1496" s="68">
        <v>1.53</v>
      </c>
      <c r="S1496" s="69">
        <v>14991.66</v>
      </c>
      <c r="T1496" s="59">
        <f t="shared" si="74"/>
        <v>14991.66</v>
      </c>
    </row>
    <row r="1497" spans="1:20">
      <c r="A1497">
        <f t="shared" si="75"/>
        <v>91</v>
      </c>
      <c r="B1497" s="60" t="s">
        <v>88</v>
      </c>
      <c r="C1497" s="60" t="s">
        <v>256</v>
      </c>
      <c r="D1497" s="60">
        <v>4</v>
      </c>
      <c r="E1497" s="65">
        <v>6738.77</v>
      </c>
      <c r="F1497" s="60">
        <v>2017</v>
      </c>
      <c r="G1497" s="65">
        <v>72.721000000000004</v>
      </c>
      <c r="H1497" s="65">
        <v>5.6468524932861328</v>
      </c>
      <c r="I1497" s="66">
        <v>3.9857070446014404</v>
      </c>
      <c r="J1497" s="5">
        <v>9.6329471504276114</v>
      </c>
      <c r="K1497" s="6">
        <v>60.086196321028893</v>
      </c>
      <c r="L1497" s="5">
        <v>53.460504437108071</v>
      </c>
      <c r="M1497" s="5">
        <v>11.017101684729845</v>
      </c>
      <c r="N1497" s="7">
        <v>4.8525016802927876</v>
      </c>
      <c r="O1497" s="7" t="s">
        <v>1064</v>
      </c>
      <c r="P1497" s="67">
        <v>43.827413991226685</v>
      </c>
      <c r="Q1497" s="18">
        <f t="shared" si="73"/>
        <v>3</v>
      </c>
      <c r="R1497" s="68">
        <v>1.58</v>
      </c>
      <c r="S1497" s="69">
        <v>15428.12</v>
      </c>
      <c r="T1497" s="59">
        <f t="shared" si="74"/>
        <v>15428.12</v>
      </c>
    </row>
    <row r="1498" spans="1:20">
      <c r="A1498">
        <f t="shared" si="75"/>
        <v>8</v>
      </c>
      <c r="B1498" s="60" t="s">
        <v>27</v>
      </c>
      <c r="C1498" s="60" t="s">
        <v>195</v>
      </c>
      <c r="D1498" s="60">
        <v>1</v>
      </c>
      <c r="E1498" s="65">
        <v>188552.32000000001</v>
      </c>
      <c r="F1498" s="60">
        <v>2007</v>
      </c>
      <c r="G1498" s="65">
        <v>72.73</v>
      </c>
      <c r="H1498" s="65">
        <v>6.3206729888916016</v>
      </c>
      <c r="I1498" s="66">
        <v>2.4900000095367432</v>
      </c>
      <c r="J1498" s="5">
        <v>10.30676764603308</v>
      </c>
      <c r="K1498" s="6">
        <v>64.297156295287664</v>
      </c>
      <c r="L1498" s="5">
        <v>57.671464411366841</v>
      </c>
      <c r="M1498" s="5">
        <v>9.5213946496651474</v>
      </c>
      <c r="N1498" s="7">
        <v>6.057039596966507</v>
      </c>
      <c r="O1498" s="7" t="s">
        <v>2560</v>
      </c>
      <c r="P1498" s="67">
        <v>55.405516872601837</v>
      </c>
      <c r="Q1498" s="18">
        <f t="shared" si="73"/>
        <v>2</v>
      </c>
      <c r="R1498" s="68">
        <v>1.69</v>
      </c>
      <c r="S1498" s="69">
        <v>16440.580000000002</v>
      </c>
      <c r="T1498" s="59">
        <f t="shared" si="74"/>
        <v>16440.580000000002</v>
      </c>
    </row>
    <row r="1499" spans="1:20">
      <c r="A1499">
        <f t="shared" si="75"/>
        <v>43</v>
      </c>
      <c r="B1499" s="60" t="s">
        <v>123</v>
      </c>
      <c r="C1499" s="60" t="s">
        <v>291</v>
      </c>
      <c r="D1499" s="60">
        <v>7</v>
      </c>
      <c r="E1499" s="65">
        <v>19248.161</v>
      </c>
      <c r="F1499" s="60">
        <v>2021</v>
      </c>
      <c r="G1499" s="65">
        <v>72.739999999999995</v>
      </c>
      <c r="H1499" s="65">
        <v>6.5487256050109863</v>
      </c>
      <c r="I1499" s="66">
        <v>3.6500000953674316</v>
      </c>
      <c r="J1499" s="5">
        <v>10.534820262152465</v>
      </c>
      <c r="K1499" s="6">
        <v>65.728862973548175</v>
      </c>
      <c r="L1499" s="5">
        <v>59.103171089627352</v>
      </c>
      <c r="M1499" s="5">
        <v>10.681394735495836</v>
      </c>
      <c r="N1499" s="7">
        <v>5.5332821745852048</v>
      </c>
      <c r="O1499" s="7" t="s">
        <v>418</v>
      </c>
      <c r="P1499" s="67">
        <v>49.627960347481817</v>
      </c>
      <c r="Q1499" s="18">
        <f t="shared" si="73"/>
        <v>3</v>
      </c>
      <c r="R1499" s="68">
        <v>1.52</v>
      </c>
      <c r="S1499" s="69">
        <v>37534.160000000003</v>
      </c>
      <c r="T1499" s="59">
        <f t="shared" si="74"/>
        <v>37534.160000000003</v>
      </c>
    </row>
    <row r="1500" spans="1:20">
      <c r="A1500">
        <f t="shared" si="75"/>
        <v>29</v>
      </c>
      <c r="B1500" s="60" t="s">
        <v>118</v>
      </c>
      <c r="C1500" s="60" t="s">
        <v>286</v>
      </c>
      <c r="D1500" s="60">
        <v>1</v>
      </c>
      <c r="E1500" s="65">
        <v>28719.041000000001</v>
      </c>
      <c r="F1500" s="60">
        <v>2008</v>
      </c>
      <c r="G1500" s="65">
        <v>72.742999999999995</v>
      </c>
      <c r="H1500" s="65">
        <v>5.1292309761047363</v>
      </c>
      <c r="I1500" s="66">
        <v>2.2000000476837158</v>
      </c>
      <c r="J1500" s="5">
        <v>9.1153256332462149</v>
      </c>
      <c r="K1500" s="6">
        <v>56.874695988859045</v>
      </c>
      <c r="L1500" s="5">
        <v>50.249004104938223</v>
      </c>
      <c r="M1500" s="5">
        <v>9.23139468781212</v>
      </c>
      <c r="N1500" s="7">
        <v>5.4432732868934943</v>
      </c>
      <c r="O1500" s="7" t="s">
        <v>2422</v>
      </c>
      <c r="P1500" s="67">
        <v>49.79121650289386</v>
      </c>
      <c r="Q1500" s="18">
        <f t="shared" si="73"/>
        <v>2</v>
      </c>
      <c r="R1500" s="68">
        <v>1.69</v>
      </c>
      <c r="S1500" s="69">
        <v>11151.53</v>
      </c>
      <c r="T1500" s="59">
        <f t="shared" si="74"/>
        <v>11151.53</v>
      </c>
    </row>
    <row r="1501" spans="1:20">
      <c r="A1501">
        <f t="shared" si="75"/>
        <v>5</v>
      </c>
      <c r="B1501" s="60" t="s">
        <v>62</v>
      </c>
      <c r="C1501" s="60" t="s">
        <v>230</v>
      </c>
      <c r="D1501" s="60">
        <v>1</v>
      </c>
      <c r="E1501" s="65">
        <v>18406.359</v>
      </c>
      <c r="F1501" s="60">
        <v>2024</v>
      </c>
      <c r="G1501" s="65">
        <v>72.745999999999995</v>
      </c>
      <c r="H1501" s="65">
        <v>6.5119999999999987</v>
      </c>
      <c r="I1501" s="66">
        <v>1.7757152318954468</v>
      </c>
      <c r="J1501" s="5">
        <v>10.498094657141479</v>
      </c>
      <c r="K1501" s="6">
        <v>65.505127317344332</v>
      </c>
      <c r="L1501" s="5">
        <v>58.879435433423509</v>
      </c>
      <c r="M1501" s="5">
        <v>8.807109872023851</v>
      </c>
      <c r="N1501" s="7">
        <v>6.6854434983781088</v>
      </c>
      <c r="O1501" s="7" t="s">
        <v>3153</v>
      </c>
      <c r="P1501" s="67">
        <v>59.751327809002461</v>
      </c>
      <c r="Q1501" s="18">
        <f t="shared" si="73"/>
        <v>2</v>
      </c>
      <c r="R1501" s="68">
        <v>1.49</v>
      </c>
      <c r="S1501" s="69">
        <v>12640.89</v>
      </c>
      <c r="T1501" s="59">
        <f t="shared" si="74"/>
        <v>12640.89</v>
      </c>
    </row>
    <row r="1502" spans="1:20">
      <c r="A1502">
        <f t="shared" si="75"/>
        <v>20</v>
      </c>
      <c r="B1502" s="60" t="s">
        <v>118</v>
      </c>
      <c r="C1502" s="60" t="s">
        <v>286</v>
      </c>
      <c r="D1502" s="60">
        <v>1</v>
      </c>
      <c r="E1502" s="65">
        <v>28530.699000000001</v>
      </c>
      <c r="F1502" s="60">
        <v>2007</v>
      </c>
      <c r="G1502" s="65">
        <v>72.745999999999995</v>
      </c>
      <c r="H1502" s="65">
        <v>5.2139620780944824</v>
      </c>
      <c r="I1502" s="66">
        <v>2.0699999332427979</v>
      </c>
      <c r="J1502" s="5">
        <v>9.200056735235961</v>
      </c>
      <c r="K1502" s="6">
        <v>57.40573956041262</v>
      </c>
      <c r="L1502" s="5">
        <v>50.780047676491797</v>
      </c>
      <c r="M1502" s="5">
        <v>9.1013945733712021</v>
      </c>
      <c r="N1502" s="7">
        <v>5.5793699819436151</v>
      </c>
      <c r="O1502" s="7" t="s">
        <v>2565</v>
      </c>
      <c r="P1502" s="67">
        <v>51.03613287056649</v>
      </c>
      <c r="Q1502" s="18">
        <f t="shared" ref="Q1502:Q1550" si="76">IF(I1502&lt;R1502,1,IF(I1502&lt;R1502*2,2,3))</f>
        <v>2</v>
      </c>
      <c r="R1502" s="68">
        <v>1.69</v>
      </c>
      <c r="S1502" s="69">
        <v>10286.35</v>
      </c>
      <c r="T1502" s="59">
        <f t="shared" si="74"/>
        <v>10286.35</v>
      </c>
    </row>
    <row r="1503" spans="1:20">
      <c r="A1503">
        <f t="shared" si="75"/>
        <v>36</v>
      </c>
      <c r="B1503" s="60" t="s">
        <v>49</v>
      </c>
      <c r="C1503" s="60" t="s">
        <v>217</v>
      </c>
      <c r="D1503" s="60">
        <v>1</v>
      </c>
      <c r="E1503" s="65">
        <v>17682.454000000002</v>
      </c>
      <c r="F1503" s="60">
        <v>2021</v>
      </c>
      <c r="G1503" s="65">
        <v>72.745999999999995</v>
      </c>
      <c r="H1503" s="65">
        <v>5.4348721504211426</v>
      </c>
      <c r="I1503" s="66">
        <v>2.1774652004241943</v>
      </c>
      <c r="J1503" s="5">
        <v>9.4209668075626212</v>
      </c>
      <c r="K1503" s="6">
        <v>58.784155633618596</v>
      </c>
      <c r="L1503" s="5">
        <v>52.158463749697773</v>
      </c>
      <c r="M1503" s="5">
        <v>9.2088598405525985</v>
      </c>
      <c r="N1503" s="7">
        <v>5.6639437077769541</v>
      </c>
      <c r="O1503" s="7" t="s">
        <v>437</v>
      </c>
      <c r="P1503" s="67">
        <v>50.799862517583499</v>
      </c>
      <c r="Q1503" s="18">
        <f t="shared" si="76"/>
        <v>2</v>
      </c>
      <c r="R1503" s="68">
        <v>1.52</v>
      </c>
      <c r="S1503" s="69">
        <v>13507.44</v>
      </c>
      <c r="T1503" s="59">
        <f t="shared" si="74"/>
        <v>13507.44</v>
      </c>
    </row>
    <row r="1504" spans="1:20">
      <c r="A1504" t="str">
        <f t="shared" si="75"/>
        <v/>
      </c>
      <c r="B1504" s="60" t="s">
        <v>23</v>
      </c>
      <c r="C1504" s="60" t="s">
        <v>191</v>
      </c>
      <c r="D1504" s="60">
        <v>6</v>
      </c>
      <c r="E1504" s="65">
        <v>780.91399999999999</v>
      </c>
      <c r="F1504" s="60">
        <v>2022</v>
      </c>
      <c r="G1504" s="65">
        <v>72.754000000000005</v>
      </c>
      <c r="H1504" s="65" t="s">
        <v>367</v>
      </c>
      <c r="I1504" s="66">
        <v>4.7699999809265137</v>
      </c>
      <c r="J1504" s="5" t="s">
        <v>367</v>
      </c>
      <c r="K1504" s="6" t="s">
        <v>367</v>
      </c>
      <c r="L1504" s="5" t="s">
        <v>367</v>
      </c>
      <c r="M1504" s="5">
        <v>11.801394621054918</v>
      </c>
      <c r="N1504" s="7" t="s">
        <v>367</v>
      </c>
      <c r="O1504" s="7" t="s">
        <v>3154</v>
      </c>
      <c r="P1504" s="67" t="s">
        <v>367</v>
      </c>
      <c r="Q1504" s="18">
        <f t="shared" si="76"/>
        <v>3</v>
      </c>
      <c r="R1504" s="68">
        <v>1.51</v>
      </c>
      <c r="S1504" s="69">
        <v>14061.31</v>
      </c>
      <c r="T1504" s="59">
        <f t="shared" si="74"/>
        <v>14061.31</v>
      </c>
    </row>
    <row r="1505" spans="1:20">
      <c r="A1505">
        <f t="shared" si="75"/>
        <v>58</v>
      </c>
      <c r="B1505" s="60" t="s">
        <v>157</v>
      </c>
      <c r="C1505" s="60" t="s">
        <v>325</v>
      </c>
      <c r="D1505" s="60">
        <v>1</v>
      </c>
      <c r="E1505" s="65">
        <v>28938.098000000002</v>
      </c>
      <c r="F1505" s="60">
        <v>2019</v>
      </c>
      <c r="G1505" s="65">
        <v>72.766000000000005</v>
      </c>
      <c r="H1505" s="65">
        <v>5.080803394317627</v>
      </c>
      <c r="I1505" s="66">
        <v>2.190000057220459</v>
      </c>
      <c r="J1505" s="5">
        <v>9.0668980514591055</v>
      </c>
      <c r="K1505" s="6">
        <v>56.590421297919875</v>
      </c>
      <c r="L1505" s="5">
        <v>49.964729413999052</v>
      </c>
      <c r="M1505" s="5">
        <v>9.2213946973488632</v>
      </c>
      <c r="N1505" s="7">
        <v>5.4183484227568997</v>
      </c>
      <c r="O1505" s="7" t="s">
        <v>800</v>
      </c>
      <c r="P1505" s="67">
        <v>48.767608916457213</v>
      </c>
      <c r="Q1505" s="18">
        <f t="shared" si="76"/>
        <v>2</v>
      </c>
      <c r="R1505" s="68">
        <v>1.55</v>
      </c>
      <c r="S1505" s="69"/>
      <c r="T1505" s="59" t="str">
        <f t="shared" si="74"/>
        <v/>
      </c>
    </row>
    <row r="1506" spans="1:20">
      <c r="A1506">
        <f t="shared" si="75"/>
        <v>20</v>
      </c>
      <c r="B1506" s="60" t="s">
        <v>115</v>
      </c>
      <c r="C1506" s="60" t="s">
        <v>283</v>
      </c>
      <c r="D1506" s="60">
        <v>4</v>
      </c>
      <c r="E1506" s="65">
        <v>4215.3130000000001</v>
      </c>
      <c r="F1506" s="60">
        <v>2012</v>
      </c>
      <c r="G1506" s="65">
        <v>73.721999999999994</v>
      </c>
      <c r="H1506" s="65">
        <v>4.6466083526611328</v>
      </c>
      <c r="I1506" s="66">
        <v>1.1100000143051147</v>
      </c>
      <c r="J1506" s="5">
        <v>8.6327030098026114</v>
      </c>
      <c r="K1506" s="6">
        <v>54.588303984974594</v>
      </c>
      <c r="L1506" s="5">
        <v>47.962612101053772</v>
      </c>
      <c r="M1506" s="5">
        <v>8.141394654433519</v>
      </c>
      <c r="N1506" s="7">
        <v>5.8912034285102504</v>
      </c>
      <c r="O1506" s="7" t="s">
        <v>1773</v>
      </c>
      <c r="P1506" s="67">
        <v>53.456042309008836</v>
      </c>
      <c r="Q1506" s="18">
        <f t="shared" si="76"/>
        <v>1</v>
      </c>
      <c r="R1506" s="68">
        <v>1.62</v>
      </c>
      <c r="S1506" s="69">
        <v>6009.11</v>
      </c>
      <c r="T1506" s="59">
        <f t="shared" si="74"/>
        <v>6009.11</v>
      </c>
    </row>
    <row r="1507" spans="1:20">
      <c r="A1507" t="str">
        <f t="shared" si="75"/>
        <v/>
      </c>
      <c r="B1507" s="60" t="s">
        <v>97</v>
      </c>
      <c r="C1507" s="60" t="s">
        <v>265</v>
      </c>
      <c r="D1507" s="60">
        <v>5</v>
      </c>
      <c r="E1507" s="65">
        <v>1263.7809999999999</v>
      </c>
      <c r="F1507" s="60">
        <v>2006</v>
      </c>
      <c r="G1507" s="65">
        <v>72.781000000000006</v>
      </c>
      <c r="H1507" s="65" t="s">
        <v>367</v>
      </c>
      <c r="I1507" s="66">
        <v>3.0099999904632568</v>
      </c>
      <c r="J1507" s="5" t="s">
        <v>367</v>
      </c>
      <c r="K1507" s="6" t="s">
        <v>367</v>
      </c>
      <c r="L1507" s="5" t="s">
        <v>367</v>
      </c>
      <c r="M1507" s="5">
        <v>10.041394630591661</v>
      </c>
      <c r="N1507" s="7" t="s">
        <v>367</v>
      </c>
      <c r="O1507" s="7" t="s">
        <v>2714</v>
      </c>
      <c r="P1507" s="67" t="s">
        <v>367</v>
      </c>
      <c r="Q1507" s="18">
        <f t="shared" si="76"/>
        <v>2</v>
      </c>
      <c r="R1507" s="68">
        <v>1.71</v>
      </c>
      <c r="S1507" s="69">
        <v>16061.6</v>
      </c>
      <c r="T1507" s="59">
        <f t="shared" si="74"/>
        <v>16061.6</v>
      </c>
    </row>
    <row r="1508" spans="1:20">
      <c r="A1508">
        <f t="shared" si="75"/>
        <v>17</v>
      </c>
      <c r="B1508" s="60" t="s">
        <v>157</v>
      </c>
      <c r="C1508" s="60" t="s">
        <v>325</v>
      </c>
      <c r="D1508" s="60">
        <v>1</v>
      </c>
      <c r="E1508" s="65">
        <v>28438.297999999999</v>
      </c>
      <c r="F1508" s="60">
        <v>2009</v>
      </c>
      <c r="G1508" s="65">
        <v>72.784999999999997</v>
      </c>
      <c r="H1508" s="65">
        <v>7.1888031959533691</v>
      </c>
      <c r="I1508" s="66">
        <v>3.4300000667572021</v>
      </c>
      <c r="J1508" s="5">
        <v>11.174897853094848</v>
      </c>
      <c r="K1508" s="6">
        <v>69.765569040849073</v>
      </c>
      <c r="L1508" s="5">
        <v>63.13987715692825</v>
      </c>
      <c r="M1508" s="5">
        <v>10.461394706885606</v>
      </c>
      <c r="N1508" s="7">
        <v>6.035512369624108</v>
      </c>
      <c r="O1508" s="7" t="s">
        <v>2265</v>
      </c>
      <c r="P1508" s="67">
        <v>55.081996030175041</v>
      </c>
      <c r="Q1508" s="18">
        <f t="shared" si="76"/>
        <v>3</v>
      </c>
      <c r="R1508" s="68">
        <v>1.67</v>
      </c>
      <c r="S1508" s="69"/>
      <c r="T1508" s="59" t="str">
        <f t="shared" si="74"/>
        <v/>
      </c>
    </row>
    <row r="1509" spans="1:20">
      <c r="A1509" t="str">
        <f t="shared" si="75"/>
        <v/>
      </c>
      <c r="B1509" s="60" t="s">
        <v>145</v>
      </c>
      <c r="C1509" s="60" t="s">
        <v>313</v>
      </c>
      <c r="D1509" s="60">
        <v>1</v>
      </c>
      <c r="E1509" s="65">
        <v>1412.653</v>
      </c>
      <c r="F1509" s="60">
        <v>2013</v>
      </c>
      <c r="G1509" s="65">
        <v>72.784999999999997</v>
      </c>
      <c r="H1509" s="65">
        <v>6.1677069664001465</v>
      </c>
      <c r="I1509" s="66" t="s">
        <v>367</v>
      </c>
      <c r="J1509" s="5">
        <v>10.153801623541625</v>
      </c>
      <c r="K1509" s="6">
        <v>63.390802986006165</v>
      </c>
      <c r="L1509" s="5">
        <v>56.765111102085342</v>
      </c>
      <c r="M1509" s="5" t="s">
        <v>367</v>
      </c>
      <c r="N1509" s="7" t="s">
        <v>367</v>
      </c>
      <c r="O1509" s="7" t="s">
        <v>1742</v>
      </c>
      <c r="P1509" s="67" t="s">
        <v>367</v>
      </c>
      <c r="Q1509" s="18">
        <f t="shared" si="76"/>
        <v>3</v>
      </c>
      <c r="R1509" s="68">
        <v>1.62</v>
      </c>
      <c r="S1509" s="69">
        <v>37994.07</v>
      </c>
      <c r="T1509" s="59">
        <f t="shared" si="74"/>
        <v>37994.07</v>
      </c>
    </row>
    <row r="1510" spans="1:20">
      <c r="A1510">
        <f t="shared" si="75"/>
        <v>63</v>
      </c>
      <c r="B1510" s="60" t="s">
        <v>117</v>
      </c>
      <c r="C1510" s="60" t="s">
        <v>285</v>
      </c>
      <c r="D1510" s="60">
        <v>1</v>
      </c>
      <c r="E1510" s="65">
        <v>5814.6260000000002</v>
      </c>
      <c r="F1510" s="60">
        <v>2011</v>
      </c>
      <c r="G1510" s="65">
        <v>72.787000000000006</v>
      </c>
      <c r="H1510" s="65">
        <v>5.6770806312561035</v>
      </c>
      <c r="I1510" s="66">
        <v>3.630000114440918</v>
      </c>
      <c r="J1510" s="5">
        <v>9.6631752883975821</v>
      </c>
      <c r="K1510" s="6">
        <v>60.329450542698503</v>
      </c>
      <c r="L1510" s="5">
        <v>53.70375865877768</v>
      </c>
      <c r="M1510" s="5">
        <v>10.661394754569322</v>
      </c>
      <c r="N1510" s="7">
        <v>5.0372169772403383</v>
      </c>
      <c r="O1510" s="7" t="s">
        <v>1977</v>
      </c>
      <c r="P1510" s="67">
        <v>45.865572269697203</v>
      </c>
      <c r="Q1510" s="18">
        <f t="shared" si="76"/>
        <v>3</v>
      </c>
      <c r="R1510" s="68">
        <v>1.65</v>
      </c>
      <c r="S1510" s="69">
        <v>13109.47</v>
      </c>
      <c r="T1510" s="59">
        <f t="shared" si="74"/>
        <v>13109.47</v>
      </c>
    </row>
    <row r="1511" spans="1:20">
      <c r="A1511">
        <f t="shared" si="75"/>
        <v>5</v>
      </c>
      <c r="B1511" s="60" t="s">
        <v>109</v>
      </c>
      <c r="C1511" s="60" t="s">
        <v>277</v>
      </c>
      <c r="D1511" s="60">
        <v>1</v>
      </c>
      <c r="E1511" s="65">
        <v>6066.4920000000002</v>
      </c>
      <c r="F1511" s="60">
        <v>2014</v>
      </c>
      <c r="G1511" s="65">
        <v>72.792000000000002</v>
      </c>
      <c r="H1511" s="65">
        <v>6.2752666473388672</v>
      </c>
      <c r="I1511" s="66">
        <v>1.7464761734008789</v>
      </c>
      <c r="J1511" s="5">
        <v>10.261361304480346</v>
      </c>
      <c r="K1511" s="6">
        <v>64.068465742414006</v>
      </c>
      <c r="L1511" s="5">
        <v>57.442773858493183</v>
      </c>
      <c r="M1511" s="5">
        <v>8.7778708135292831</v>
      </c>
      <c r="N1511" s="7">
        <v>6.5440441171630095</v>
      </c>
      <c r="O1511" s="7" t="s">
        <v>1473</v>
      </c>
      <c r="P1511" s="67">
        <v>59.311200835512018</v>
      </c>
      <c r="Q1511" s="18">
        <f t="shared" si="76"/>
        <v>2</v>
      </c>
      <c r="R1511" s="68">
        <v>1.61</v>
      </c>
      <c r="S1511" s="69">
        <v>6712.22</v>
      </c>
      <c r="T1511" s="59">
        <f t="shared" si="74"/>
        <v>6712.22</v>
      </c>
    </row>
    <row r="1512" spans="1:20">
      <c r="A1512">
        <f t="shared" si="75"/>
        <v>43</v>
      </c>
      <c r="B1512" s="60" t="s">
        <v>123</v>
      </c>
      <c r="C1512" s="60" t="s">
        <v>291</v>
      </c>
      <c r="D1512" s="60">
        <v>7</v>
      </c>
      <c r="E1512" s="65">
        <v>20870.716</v>
      </c>
      <c r="F1512" s="60">
        <v>2007</v>
      </c>
      <c r="G1512" s="65">
        <v>72.792000000000002</v>
      </c>
      <c r="H1512" s="65">
        <v>5.3937239646911621</v>
      </c>
      <c r="I1512" s="66">
        <v>2.8499999046325684</v>
      </c>
      <c r="J1512" s="5">
        <v>9.3798186218326407</v>
      </c>
      <c r="K1512" s="6">
        <v>58.564411700478054</v>
      </c>
      <c r="L1512" s="5">
        <v>51.938719816557231</v>
      </c>
      <c r="M1512" s="5">
        <v>9.8813945447609726</v>
      </c>
      <c r="N1512" s="7">
        <v>5.2562135416498146</v>
      </c>
      <c r="O1512" s="7" t="s">
        <v>2612</v>
      </c>
      <c r="P1512" s="67">
        <v>48.080126174794657</v>
      </c>
      <c r="Q1512" s="18">
        <f t="shared" si="76"/>
        <v>2</v>
      </c>
      <c r="R1512" s="68">
        <v>1.69</v>
      </c>
      <c r="S1512" s="69">
        <v>24328.49</v>
      </c>
      <c r="T1512" s="59">
        <f t="shared" si="74"/>
        <v>24328.49</v>
      </c>
    </row>
    <row r="1513" spans="1:20">
      <c r="A1513">
        <f t="shared" si="75"/>
        <v>39</v>
      </c>
      <c r="B1513" s="60" t="s">
        <v>48</v>
      </c>
      <c r="C1513" s="60" t="s">
        <v>216</v>
      </c>
      <c r="D1513" s="60">
        <v>1</v>
      </c>
      <c r="E1513" s="65">
        <v>10070.411</v>
      </c>
      <c r="F1513" s="60">
        <v>2012</v>
      </c>
      <c r="G1513" s="65">
        <v>72.816999999999993</v>
      </c>
      <c r="H1513" s="65">
        <v>4.7533111572265625</v>
      </c>
      <c r="I1513" s="66">
        <v>1.7200000286102295</v>
      </c>
      <c r="J1513" s="5">
        <v>8.7394058143680411</v>
      </c>
      <c r="K1513" s="6">
        <v>54.584631304691484</v>
      </c>
      <c r="L1513" s="5">
        <v>47.958939420770662</v>
      </c>
      <c r="M1513" s="5">
        <v>8.7513946687386337</v>
      </c>
      <c r="N1513" s="7">
        <v>5.480148163365044</v>
      </c>
      <c r="O1513" s="7" t="s">
        <v>1834</v>
      </c>
      <c r="P1513" s="67">
        <v>49.726178298779004</v>
      </c>
      <c r="Q1513" s="18">
        <f t="shared" si="76"/>
        <v>2</v>
      </c>
      <c r="R1513" s="68">
        <v>1.62</v>
      </c>
      <c r="S1513" s="69">
        <v>15487.28</v>
      </c>
      <c r="T1513" s="59">
        <f t="shared" si="74"/>
        <v>15487.28</v>
      </c>
    </row>
    <row r="1514" spans="1:20">
      <c r="A1514">
        <f t="shared" si="75"/>
        <v>21</v>
      </c>
      <c r="B1514" s="60" t="s">
        <v>136</v>
      </c>
      <c r="C1514" s="60" t="s">
        <v>304</v>
      </c>
      <c r="D1514" s="60">
        <v>6</v>
      </c>
      <c r="E1514" s="65">
        <v>20352.411</v>
      </c>
      <c r="F1514" s="60">
        <v>2006</v>
      </c>
      <c r="G1514" s="65">
        <v>72.825000000000003</v>
      </c>
      <c r="H1514" s="65">
        <v>4.3446106910705566</v>
      </c>
      <c r="I1514" s="66">
        <v>1.2400000095367432</v>
      </c>
      <c r="J1514" s="5">
        <v>8.3307053482120352</v>
      </c>
      <c r="K1514" s="6">
        <v>52.037684036710402</v>
      </c>
      <c r="L1514" s="5">
        <v>45.41199215278958</v>
      </c>
      <c r="M1514" s="5">
        <v>8.2713946496651474</v>
      </c>
      <c r="N1514" s="7">
        <v>5.4902460922509606</v>
      </c>
      <c r="O1514" s="7" t="s">
        <v>2760</v>
      </c>
      <c r="P1514" s="67">
        <v>50.336057633407918</v>
      </c>
      <c r="Q1514" s="18">
        <f t="shared" si="76"/>
        <v>1</v>
      </c>
      <c r="R1514" s="68">
        <v>1.71</v>
      </c>
      <c r="S1514" s="69">
        <v>7970.66</v>
      </c>
      <c r="T1514" s="59">
        <f t="shared" si="74"/>
        <v>7970.66</v>
      </c>
    </row>
    <row r="1515" spans="1:20">
      <c r="A1515" t="str">
        <f t="shared" si="75"/>
        <v/>
      </c>
      <c r="B1515" s="60" t="s">
        <v>145</v>
      </c>
      <c r="C1515" s="60" t="s">
        <v>313</v>
      </c>
      <c r="D1515" s="60">
        <v>1</v>
      </c>
      <c r="E1515" s="65">
        <v>1484.894</v>
      </c>
      <c r="F1515" s="60">
        <v>2019</v>
      </c>
      <c r="G1515" s="65">
        <v>72.835999999999999</v>
      </c>
      <c r="H1515" s="65" t="s">
        <v>367</v>
      </c>
      <c r="I1515" s="66" t="s">
        <v>367</v>
      </c>
      <c r="J1515" s="5" t="s">
        <v>367</v>
      </c>
      <c r="K1515" s="6" t="s">
        <v>367</v>
      </c>
      <c r="L1515" s="5" t="s">
        <v>367</v>
      </c>
      <c r="M1515" s="5" t="s">
        <v>367</v>
      </c>
      <c r="N1515" s="7" t="s">
        <v>367</v>
      </c>
      <c r="O1515" s="7" t="s">
        <v>707</v>
      </c>
      <c r="P1515" s="67" t="s">
        <v>367</v>
      </c>
      <c r="Q1515" s="18">
        <f t="shared" si="76"/>
        <v>3</v>
      </c>
      <c r="R1515" s="68">
        <v>1.55</v>
      </c>
      <c r="S1515" s="69">
        <v>33748.71</v>
      </c>
      <c r="T1515" s="59">
        <f t="shared" si="74"/>
        <v>33748.71</v>
      </c>
    </row>
    <row r="1516" spans="1:20">
      <c r="A1516">
        <f t="shared" si="75"/>
        <v>49</v>
      </c>
      <c r="B1516" s="60" t="s">
        <v>157</v>
      </c>
      <c r="C1516" s="60" t="s">
        <v>325</v>
      </c>
      <c r="D1516" s="60">
        <v>1</v>
      </c>
      <c r="E1516" s="65">
        <v>30254.079000000002</v>
      </c>
      <c r="F1516" s="60">
        <v>2014</v>
      </c>
      <c r="G1516" s="65">
        <v>72.837000000000003</v>
      </c>
      <c r="H1516" s="65">
        <v>6.1360964775085449</v>
      </c>
      <c r="I1516" s="66">
        <v>3.3199999332427979</v>
      </c>
      <c r="J1516" s="5">
        <v>10.122191134650024</v>
      </c>
      <c r="K1516" s="6">
        <v>63.23860426118091</v>
      </c>
      <c r="L1516" s="5">
        <v>56.612912377260088</v>
      </c>
      <c r="M1516" s="5">
        <v>10.351394573371202</v>
      </c>
      <c r="N1516" s="7">
        <v>5.4691096910648067</v>
      </c>
      <c r="O1516" s="7" t="s">
        <v>1526</v>
      </c>
      <c r="P1516" s="67">
        <v>49.568654714206858</v>
      </c>
      <c r="Q1516" s="18">
        <f t="shared" si="76"/>
        <v>3</v>
      </c>
      <c r="R1516" s="68">
        <v>1.61</v>
      </c>
      <c r="S1516" s="69"/>
      <c r="T1516" s="59" t="str">
        <f t="shared" si="74"/>
        <v/>
      </c>
    </row>
    <row r="1517" spans="1:20">
      <c r="A1517">
        <f t="shared" si="75"/>
        <v>60</v>
      </c>
      <c r="B1517" s="60" t="s">
        <v>132</v>
      </c>
      <c r="C1517" s="60" t="s">
        <v>300</v>
      </c>
      <c r="D1517" s="60">
        <v>7</v>
      </c>
      <c r="E1517" s="65">
        <v>2117.0720000000001</v>
      </c>
      <c r="F1517" s="60">
        <v>2025</v>
      </c>
      <c r="G1517" s="65">
        <v>81.936000000000007</v>
      </c>
      <c r="H1517" s="65">
        <v>6.9513977317810074</v>
      </c>
      <c r="I1517" s="66">
        <v>5.3899998664855957</v>
      </c>
      <c r="J1517" s="5">
        <v>10.937492388922486</v>
      </c>
      <c r="K1517" s="6">
        <v>76.868466090553198</v>
      </c>
      <c r="L1517" s="5">
        <v>70.242774206632376</v>
      </c>
      <c r="M1517" s="5">
        <v>12.421394506614</v>
      </c>
      <c r="N1517" s="7">
        <v>5.6549829545491308</v>
      </c>
      <c r="O1517" s="7" t="s">
        <v>3146</v>
      </c>
      <c r="P1517" s="67">
        <v>50.482248116676374</v>
      </c>
      <c r="Q1517" s="18">
        <f t="shared" si="76"/>
        <v>3</v>
      </c>
      <c r="R1517" s="68">
        <v>1.48</v>
      </c>
      <c r="S1517" s="69" t="s">
        <v>367</v>
      </c>
      <c r="T1517" s="59">
        <f t="shared" si="74"/>
        <v>48648.91</v>
      </c>
    </row>
    <row r="1518" spans="1:20">
      <c r="A1518">
        <f t="shared" si="75"/>
        <v>103</v>
      </c>
      <c r="B1518" s="60" t="s">
        <v>124</v>
      </c>
      <c r="C1518" s="60" t="s">
        <v>292</v>
      </c>
      <c r="D1518" s="60">
        <v>7</v>
      </c>
      <c r="E1518" s="65">
        <v>146371.299</v>
      </c>
      <c r="F1518" s="60">
        <v>2020</v>
      </c>
      <c r="G1518" s="65">
        <v>71.171000000000006</v>
      </c>
      <c r="H1518" s="65">
        <v>5.4952888488769531</v>
      </c>
      <c r="I1518" s="66">
        <v>4.5500001907348633</v>
      </c>
      <c r="J1518" s="5">
        <v>9.4813835060184317</v>
      </c>
      <c r="K1518" s="6">
        <v>57.880260079865039</v>
      </c>
      <c r="L1518" s="5">
        <v>51.254568195944216</v>
      </c>
      <c r="M1518" s="5">
        <v>11.581394830863267</v>
      </c>
      <c r="N1518" s="7">
        <v>4.425595443767782</v>
      </c>
      <c r="O1518" s="7" t="s">
        <v>659</v>
      </c>
      <c r="P1518" s="67">
        <v>39.73954470212589</v>
      </c>
      <c r="Q1518" s="18">
        <f t="shared" si="76"/>
        <v>3</v>
      </c>
      <c r="R1518" s="68">
        <v>1.53</v>
      </c>
      <c r="S1518" s="69">
        <v>36376.339999999997</v>
      </c>
      <c r="T1518" s="59">
        <f t="shared" si="74"/>
        <v>36376.339999999997</v>
      </c>
    </row>
    <row r="1519" spans="1:20">
      <c r="A1519">
        <f t="shared" si="75"/>
        <v>79</v>
      </c>
      <c r="B1519" s="60" t="s">
        <v>89</v>
      </c>
      <c r="C1519" s="60" t="s">
        <v>257</v>
      </c>
      <c r="D1519" s="60">
        <v>7</v>
      </c>
      <c r="E1519" s="65">
        <v>3163.2539999999999</v>
      </c>
      <c r="F1519" s="60">
        <v>2009</v>
      </c>
      <c r="G1519" s="65">
        <v>72.849999999999994</v>
      </c>
      <c r="H1519" s="65">
        <v>5.4669208526611328</v>
      </c>
      <c r="I1519" s="66">
        <v>3.9700000286102295</v>
      </c>
      <c r="J1519" s="5">
        <v>9.4530155098026114</v>
      </c>
      <c r="K1519" s="6">
        <v>59.068456020684117</v>
      </c>
      <c r="L1519" s="5">
        <v>52.442764136763294</v>
      </c>
      <c r="M1519" s="5">
        <v>11.001394668738634</v>
      </c>
      <c r="N1519" s="7">
        <v>4.7669196239076594</v>
      </c>
      <c r="O1519" s="7" t="s">
        <v>2315</v>
      </c>
      <c r="P1519" s="67">
        <v>43.504417143063222</v>
      </c>
      <c r="Q1519" s="18">
        <f t="shared" si="76"/>
        <v>3</v>
      </c>
      <c r="R1519" s="68">
        <v>1.67</v>
      </c>
      <c r="S1519" s="69">
        <v>26217.54</v>
      </c>
      <c r="T1519" s="59">
        <f t="shared" si="74"/>
        <v>26217.54</v>
      </c>
    </row>
    <row r="1520" spans="1:20">
      <c r="A1520">
        <f t="shared" si="75"/>
        <v>70</v>
      </c>
      <c r="B1520" s="60" t="s">
        <v>128</v>
      </c>
      <c r="C1520" s="60" t="s">
        <v>296</v>
      </c>
      <c r="D1520" s="60">
        <v>7</v>
      </c>
      <c r="E1520" s="65">
        <v>6835.43</v>
      </c>
      <c r="F1520" s="60">
        <v>2021</v>
      </c>
      <c r="G1520" s="65">
        <v>72.852999999999994</v>
      </c>
      <c r="H1520" s="65">
        <v>6.245267391204834</v>
      </c>
      <c r="I1520" s="66">
        <v>3.9900000095367432</v>
      </c>
      <c r="J1520" s="5">
        <v>10.231362048346313</v>
      </c>
      <c r="K1520" s="6">
        <v>63.934693223439915</v>
      </c>
      <c r="L1520" s="5">
        <v>57.309001339519092</v>
      </c>
      <c r="M1520" s="5">
        <v>11.021394649665147</v>
      </c>
      <c r="N1520" s="7">
        <v>5.1997957755065292</v>
      </c>
      <c r="O1520" s="7" t="s">
        <v>484</v>
      </c>
      <c r="P1520" s="67">
        <v>46.636923695507413</v>
      </c>
      <c r="Q1520" s="18">
        <f t="shared" si="76"/>
        <v>3</v>
      </c>
      <c r="R1520" s="68">
        <v>1.52</v>
      </c>
      <c r="S1520" s="69">
        <v>23406.400000000001</v>
      </c>
      <c r="T1520" s="59">
        <f t="shared" si="74"/>
        <v>23406.400000000001</v>
      </c>
    </row>
    <row r="1521" spans="1:20">
      <c r="A1521" t="str">
        <f t="shared" si="75"/>
        <v/>
      </c>
      <c r="B1521" s="60" t="s">
        <v>145</v>
      </c>
      <c r="C1521" s="60" t="s">
        <v>313</v>
      </c>
      <c r="D1521" s="60">
        <v>1</v>
      </c>
      <c r="E1521" s="65">
        <v>1429.1880000000001</v>
      </c>
      <c r="F1521" s="60">
        <v>2015</v>
      </c>
      <c r="G1521" s="65">
        <v>72.882000000000005</v>
      </c>
      <c r="H1521" s="65">
        <v>6.1797833442687988</v>
      </c>
      <c r="I1521" s="66" t="s">
        <v>367</v>
      </c>
      <c r="J1521" s="5">
        <v>10.165878001410277</v>
      </c>
      <c r="K1521" s="6">
        <v>63.550777453336565</v>
      </c>
      <c r="L1521" s="5">
        <v>56.925085569415742</v>
      </c>
      <c r="M1521" s="5" t="s">
        <v>367</v>
      </c>
      <c r="N1521" s="7" t="s">
        <v>367</v>
      </c>
      <c r="O1521" s="7" t="s">
        <v>1315</v>
      </c>
      <c r="P1521" s="67" t="s">
        <v>367</v>
      </c>
      <c r="Q1521" s="18">
        <f t="shared" si="76"/>
        <v>3</v>
      </c>
      <c r="R1521" s="68">
        <v>1.59</v>
      </c>
      <c r="S1521" s="69">
        <v>38963.96</v>
      </c>
      <c r="T1521" s="59">
        <f t="shared" si="74"/>
        <v>38963.96</v>
      </c>
    </row>
    <row r="1522" spans="1:20">
      <c r="A1522">
        <f t="shared" si="75"/>
        <v>19</v>
      </c>
      <c r="B1522" s="60" t="s">
        <v>65</v>
      </c>
      <c r="C1522" s="60" t="s">
        <v>233</v>
      </c>
      <c r="D1522" s="60">
        <v>1</v>
      </c>
      <c r="E1522" s="65">
        <v>10644.851000000001</v>
      </c>
      <c r="F1522" s="60">
        <v>2023</v>
      </c>
      <c r="G1522" s="65">
        <v>72.884</v>
      </c>
      <c r="H1522" s="65">
        <v>5.8585602798461913</v>
      </c>
      <c r="I1522" s="66">
        <v>1.7513309717178345</v>
      </c>
      <c r="J1522" s="5">
        <v>9.8446549369876699</v>
      </c>
      <c r="K1522" s="6">
        <v>61.544378495225473</v>
      </c>
      <c r="L1522" s="5">
        <v>54.918686611304651</v>
      </c>
      <c r="M1522" s="5">
        <v>8.7827256118462387</v>
      </c>
      <c r="N1522" s="7">
        <v>6.2530345405792609</v>
      </c>
      <c r="O1522" s="7" t="s">
        <v>3156</v>
      </c>
      <c r="P1522" s="67">
        <v>55.952245267546282</v>
      </c>
      <c r="Q1522" s="18">
        <f t="shared" si="76"/>
        <v>2</v>
      </c>
      <c r="R1522" s="68">
        <v>1.5</v>
      </c>
      <c r="S1522" s="69">
        <v>6467.88</v>
      </c>
      <c r="T1522" s="59">
        <f t="shared" si="74"/>
        <v>6467.88</v>
      </c>
    </row>
    <row r="1523" spans="1:20">
      <c r="A1523">
        <f t="shared" si="75"/>
        <v>24</v>
      </c>
      <c r="B1523" s="60" t="s">
        <v>118</v>
      </c>
      <c r="C1523" s="60" t="s">
        <v>286</v>
      </c>
      <c r="D1523" s="60">
        <v>1</v>
      </c>
      <c r="E1523" s="65">
        <v>29086.019</v>
      </c>
      <c r="F1523" s="60">
        <v>2010</v>
      </c>
      <c r="G1523" s="65">
        <v>72.885999999999996</v>
      </c>
      <c r="H1523" s="65">
        <v>5.6127853393554688</v>
      </c>
      <c r="I1523" s="66">
        <v>2.1400001049041748</v>
      </c>
      <c r="J1523" s="5">
        <v>9.5988799964969473</v>
      </c>
      <c r="K1523" s="6">
        <v>60.009550187577844</v>
      </c>
      <c r="L1523" s="5">
        <v>53.383858303657021</v>
      </c>
      <c r="M1523" s="5">
        <v>9.171394745032579</v>
      </c>
      <c r="N1523" s="7">
        <v>5.82069137658379</v>
      </c>
      <c r="O1523" s="7" t="s">
        <v>2108</v>
      </c>
      <c r="P1523" s="67">
        <v>52.99937290741196</v>
      </c>
      <c r="Q1523" s="18">
        <f t="shared" si="76"/>
        <v>2</v>
      </c>
      <c r="R1523" s="68">
        <v>1.65</v>
      </c>
      <c r="S1523" s="69">
        <v>12059.02</v>
      </c>
      <c r="T1523" s="59">
        <f t="shared" si="74"/>
        <v>12059.02</v>
      </c>
    </row>
    <row r="1524" spans="1:20">
      <c r="A1524" t="str">
        <f t="shared" si="75"/>
        <v/>
      </c>
      <c r="B1524" s="60" t="s">
        <v>97</v>
      </c>
      <c r="C1524" s="60" t="s">
        <v>265</v>
      </c>
      <c r="D1524" s="60">
        <v>5</v>
      </c>
      <c r="E1524" s="65">
        <v>1269.518</v>
      </c>
      <c r="F1524" s="60">
        <v>2007</v>
      </c>
      <c r="G1524" s="65">
        <v>72.885999999999996</v>
      </c>
      <c r="H1524" s="65" t="s">
        <v>367</v>
      </c>
      <c r="I1524" s="66">
        <v>2.880000114440918</v>
      </c>
      <c r="J1524" s="5" t="s">
        <v>367</v>
      </c>
      <c r="K1524" s="6" t="s">
        <v>367</v>
      </c>
      <c r="L1524" s="5" t="s">
        <v>367</v>
      </c>
      <c r="M1524" s="5">
        <v>9.9113947545693222</v>
      </c>
      <c r="N1524" s="7" t="s">
        <v>367</v>
      </c>
      <c r="O1524" s="7" t="s">
        <v>2544</v>
      </c>
      <c r="P1524" s="67" t="s">
        <v>367</v>
      </c>
      <c r="Q1524" s="18">
        <f t="shared" si="76"/>
        <v>2</v>
      </c>
      <c r="R1524" s="68">
        <v>1.69</v>
      </c>
      <c r="S1524" s="69">
        <v>16904.27</v>
      </c>
      <c r="T1524" s="59">
        <f t="shared" si="74"/>
        <v>16904.27</v>
      </c>
    </row>
    <row r="1525" spans="1:20">
      <c r="A1525">
        <f t="shared" si="75"/>
        <v>39</v>
      </c>
      <c r="B1525" s="60" t="s">
        <v>48</v>
      </c>
      <c r="C1525" s="60" t="s">
        <v>216</v>
      </c>
      <c r="D1525" s="60">
        <v>1</v>
      </c>
      <c r="E1525" s="65">
        <v>10551.43</v>
      </c>
      <c r="F1525" s="60">
        <v>2016</v>
      </c>
      <c r="G1525" s="65">
        <v>72.888999999999996</v>
      </c>
      <c r="H1525" s="65">
        <v>5.2386984825134277</v>
      </c>
      <c r="I1525" s="66">
        <v>1.9199999570846558</v>
      </c>
      <c r="J1525" s="5">
        <v>9.2247931396549063</v>
      </c>
      <c r="K1525" s="6">
        <v>57.673236081127513</v>
      </c>
      <c r="L1525" s="5">
        <v>51.04754419720669</v>
      </c>
      <c r="M1525" s="5">
        <v>8.95139459721306</v>
      </c>
      <c r="N1525" s="7">
        <v>5.7027476157849089</v>
      </c>
      <c r="O1525" s="7" t="s">
        <v>1208</v>
      </c>
      <c r="P1525" s="67">
        <v>51.506768490063791</v>
      </c>
      <c r="Q1525" s="18">
        <f t="shared" si="76"/>
        <v>2</v>
      </c>
      <c r="R1525" s="68">
        <v>1.58</v>
      </c>
      <c r="S1525" s="69">
        <v>18968.98</v>
      </c>
      <c r="T1525" s="59">
        <f t="shared" si="74"/>
        <v>18968.98</v>
      </c>
    </row>
    <row r="1526" spans="1:20">
      <c r="A1526">
        <f t="shared" si="75"/>
        <v>62</v>
      </c>
      <c r="B1526" s="60" t="s">
        <v>146</v>
      </c>
      <c r="C1526" s="60" t="s">
        <v>314</v>
      </c>
      <c r="D1526" s="60">
        <v>4</v>
      </c>
      <c r="E1526" s="65">
        <v>12048.621999999999</v>
      </c>
      <c r="F1526" s="60">
        <v>2021</v>
      </c>
      <c r="G1526" s="65">
        <v>72.893000000000001</v>
      </c>
      <c r="H1526" s="65">
        <v>4.499485969543457</v>
      </c>
      <c r="I1526" s="66">
        <v>1.7100000381469727</v>
      </c>
      <c r="J1526" s="5">
        <v>8.4855806266849356</v>
      </c>
      <c r="K1526" s="6">
        <v>53.054604491977443</v>
      </c>
      <c r="L1526" s="5">
        <v>46.428912608056621</v>
      </c>
      <c r="M1526" s="5">
        <v>8.7413946782753769</v>
      </c>
      <c r="N1526" s="7">
        <v>5.3113850039793373</v>
      </c>
      <c r="O1526" s="7" t="s">
        <v>472</v>
      </c>
      <c r="P1526" s="67">
        <v>47.637766528228077</v>
      </c>
      <c r="Q1526" s="18">
        <f t="shared" si="76"/>
        <v>2</v>
      </c>
      <c r="R1526" s="68">
        <v>1.52</v>
      </c>
      <c r="S1526" s="69">
        <v>12444.33</v>
      </c>
      <c r="T1526" s="59">
        <f t="shared" si="74"/>
        <v>12444.33</v>
      </c>
    </row>
    <row r="1527" spans="1:20">
      <c r="A1527">
        <f t="shared" si="75"/>
        <v>31</v>
      </c>
      <c r="B1527" s="60" t="s">
        <v>102</v>
      </c>
      <c r="C1527" s="60" t="s">
        <v>270</v>
      </c>
      <c r="D1527" s="60">
        <v>4</v>
      </c>
      <c r="E1527" s="65">
        <v>34607.588000000003</v>
      </c>
      <c r="F1527" s="60">
        <v>2015</v>
      </c>
      <c r="G1527" s="65">
        <v>72.894000000000005</v>
      </c>
      <c r="H1527" s="65">
        <v>5.1631569862365723</v>
      </c>
      <c r="I1527" s="66">
        <v>1.798783540725708</v>
      </c>
      <c r="J1527" s="5">
        <v>9.1492516433780509</v>
      </c>
      <c r="K1527" s="6">
        <v>57.204875883485293</v>
      </c>
      <c r="L1527" s="5">
        <v>50.579183999564471</v>
      </c>
      <c r="M1527" s="5">
        <v>8.8301781808541122</v>
      </c>
      <c r="N1527" s="7">
        <v>5.7279913228967398</v>
      </c>
      <c r="O1527" s="7" t="s">
        <v>1347</v>
      </c>
      <c r="P1527" s="67">
        <v>51.794844776634449</v>
      </c>
      <c r="Q1527" s="18">
        <f t="shared" si="76"/>
        <v>2</v>
      </c>
      <c r="R1527" s="68">
        <v>1.59</v>
      </c>
      <c r="S1527" s="69">
        <v>8198.81</v>
      </c>
      <c r="T1527" s="59">
        <f t="shared" si="74"/>
        <v>8198.81</v>
      </c>
    </row>
    <row r="1528" spans="1:20">
      <c r="A1528">
        <f t="shared" si="75"/>
        <v>61</v>
      </c>
      <c r="B1528" s="60" t="s">
        <v>112</v>
      </c>
      <c r="C1528" s="60" t="s">
        <v>280</v>
      </c>
      <c r="D1528" s="60">
        <v>7</v>
      </c>
      <c r="E1528" s="65">
        <v>1813.7909999999999</v>
      </c>
      <c r="F1528" s="60">
        <v>2025</v>
      </c>
      <c r="G1528" s="65">
        <v>77.676000000000002</v>
      </c>
      <c r="H1528" s="65">
        <v>5.8148815612792966</v>
      </c>
      <c r="I1528" s="66">
        <v>3.3900001049041748</v>
      </c>
      <c r="J1528" s="5">
        <v>9.8009762184207752</v>
      </c>
      <c r="K1528" s="6">
        <v>65.299804488543842</v>
      </c>
      <c r="L1528" s="5">
        <v>58.674112604623019</v>
      </c>
      <c r="M1528" s="5">
        <v>10.421394745032579</v>
      </c>
      <c r="N1528" s="7">
        <v>5.6301593059403485</v>
      </c>
      <c r="O1528" s="7" t="s">
        <v>3150</v>
      </c>
      <c r="P1528" s="67">
        <v>50.26064646052609</v>
      </c>
      <c r="Q1528" s="18">
        <f t="shared" si="76"/>
        <v>3</v>
      </c>
      <c r="R1528" s="68">
        <v>1.48</v>
      </c>
      <c r="S1528" s="69" t="s">
        <v>367</v>
      </c>
      <c r="T1528" s="59">
        <f t="shared" si="74"/>
        <v>24203.29</v>
      </c>
    </row>
    <row r="1529" spans="1:20">
      <c r="A1529" t="str">
        <f t="shared" si="75"/>
        <v/>
      </c>
      <c r="B1529" s="60" t="s">
        <v>71</v>
      </c>
      <c r="C1529" s="60" t="s">
        <v>239</v>
      </c>
      <c r="D1529" s="60">
        <v>4</v>
      </c>
      <c r="E1529" s="65">
        <v>73392.747000000003</v>
      </c>
      <c r="F1529" s="60">
        <v>2006</v>
      </c>
      <c r="G1529" s="65">
        <v>72.894999999999996</v>
      </c>
      <c r="H1529" s="65" t="s">
        <v>367</v>
      </c>
      <c r="I1529" s="66">
        <v>3.4927716255187988</v>
      </c>
      <c r="J1529" s="5" t="s">
        <v>367</v>
      </c>
      <c r="K1529" s="6" t="s">
        <v>367</v>
      </c>
      <c r="L1529" s="5" t="s">
        <v>367</v>
      </c>
      <c r="M1529" s="5">
        <v>10.524166265647203</v>
      </c>
      <c r="N1529" s="7" t="s">
        <v>367</v>
      </c>
      <c r="O1529" s="7" t="s">
        <v>2703</v>
      </c>
      <c r="P1529" s="67" t="s">
        <v>367</v>
      </c>
      <c r="Q1529" s="18">
        <f t="shared" si="76"/>
        <v>3</v>
      </c>
      <c r="R1529" s="68">
        <v>1.71</v>
      </c>
      <c r="S1529" s="69">
        <v>14320.66</v>
      </c>
      <c r="T1529" s="59">
        <f t="shared" si="74"/>
        <v>14320.66</v>
      </c>
    </row>
    <row r="1530" spans="1:20">
      <c r="A1530" t="str">
        <f t="shared" si="75"/>
        <v/>
      </c>
      <c r="B1530" s="60" t="s">
        <v>145</v>
      </c>
      <c r="C1530" s="60" t="s">
        <v>313</v>
      </c>
      <c r="D1530" s="60">
        <v>1</v>
      </c>
      <c r="E1530" s="65">
        <v>1421.1310000000001</v>
      </c>
      <c r="F1530" s="60">
        <v>2014</v>
      </c>
      <c r="G1530" s="65">
        <v>72.897999999999996</v>
      </c>
      <c r="H1530" s="65">
        <v>6.1737451553344727</v>
      </c>
      <c r="I1530" s="66" t="s">
        <v>367</v>
      </c>
      <c r="J1530" s="5">
        <v>10.159839812475951</v>
      </c>
      <c r="K1530" s="6">
        <v>63.526973635775057</v>
      </c>
      <c r="L1530" s="5">
        <v>56.901281751854235</v>
      </c>
      <c r="M1530" s="5" t="s">
        <v>367</v>
      </c>
      <c r="N1530" s="7" t="s">
        <v>367</v>
      </c>
      <c r="O1530" s="7" t="s">
        <v>1466</v>
      </c>
      <c r="P1530" s="67" t="s">
        <v>367</v>
      </c>
      <c r="Q1530" s="18">
        <f t="shared" si="76"/>
        <v>3</v>
      </c>
      <c r="R1530" s="68">
        <v>1.61</v>
      </c>
      <c r="S1530" s="69">
        <v>39248.660000000003</v>
      </c>
      <c r="T1530" s="59">
        <f t="shared" si="74"/>
        <v>39248.660000000003</v>
      </c>
    </row>
    <row r="1531" spans="1:20">
      <c r="A1531">
        <f t="shared" si="75"/>
        <v>9</v>
      </c>
      <c r="B1531" s="60" t="s">
        <v>109</v>
      </c>
      <c r="C1531" s="60" t="s">
        <v>277</v>
      </c>
      <c r="D1531" s="60">
        <v>1</v>
      </c>
      <c r="E1531" s="65">
        <v>6149.4170000000004</v>
      </c>
      <c r="F1531" s="60">
        <v>2015</v>
      </c>
      <c r="G1531" s="65">
        <v>72.899000000000001</v>
      </c>
      <c r="H1531" s="65">
        <v>5.9241127967834473</v>
      </c>
      <c r="I1531" s="66">
        <v>1.7916779518127441</v>
      </c>
      <c r="J1531" s="5">
        <v>9.9102074539249259</v>
      </c>
      <c r="K1531" s="6">
        <v>61.966934077967224</v>
      </c>
      <c r="L1531" s="5">
        <v>55.341242194046401</v>
      </c>
      <c r="M1531" s="5">
        <v>8.8230725919411483</v>
      </c>
      <c r="N1531" s="7">
        <v>6.2723321855692538</v>
      </c>
      <c r="O1531" s="7" t="s">
        <v>1326</v>
      </c>
      <c r="P1531" s="67">
        <v>56.716997918696812</v>
      </c>
      <c r="Q1531" s="18">
        <f t="shared" si="76"/>
        <v>2</v>
      </c>
      <c r="R1531" s="68">
        <v>1.59</v>
      </c>
      <c r="S1531" s="69">
        <v>6939.03</v>
      </c>
      <c r="T1531" s="59">
        <f t="shared" si="74"/>
        <v>6939.03</v>
      </c>
    </row>
    <row r="1532" spans="1:20">
      <c r="A1532">
        <f t="shared" si="75"/>
        <v>56</v>
      </c>
      <c r="B1532" s="60" t="s">
        <v>97</v>
      </c>
      <c r="C1532" s="60" t="s">
        <v>265</v>
      </c>
      <c r="D1532" s="60">
        <v>5</v>
      </c>
      <c r="E1532" s="65">
        <v>1279.623</v>
      </c>
      <c r="F1532" s="60">
        <v>2021</v>
      </c>
      <c r="G1532" s="65">
        <v>72.903000000000006</v>
      </c>
      <c r="H1532" s="65">
        <v>5.949120044708252</v>
      </c>
      <c r="I1532" s="66">
        <v>3.309999942779541</v>
      </c>
      <c r="J1532" s="5">
        <v>9.9352147018497305</v>
      </c>
      <c r="K1532" s="6">
        <v>62.126709111811344</v>
      </c>
      <c r="L1532" s="5">
        <v>55.501017227890522</v>
      </c>
      <c r="M1532" s="5">
        <v>10.341394582907945</v>
      </c>
      <c r="N1532" s="7">
        <v>5.3668793684385196</v>
      </c>
      <c r="O1532" s="7" t="s">
        <v>459</v>
      </c>
      <c r="P1532" s="67">
        <v>48.135495006912691</v>
      </c>
      <c r="Q1532" s="18">
        <f t="shared" si="76"/>
        <v>3</v>
      </c>
      <c r="R1532" s="68">
        <v>1.52</v>
      </c>
      <c r="S1532" s="69">
        <v>23010.2</v>
      </c>
      <c r="T1532" s="59">
        <f t="shared" si="74"/>
        <v>23010.2</v>
      </c>
    </row>
    <row r="1533" spans="1:20">
      <c r="A1533" t="str">
        <f t="shared" si="75"/>
        <v/>
      </c>
      <c r="B1533" s="60" t="s">
        <v>145</v>
      </c>
      <c r="C1533" s="60" t="s">
        <v>313</v>
      </c>
      <c r="D1533" s="60">
        <v>1</v>
      </c>
      <c r="E1533" s="65">
        <v>1437.0260000000001</v>
      </c>
      <c r="F1533" s="60">
        <v>2016</v>
      </c>
      <c r="G1533" s="65">
        <v>72.935000000000002</v>
      </c>
      <c r="H1533" s="65">
        <v>6.185821533203125</v>
      </c>
      <c r="I1533" s="66" t="s">
        <v>367</v>
      </c>
      <c r="J1533" s="5">
        <v>10.171916190344604</v>
      </c>
      <c r="K1533" s="6">
        <v>63.634766231300134</v>
      </c>
      <c r="L1533" s="5">
        <v>57.009074347379311</v>
      </c>
      <c r="M1533" s="5" t="s">
        <v>367</v>
      </c>
      <c r="N1533" s="7" t="s">
        <v>367</v>
      </c>
      <c r="O1533" s="7" t="s">
        <v>1164</v>
      </c>
      <c r="P1533" s="67" t="s">
        <v>367</v>
      </c>
      <c r="Q1533" s="18">
        <f t="shared" si="76"/>
        <v>3</v>
      </c>
      <c r="R1533" s="68">
        <v>1.58</v>
      </c>
      <c r="S1533" s="69">
        <v>35914.99</v>
      </c>
      <c r="T1533" s="59">
        <f t="shared" si="74"/>
        <v>35914.99</v>
      </c>
    </row>
    <row r="1534" spans="1:20">
      <c r="A1534">
        <f t="shared" si="75"/>
        <v>113</v>
      </c>
      <c r="B1534" s="60" t="s">
        <v>124</v>
      </c>
      <c r="C1534" s="60" t="s">
        <v>292</v>
      </c>
      <c r="D1534" s="60">
        <v>7</v>
      </c>
      <c r="E1534" s="65">
        <v>145836.17499999999</v>
      </c>
      <c r="F1534" s="60">
        <v>2021</v>
      </c>
      <c r="G1534" s="65">
        <v>69.807000000000002</v>
      </c>
      <c r="H1534" s="65">
        <v>5.4482612609863281</v>
      </c>
      <c r="I1534" s="66">
        <v>5.1599998474121094</v>
      </c>
      <c r="J1534" s="5">
        <v>9.4343559181278067</v>
      </c>
      <c r="K1534" s="6">
        <v>56.489394955431955</v>
      </c>
      <c r="L1534" s="5">
        <v>49.863703071511132</v>
      </c>
      <c r="M1534" s="5">
        <v>12.191394487540514</v>
      </c>
      <c r="N1534" s="7">
        <v>4.0900737911870007</v>
      </c>
      <c r="O1534" s="7" t="s">
        <v>519</v>
      </c>
      <c r="P1534" s="67">
        <v>36.683836739722999</v>
      </c>
      <c r="Q1534" s="18">
        <f t="shared" si="76"/>
        <v>3</v>
      </c>
      <c r="R1534" s="68">
        <v>1.52</v>
      </c>
      <c r="S1534" s="69">
        <v>38638.43</v>
      </c>
      <c r="T1534" s="59">
        <f t="shared" si="74"/>
        <v>38638.43</v>
      </c>
    </row>
    <row r="1535" spans="1:20">
      <c r="A1535">
        <f t="shared" si="75"/>
        <v>73</v>
      </c>
      <c r="B1535" s="60" t="s">
        <v>14</v>
      </c>
      <c r="C1535" s="60" t="s">
        <v>182</v>
      </c>
      <c r="D1535" s="60">
        <v>7</v>
      </c>
      <c r="E1535" s="65">
        <v>2931.078</v>
      </c>
      <c r="F1535" s="60">
        <v>2010</v>
      </c>
      <c r="G1535" s="65">
        <v>72.938000000000002</v>
      </c>
      <c r="H1535" s="65">
        <v>4.3678112030029297</v>
      </c>
      <c r="I1535" s="66">
        <v>2.2664811611175537</v>
      </c>
      <c r="J1535" s="5">
        <v>8.3539058601444083</v>
      </c>
      <c r="K1535" s="6">
        <v>52.263575768631156</v>
      </c>
      <c r="L1535" s="5">
        <v>45.637883884710334</v>
      </c>
      <c r="M1535" s="5">
        <v>9.2978758012459579</v>
      </c>
      <c r="N1535" s="7">
        <v>4.9084204672420606</v>
      </c>
      <c r="O1535" s="7" t="s">
        <v>2144</v>
      </c>
      <c r="P1535" s="67">
        <v>44.692836279942973</v>
      </c>
      <c r="Q1535" s="18">
        <f t="shared" si="76"/>
        <v>2</v>
      </c>
      <c r="R1535" s="68">
        <v>1.65</v>
      </c>
      <c r="S1535" s="69">
        <v>10438.56</v>
      </c>
      <c r="T1535" s="59">
        <f t="shared" si="74"/>
        <v>10438.56</v>
      </c>
    </row>
    <row r="1536" spans="1:20">
      <c r="A1536">
        <f t="shared" si="75"/>
        <v>111</v>
      </c>
      <c r="B1536" s="60" t="s">
        <v>88</v>
      </c>
      <c r="C1536" s="60" t="s">
        <v>256</v>
      </c>
      <c r="D1536" s="60">
        <v>4</v>
      </c>
      <c r="E1536" s="65">
        <v>6951.0330000000004</v>
      </c>
      <c r="F1536" s="60">
        <v>2019</v>
      </c>
      <c r="G1536" s="65">
        <v>72.941000000000003</v>
      </c>
      <c r="H1536" s="65">
        <v>5.3302221298217773</v>
      </c>
      <c r="I1536" s="66">
        <v>4.1075077056884766</v>
      </c>
      <c r="J1536" s="5">
        <v>9.3163167869632559</v>
      </c>
      <c r="K1536" s="6">
        <v>58.28699331730634</v>
      </c>
      <c r="L1536" s="5">
        <v>51.661301433385518</v>
      </c>
      <c r="M1536" s="5">
        <v>11.138902345816881</v>
      </c>
      <c r="N1536" s="7">
        <v>4.63791672011439</v>
      </c>
      <c r="O1536" s="7" t="s">
        <v>769</v>
      </c>
      <c r="P1536" s="67">
        <v>41.743367378090134</v>
      </c>
      <c r="Q1536" s="18">
        <f t="shared" si="76"/>
        <v>3</v>
      </c>
      <c r="R1536" s="68">
        <v>1.55</v>
      </c>
      <c r="S1536" s="69">
        <v>14337.2</v>
      </c>
      <c r="T1536" s="59">
        <f t="shared" si="74"/>
        <v>14337.2</v>
      </c>
    </row>
    <row r="1537" spans="1:20">
      <c r="A1537">
        <f t="shared" si="75"/>
        <v>9</v>
      </c>
      <c r="B1537" s="60" t="s">
        <v>157</v>
      </c>
      <c r="C1537" s="60" t="s">
        <v>325</v>
      </c>
      <c r="D1537" s="60">
        <v>1</v>
      </c>
      <c r="E1537" s="65">
        <v>27224.686000000002</v>
      </c>
      <c r="F1537" s="60">
        <v>2006</v>
      </c>
      <c r="G1537" s="65">
        <v>72.971999999999994</v>
      </c>
      <c r="H1537" s="65">
        <v>6.5251460075378418</v>
      </c>
      <c r="I1537" s="66">
        <v>2.9700000286102295</v>
      </c>
      <c r="J1537" s="5">
        <v>10.51124066467932</v>
      </c>
      <c r="K1537" s="6">
        <v>65.790914283586375</v>
      </c>
      <c r="L1537" s="5">
        <v>59.165222399665552</v>
      </c>
      <c r="M1537" s="5">
        <v>10.001394668738634</v>
      </c>
      <c r="N1537" s="7">
        <v>5.9156971961718829</v>
      </c>
      <c r="O1537" s="7" t="s">
        <v>2748</v>
      </c>
      <c r="P1537" s="67">
        <v>54.236708155683573</v>
      </c>
      <c r="Q1537" s="18">
        <f t="shared" si="76"/>
        <v>2</v>
      </c>
      <c r="R1537" s="68">
        <v>1.71</v>
      </c>
      <c r="S1537" s="69"/>
      <c r="T1537" s="59" t="str">
        <f t="shared" si="74"/>
        <v/>
      </c>
    </row>
    <row r="1538" spans="1:20">
      <c r="A1538" t="str">
        <f t="shared" si="75"/>
        <v/>
      </c>
      <c r="B1538" s="60" t="s">
        <v>23</v>
      </c>
      <c r="C1538" s="60" t="s">
        <v>191</v>
      </c>
      <c r="D1538" s="60">
        <v>6</v>
      </c>
      <c r="E1538" s="65">
        <v>786.38499999999999</v>
      </c>
      <c r="F1538" s="60">
        <v>2023</v>
      </c>
      <c r="G1538" s="65">
        <v>72.974999999999994</v>
      </c>
      <c r="H1538" s="65" t="s">
        <v>367</v>
      </c>
      <c r="I1538" s="66">
        <v>4.8400001525878906</v>
      </c>
      <c r="J1538" s="5" t="s">
        <v>367</v>
      </c>
      <c r="K1538" s="6" t="s">
        <v>367</v>
      </c>
      <c r="L1538" s="5" t="s">
        <v>367</v>
      </c>
      <c r="M1538" s="5">
        <v>11.871394792716295</v>
      </c>
      <c r="N1538" s="7" t="s">
        <v>367</v>
      </c>
      <c r="O1538" s="7" t="s">
        <v>3158</v>
      </c>
      <c r="P1538" s="67" t="s">
        <v>367</v>
      </c>
      <c r="Q1538" s="18">
        <f t="shared" si="76"/>
        <v>3</v>
      </c>
      <c r="R1538" s="68">
        <v>1.5</v>
      </c>
      <c r="S1538" s="69">
        <v>14610.3</v>
      </c>
      <c r="T1538" s="59">
        <f t="shared" ref="T1538:T1601" si="77">IF(S1538=0,"",IF(F1538=2025,_xlfn.XLOOKUP("2024"&amp;C1538,O:O,S:S,"",0),S1538))</f>
        <v>14610.3</v>
      </c>
    </row>
    <row r="1539" spans="1:20">
      <c r="A1539">
        <f t="shared" ref="A1539:A1602" si="78">IF(ISNUMBER(P1539),COUNTIFS($F$3:$F$3127,F1539,$P$3:$P$3127,"&gt;"&amp;P1539)+1,"")</f>
        <v>37</v>
      </c>
      <c r="B1539" s="60" t="s">
        <v>48</v>
      </c>
      <c r="C1539" s="60" t="s">
        <v>216</v>
      </c>
      <c r="D1539" s="60">
        <v>1</v>
      </c>
      <c r="E1539" s="65">
        <v>10434.829</v>
      </c>
      <c r="F1539" s="60">
        <v>2015</v>
      </c>
      <c r="G1539" s="65">
        <v>72.981999999999999</v>
      </c>
      <c r="H1539" s="65">
        <v>5.0618624687194824</v>
      </c>
      <c r="I1539" s="66">
        <v>1.8300000429153442</v>
      </c>
      <c r="J1539" s="5">
        <v>9.047957125860961</v>
      </c>
      <c r="K1539" s="6">
        <v>56.639835989713475</v>
      </c>
      <c r="L1539" s="5">
        <v>50.014144105792653</v>
      </c>
      <c r="M1539" s="5">
        <v>8.8613946830437484</v>
      </c>
      <c r="N1539" s="7">
        <v>5.6440488088736824</v>
      </c>
      <c r="O1539" s="7" t="s">
        <v>1365</v>
      </c>
      <c r="P1539" s="67">
        <v>51.035802166600263</v>
      </c>
      <c r="Q1539" s="18">
        <f t="shared" si="76"/>
        <v>2</v>
      </c>
      <c r="R1539" s="68">
        <v>1.59</v>
      </c>
      <c r="S1539" s="69">
        <v>17973.189999999999</v>
      </c>
      <c r="T1539" s="59">
        <f t="shared" si="77"/>
        <v>17973.189999999999</v>
      </c>
    </row>
    <row r="1540" spans="1:20">
      <c r="A1540">
        <f t="shared" si="78"/>
        <v>23</v>
      </c>
      <c r="B1540" s="60" t="s">
        <v>136</v>
      </c>
      <c r="C1540" s="60" t="s">
        <v>304</v>
      </c>
      <c r="D1540" s="60">
        <v>6</v>
      </c>
      <c r="E1540" s="65">
        <v>20492.544999999998</v>
      </c>
      <c r="F1540" s="60">
        <v>2007</v>
      </c>
      <c r="G1540" s="65">
        <v>72.983000000000004</v>
      </c>
      <c r="H1540" s="65">
        <v>4.4148054122924805</v>
      </c>
      <c r="I1540" s="66">
        <v>1.2699999809265137</v>
      </c>
      <c r="J1540" s="5">
        <v>8.4009000694339591</v>
      </c>
      <c r="K1540" s="6">
        <v>52.590006257349572</v>
      </c>
      <c r="L1540" s="5">
        <v>45.964314373428749</v>
      </c>
      <c r="M1540" s="5">
        <v>8.3013946210549179</v>
      </c>
      <c r="N1540" s="7">
        <v>5.5369388484254145</v>
      </c>
      <c r="O1540" s="7" t="s">
        <v>2585</v>
      </c>
      <c r="P1540" s="67">
        <v>50.648002853182476</v>
      </c>
      <c r="Q1540" s="18">
        <f t="shared" si="76"/>
        <v>1</v>
      </c>
      <c r="R1540" s="68">
        <v>1.69</v>
      </c>
      <c r="S1540" s="69">
        <v>8454.2099999999991</v>
      </c>
      <c r="T1540" s="59">
        <f t="shared" si="77"/>
        <v>8454.2099999999991</v>
      </c>
    </row>
    <row r="1541" spans="1:20">
      <c r="A1541" t="str">
        <f t="shared" si="78"/>
        <v/>
      </c>
      <c r="B1541" s="60" t="s">
        <v>145</v>
      </c>
      <c r="C1541" s="60" t="s">
        <v>313</v>
      </c>
      <c r="D1541" s="60">
        <v>1</v>
      </c>
      <c r="E1541" s="65">
        <v>1445.261</v>
      </c>
      <c r="F1541" s="60">
        <v>2017</v>
      </c>
      <c r="G1541" s="65">
        <v>72.983999999999995</v>
      </c>
      <c r="H1541" s="65">
        <v>6.1918597221374512</v>
      </c>
      <c r="I1541" s="66" t="s">
        <v>367</v>
      </c>
      <c r="J1541" s="5">
        <v>10.17795437927893</v>
      </c>
      <c r="K1541" s="6">
        <v>63.715317893078016</v>
      </c>
      <c r="L1541" s="5">
        <v>57.089626009157193</v>
      </c>
      <c r="M1541" s="5" t="s">
        <v>367</v>
      </c>
      <c r="N1541" s="7" t="s">
        <v>367</v>
      </c>
      <c r="O1541" s="7" t="s">
        <v>1142</v>
      </c>
      <c r="P1541" s="67" t="s">
        <v>367</v>
      </c>
      <c r="Q1541" s="18">
        <f t="shared" si="76"/>
        <v>3</v>
      </c>
      <c r="R1541" s="68">
        <v>1.58</v>
      </c>
      <c r="S1541" s="69">
        <v>34095.99</v>
      </c>
      <c r="T1541" s="59">
        <f t="shared" si="77"/>
        <v>34095.99</v>
      </c>
    </row>
    <row r="1542" spans="1:20">
      <c r="A1542">
        <f t="shared" si="78"/>
        <v>124</v>
      </c>
      <c r="B1542" s="60" t="s">
        <v>79</v>
      </c>
      <c r="C1542" s="60" t="s">
        <v>247</v>
      </c>
      <c r="D1542" s="60">
        <v>7</v>
      </c>
      <c r="E1542" s="65">
        <v>18651.931</v>
      </c>
      <c r="F1542" s="60">
        <v>2017</v>
      </c>
      <c r="G1542" s="65">
        <v>72.995999999999995</v>
      </c>
      <c r="H1542" s="65">
        <v>5.8823513984680176</v>
      </c>
      <c r="I1542" s="66">
        <v>5.7191038131713867</v>
      </c>
      <c r="J1542" s="5">
        <v>9.8684460556094962</v>
      </c>
      <c r="K1542" s="6">
        <v>61.787913014124094</v>
      </c>
      <c r="L1542" s="5">
        <v>55.162221130203271</v>
      </c>
      <c r="M1542" s="5">
        <v>12.750498453299791</v>
      </c>
      <c r="N1542" s="7">
        <v>4.3262795828917149</v>
      </c>
      <c r="O1542" s="7" t="s">
        <v>1130</v>
      </c>
      <c r="P1542" s="67">
        <v>39.074617344541778</v>
      </c>
      <c r="Q1542" s="18">
        <f t="shared" si="76"/>
        <v>3</v>
      </c>
      <c r="R1542" s="68">
        <v>1.58</v>
      </c>
      <c r="S1542" s="69">
        <v>31524.44</v>
      </c>
      <c r="T1542" s="59">
        <f t="shared" si="77"/>
        <v>31524.44</v>
      </c>
    </row>
    <row r="1543" spans="1:20">
      <c r="A1543">
        <f t="shared" si="78"/>
        <v>52</v>
      </c>
      <c r="B1543" s="60" t="s">
        <v>157</v>
      </c>
      <c r="C1543" s="60" t="s">
        <v>325</v>
      </c>
      <c r="D1543" s="60">
        <v>1</v>
      </c>
      <c r="E1543" s="65">
        <v>30573.972000000002</v>
      </c>
      <c r="F1543" s="60">
        <v>2015</v>
      </c>
      <c r="G1543" s="65">
        <v>73.004000000000005</v>
      </c>
      <c r="H1543" s="65">
        <v>5.5688004493713379</v>
      </c>
      <c r="I1543" s="66">
        <v>2.7699999809265137</v>
      </c>
      <c r="J1543" s="5">
        <v>9.5548951065128165</v>
      </c>
      <c r="K1543" s="6">
        <v>59.831277059305421</v>
      </c>
      <c r="L1543" s="5">
        <v>53.205585175384599</v>
      </c>
      <c r="M1543" s="5">
        <v>9.8013946210549179</v>
      </c>
      <c r="N1543" s="7">
        <v>5.4283688426431418</v>
      </c>
      <c r="O1543" s="7" t="s">
        <v>1397</v>
      </c>
      <c r="P1543" s="67">
        <v>49.085535529902351</v>
      </c>
      <c r="Q1543" s="18">
        <f t="shared" si="76"/>
        <v>2</v>
      </c>
      <c r="R1543" s="68">
        <v>1.59</v>
      </c>
      <c r="S1543" s="69"/>
      <c r="T1543" s="59" t="str">
        <f t="shared" si="77"/>
        <v/>
      </c>
    </row>
    <row r="1544" spans="1:20">
      <c r="A1544">
        <f t="shared" si="78"/>
        <v>104</v>
      </c>
      <c r="B1544" s="60" t="s">
        <v>28</v>
      </c>
      <c r="C1544" s="60" t="s">
        <v>196</v>
      </c>
      <c r="D1544" s="60">
        <v>7</v>
      </c>
      <c r="E1544" s="65">
        <v>7586.8879999999999</v>
      </c>
      <c r="F1544" s="60">
        <v>2007</v>
      </c>
      <c r="G1544" s="65">
        <v>73.007999999999996</v>
      </c>
      <c r="H1544" s="65">
        <v>3.8437979221343994</v>
      </c>
      <c r="I1544" s="66">
        <v>4.1746382713317871</v>
      </c>
      <c r="J1544" s="5">
        <v>7.8298925792758789</v>
      </c>
      <c r="K1544" s="6">
        <v>49.032264127519355</v>
      </c>
      <c r="L1544" s="5">
        <v>42.406572243598532</v>
      </c>
      <c r="M1544" s="5">
        <v>11.206032911460191</v>
      </c>
      <c r="N1544" s="7">
        <v>3.7842626894509794</v>
      </c>
      <c r="O1544" s="7" t="s">
        <v>2650</v>
      </c>
      <c r="P1544" s="67">
        <v>34.61576021324683</v>
      </c>
      <c r="Q1544" s="18">
        <f t="shared" si="76"/>
        <v>3</v>
      </c>
      <c r="R1544" s="68">
        <v>1.69</v>
      </c>
      <c r="S1544" s="69">
        <v>20440.34</v>
      </c>
      <c r="T1544" s="59">
        <f t="shared" si="77"/>
        <v>20440.34</v>
      </c>
    </row>
    <row r="1545" spans="1:20">
      <c r="A1545" t="str">
        <f t="shared" si="78"/>
        <v/>
      </c>
      <c r="B1545" s="60" t="s">
        <v>17</v>
      </c>
      <c r="C1545" s="60" t="s">
        <v>185</v>
      </c>
      <c r="D1545" s="60">
        <v>7</v>
      </c>
      <c r="E1545" s="65">
        <v>10039.784</v>
      </c>
      <c r="F1545" s="60">
        <v>2018</v>
      </c>
      <c r="G1545" s="65">
        <v>73.016000000000005</v>
      </c>
      <c r="H1545" s="65">
        <v>5.1679954528808594</v>
      </c>
      <c r="I1545" s="66" t="s">
        <v>367</v>
      </c>
      <c r="J1545" s="5">
        <v>9.154090110022338</v>
      </c>
      <c r="K1545" s="6">
        <v>57.330920285779236</v>
      </c>
      <c r="L1545" s="5">
        <v>50.705228401858413</v>
      </c>
      <c r="M1545" s="5" t="s">
        <v>367</v>
      </c>
      <c r="N1545" s="7" t="s">
        <v>367</v>
      </c>
      <c r="O1545" s="7" t="s">
        <v>938</v>
      </c>
      <c r="P1545" s="67" t="s">
        <v>367</v>
      </c>
      <c r="Q1545" s="18">
        <f t="shared" si="76"/>
        <v>3</v>
      </c>
      <c r="R1545" s="68">
        <v>1.56</v>
      </c>
      <c r="S1545" s="69">
        <v>19781.849999999999</v>
      </c>
      <c r="T1545" s="59">
        <f t="shared" si="77"/>
        <v>19781.849999999999</v>
      </c>
    </row>
    <row r="1546" spans="1:20">
      <c r="A1546">
        <f t="shared" si="78"/>
        <v>88</v>
      </c>
      <c r="B1546" s="60" t="s">
        <v>58</v>
      </c>
      <c r="C1546" s="60" t="s">
        <v>226</v>
      </c>
      <c r="D1546" s="60">
        <v>7</v>
      </c>
      <c r="E1546" s="65">
        <v>3809.125</v>
      </c>
      <c r="F1546" s="60">
        <v>2013</v>
      </c>
      <c r="G1546" s="65">
        <v>73.025000000000006</v>
      </c>
      <c r="H1546" s="65">
        <v>4.3489208221435547</v>
      </c>
      <c r="I1546" s="66">
        <v>2.6203694343566895</v>
      </c>
      <c r="J1546" s="5">
        <v>8.3350154792850333</v>
      </c>
      <c r="K1546" s="6">
        <v>52.207592768922886</v>
      </c>
      <c r="L1546" s="5">
        <v>45.581900885002064</v>
      </c>
      <c r="M1546" s="5">
        <v>9.6517640744850937</v>
      </c>
      <c r="N1546" s="7">
        <v>4.7226497180448108</v>
      </c>
      <c r="O1546" s="7" t="s">
        <v>1706</v>
      </c>
      <c r="P1546" s="67">
        <v>42.85273224765757</v>
      </c>
      <c r="Q1546" s="18">
        <f t="shared" si="76"/>
        <v>2</v>
      </c>
      <c r="R1546" s="68">
        <v>1.62</v>
      </c>
      <c r="S1546" s="69">
        <v>13913</v>
      </c>
      <c r="T1546" s="59">
        <f t="shared" si="77"/>
        <v>13913</v>
      </c>
    </row>
    <row r="1547" spans="1:20">
      <c r="A1547">
        <f t="shared" si="78"/>
        <v>95</v>
      </c>
      <c r="B1547" s="60" t="s">
        <v>84</v>
      </c>
      <c r="C1547" s="60" t="s">
        <v>252</v>
      </c>
      <c r="D1547" s="60">
        <v>7</v>
      </c>
      <c r="E1547" s="65">
        <v>2097.8310000000001</v>
      </c>
      <c r="F1547" s="60">
        <v>2010</v>
      </c>
      <c r="G1547" s="65">
        <v>73.028000000000006</v>
      </c>
      <c r="H1547" s="65">
        <v>4.8178610801696777</v>
      </c>
      <c r="I1547" s="66">
        <v>3.7100000381469727</v>
      </c>
      <c r="J1547" s="5">
        <v>8.8039557373111563</v>
      </c>
      <c r="K1547" s="6">
        <v>55.147134352191649</v>
      </c>
      <c r="L1547" s="5">
        <v>48.521442468270827</v>
      </c>
      <c r="M1547" s="5">
        <v>10.741394678275377</v>
      </c>
      <c r="N1547" s="7">
        <v>4.5172385822863514</v>
      </c>
      <c r="O1547" s="7" t="s">
        <v>2179</v>
      </c>
      <c r="P1547" s="67">
        <v>41.130992290275898</v>
      </c>
      <c r="Q1547" s="18">
        <f t="shared" si="76"/>
        <v>3</v>
      </c>
      <c r="R1547" s="68">
        <v>1.65</v>
      </c>
      <c r="S1547" s="69">
        <v>24119.73</v>
      </c>
      <c r="T1547" s="59">
        <f t="shared" si="77"/>
        <v>24119.73</v>
      </c>
    </row>
    <row r="1548" spans="1:20">
      <c r="A1548">
        <f t="shared" si="78"/>
        <v>23</v>
      </c>
      <c r="B1548" s="60" t="s">
        <v>27</v>
      </c>
      <c r="C1548" s="60" t="s">
        <v>195</v>
      </c>
      <c r="D1548" s="60">
        <v>1</v>
      </c>
      <c r="E1548" s="65">
        <v>209550.29399999999</v>
      </c>
      <c r="F1548" s="60">
        <v>2021</v>
      </c>
      <c r="G1548" s="65">
        <v>73.037999999999997</v>
      </c>
      <c r="H1548" s="65">
        <v>6.009953498840332</v>
      </c>
      <c r="I1548" s="66">
        <v>2.5199999809265137</v>
      </c>
      <c r="J1548" s="5">
        <v>9.9960481559818106</v>
      </c>
      <c r="K1548" s="6">
        <v>62.622860940223177</v>
      </c>
      <c r="L1548" s="5">
        <v>55.997169056302354</v>
      </c>
      <c r="M1548" s="5">
        <v>9.5513946210549179</v>
      </c>
      <c r="N1548" s="7">
        <v>5.8627217571833157</v>
      </c>
      <c r="O1548" s="7" t="s">
        <v>432</v>
      </c>
      <c r="P1548" s="67">
        <v>52.582701137164321</v>
      </c>
      <c r="Q1548" s="18">
        <f t="shared" si="76"/>
        <v>2</v>
      </c>
      <c r="R1548" s="68">
        <v>1.52</v>
      </c>
      <c r="S1548" s="69">
        <v>18075.71</v>
      </c>
      <c r="T1548" s="59">
        <f t="shared" si="77"/>
        <v>18075.71</v>
      </c>
    </row>
    <row r="1549" spans="1:20">
      <c r="A1549">
        <f t="shared" si="78"/>
        <v>35</v>
      </c>
      <c r="B1549" s="60" t="s">
        <v>48</v>
      </c>
      <c r="C1549" s="60" t="s">
        <v>216</v>
      </c>
      <c r="D1549" s="60">
        <v>1</v>
      </c>
      <c r="E1549" s="65">
        <v>10193.833000000001</v>
      </c>
      <c r="F1549" s="60">
        <v>2013</v>
      </c>
      <c r="G1549" s="65">
        <v>73.037999999999997</v>
      </c>
      <c r="H1549" s="65">
        <v>5.0155153274536133</v>
      </c>
      <c r="I1549" s="66">
        <v>1.7599999904632568</v>
      </c>
      <c r="J1549" s="5">
        <v>9.0016099845950919</v>
      </c>
      <c r="K1549" s="6">
        <v>56.392942641646947</v>
      </c>
      <c r="L1549" s="5">
        <v>49.767250757726124</v>
      </c>
      <c r="M1549" s="5">
        <v>8.791394630591661</v>
      </c>
      <c r="N1549" s="7">
        <v>5.6609051065174159</v>
      </c>
      <c r="O1549" s="7" t="s">
        <v>1671</v>
      </c>
      <c r="P1549" s="67">
        <v>51.366344169480179</v>
      </c>
      <c r="Q1549" s="18">
        <f t="shared" si="76"/>
        <v>2</v>
      </c>
      <c r="R1549" s="68">
        <v>1.62</v>
      </c>
      <c r="S1549" s="69">
        <v>16054.77</v>
      </c>
      <c r="T1549" s="59">
        <f t="shared" si="77"/>
        <v>16054.77</v>
      </c>
    </row>
    <row r="1550" spans="1:20">
      <c r="A1550">
        <f t="shared" si="78"/>
        <v>17</v>
      </c>
      <c r="B1550" s="60" t="s">
        <v>65</v>
      </c>
      <c r="C1550" s="60" t="s">
        <v>233</v>
      </c>
      <c r="D1550" s="60">
        <v>1</v>
      </c>
      <c r="E1550" s="65">
        <v>10825.703</v>
      </c>
      <c r="F1550" s="60">
        <v>2024</v>
      </c>
      <c r="G1550" s="65">
        <v>73.043999999999997</v>
      </c>
      <c r="H1550" s="65">
        <v>6.1016360168457062</v>
      </c>
      <c r="I1550" s="66">
        <v>1.7641910314559937</v>
      </c>
      <c r="J1550" s="5">
        <v>10.087730673987185</v>
      </c>
      <c r="K1550" s="6">
        <v>63.20242166992945</v>
      </c>
      <c r="L1550" s="5">
        <v>56.576729786008627</v>
      </c>
      <c r="M1550" s="5">
        <v>8.7955856715843979</v>
      </c>
      <c r="N1550" s="7">
        <v>6.4324005129970097</v>
      </c>
      <c r="O1550" s="7" t="s">
        <v>3159</v>
      </c>
      <c r="P1550" s="67">
        <v>57.489749445062557</v>
      </c>
      <c r="Q1550" s="18">
        <f t="shared" si="76"/>
        <v>2</v>
      </c>
      <c r="R1550" s="68">
        <v>1.49</v>
      </c>
      <c r="S1550" s="69">
        <v>6585.86</v>
      </c>
      <c r="T1550" s="59">
        <f t="shared" si="77"/>
        <v>6585.86</v>
      </c>
    </row>
    <row r="1551" spans="1:20">
      <c r="A1551">
        <f t="shared" si="78"/>
        <v>39</v>
      </c>
      <c r="B1551" s="60" t="s">
        <v>157</v>
      </c>
      <c r="C1551" s="60" t="s">
        <v>325</v>
      </c>
      <c r="D1551" s="60">
        <v>1</v>
      </c>
      <c r="E1551" s="65">
        <v>29912.198</v>
      </c>
      <c r="F1551" s="60">
        <v>2013</v>
      </c>
      <c r="G1551" s="65">
        <v>73.075999999999993</v>
      </c>
      <c r="H1551" s="65">
        <v>6.5527963638305664</v>
      </c>
      <c r="I1551" s="66">
        <v>3.5499999523162842</v>
      </c>
      <c r="J1551" s="5">
        <v>10.538891020972045</v>
      </c>
      <c r="K1551" s="6">
        <v>66.057992790752238</v>
      </c>
      <c r="L1551" s="5">
        <v>59.432300906831415</v>
      </c>
      <c r="M1551" s="5">
        <v>10.581394592444688</v>
      </c>
      <c r="N1551" s="7">
        <v>5.6166793882979453</v>
      </c>
      <c r="O1551" s="7" t="s">
        <v>1657</v>
      </c>
      <c r="P1551" s="67">
        <v>50.96504553958647</v>
      </c>
      <c r="Q1551" s="18">
        <f t="shared" ref="Q1551:Q1566" si="79">IF(I1551&lt;R1551,1,IF(I1551&lt;R1551*2,2,3))</f>
        <v>3</v>
      </c>
      <c r="R1551" s="68">
        <v>1.62</v>
      </c>
      <c r="S1551" s="69"/>
      <c r="T1551" s="59" t="str">
        <f t="shared" si="77"/>
        <v/>
      </c>
    </row>
    <row r="1552" spans="1:20">
      <c r="A1552">
        <f t="shared" si="78"/>
        <v>21</v>
      </c>
      <c r="B1552" s="60" t="s">
        <v>157</v>
      </c>
      <c r="C1552" s="60" t="s">
        <v>325</v>
      </c>
      <c r="D1552" s="60">
        <v>1</v>
      </c>
      <c r="E1552" s="65">
        <v>29553.826000000001</v>
      </c>
      <c r="F1552" s="60">
        <v>2012</v>
      </c>
      <c r="G1552" s="65">
        <v>73.085999999999999</v>
      </c>
      <c r="H1552" s="65">
        <v>7.0665774345397949</v>
      </c>
      <c r="I1552" s="66">
        <v>3.6099998950958252</v>
      </c>
      <c r="J1552" s="5">
        <v>11.052672091681274</v>
      </c>
      <c r="K1552" s="6">
        <v>69.28786377549153</v>
      </c>
      <c r="L1552" s="5">
        <v>62.662171891570708</v>
      </c>
      <c r="M1552" s="5">
        <v>10.641394535224229</v>
      </c>
      <c r="N1552" s="7">
        <v>5.8885300873068633</v>
      </c>
      <c r="O1552" s="7" t="s">
        <v>1799</v>
      </c>
      <c r="P1552" s="67">
        <v>53.431784745641885</v>
      </c>
      <c r="Q1552" s="18">
        <f t="shared" si="79"/>
        <v>3</v>
      </c>
      <c r="R1552" s="68">
        <v>1.62</v>
      </c>
      <c r="S1552" s="69"/>
      <c r="T1552" s="59" t="str">
        <f t="shared" si="77"/>
        <v/>
      </c>
    </row>
    <row r="1553" spans="1:20">
      <c r="A1553">
        <f t="shared" si="78"/>
        <v>26</v>
      </c>
      <c r="B1553" s="60" t="s">
        <v>157</v>
      </c>
      <c r="C1553" s="60" t="s">
        <v>325</v>
      </c>
      <c r="D1553" s="60">
        <v>1</v>
      </c>
      <c r="E1553" s="65">
        <v>29185.212</v>
      </c>
      <c r="F1553" s="60">
        <v>2011</v>
      </c>
      <c r="G1553" s="65">
        <v>73.09</v>
      </c>
      <c r="H1553" s="65">
        <v>6.5797891616821289</v>
      </c>
      <c r="I1553" s="66">
        <v>3.369999885559082</v>
      </c>
      <c r="J1553" s="5">
        <v>10.565883818823607</v>
      </c>
      <c r="K1553" s="6">
        <v>66.239872115585939</v>
      </c>
      <c r="L1553" s="5">
        <v>59.614180231665117</v>
      </c>
      <c r="M1553" s="5">
        <v>10.401394525687486</v>
      </c>
      <c r="N1553" s="7">
        <v>5.7313642016405373</v>
      </c>
      <c r="O1553" s="7" t="s">
        <v>1949</v>
      </c>
      <c r="P1553" s="67">
        <v>52.186018625371041</v>
      </c>
      <c r="Q1553" s="18">
        <f t="shared" si="79"/>
        <v>3</v>
      </c>
      <c r="R1553" s="68">
        <v>1.65</v>
      </c>
      <c r="S1553" s="69"/>
      <c r="T1553" s="59" t="str">
        <f t="shared" si="77"/>
        <v/>
      </c>
    </row>
    <row r="1554" spans="1:20">
      <c r="A1554">
        <f t="shared" si="78"/>
        <v>8</v>
      </c>
      <c r="B1554" s="60" t="s">
        <v>157</v>
      </c>
      <c r="C1554" s="60" t="s">
        <v>325</v>
      </c>
      <c r="D1554" s="60">
        <v>1</v>
      </c>
      <c r="E1554" s="65">
        <v>28813.100999999999</v>
      </c>
      <c r="F1554" s="60">
        <v>2010</v>
      </c>
      <c r="G1554" s="65">
        <v>73.091999999999999</v>
      </c>
      <c r="H1554" s="65">
        <v>7.47845458984375</v>
      </c>
      <c r="I1554" s="66">
        <v>3.4900000095367432</v>
      </c>
      <c r="J1554" s="5">
        <v>11.464549246985229</v>
      </c>
      <c r="K1554" s="6">
        <v>71.875771979605759</v>
      </c>
      <c r="L1554" s="5">
        <v>65.250080095684936</v>
      </c>
      <c r="M1554" s="5">
        <v>10.521394649665147</v>
      </c>
      <c r="N1554" s="7">
        <v>6.2016569350681641</v>
      </c>
      <c r="O1554" s="7" t="s">
        <v>2105</v>
      </c>
      <c r="P1554" s="67">
        <v>56.468193772957321</v>
      </c>
      <c r="Q1554" s="18">
        <f t="shared" si="79"/>
        <v>3</v>
      </c>
      <c r="R1554" s="68">
        <v>1.65</v>
      </c>
      <c r="S1554" s="69"/>
      <c r="T1554" s="59" t="str">
        <f t="shared" si="77"/>
        <v/>
      </c>
    </row>
    <row r="1555" spans="1:20">
      <c r="A1555">
        <f t="shared" si="78"/>
        <v>62</v>
      </c>
      <c r="B1555" s="60" t="s">
        <v>46</v>
      </c>
      <c r="C1555" s="60" t="s">
        <v>214</v>
      </c>
      <c r="D1555" s="60">
        <v>7</v>
      </c>
      <c r="E1555" s="65">
        <v>10609.239</v>
      </c>
      <c r="F1555" s="60">
        <v>2025</v>
      </c>
      <c r="G1555" s="65">
        <v>80.106999999999999</v>
      </c>
      <c r="H1555" s="65">
        <v>6.833077419281004</v>
      </c>
      <c r="I1555" s="66">
        <v>5.0500001907348633</v>
      </c>
      <c r="J1555" s="5">
        <v>10.819172076422483</v>
      </c>
      <c r="K1555" s="6">
        <v>74.339594609110563</v>
      </c>
      <c r="L1555" s="5">
        <v>67.71390272518974</v>
      </c>
      <c r="M1555" s="5">
        <v>12.081394830863267</v>
      </c>
      <c r="N1555" s="7">
        <v>5.6048083580719537</v>
      </c>
      <c r="O1555" s="7" t="s">
        <v>3155</v>
      </c>
      <c r="P1555" s="67">
        <v>50.034337583811308</v>
      </c>
      <c r="Q1555" s="18">
        <f t="shared" si="79"/>
        <v>3</v>
      </c>
      <c r="R1555" s="68">
        <v>1.48</v>
      </c>
      <c r="S1555" s="69" t="s">
        <v>367</v>
      </c>
      <c r="T1555" s="59">
        <f t="shared" si="77"/>
        <v>47963.9</v>
      </c>
    </row>
    <row r="1556" spans="1:20">
      <c r="A1556">
        <f t="shared" si="78"/>
        <v>43</v>
      </c>
      <c r="B1556" s="60" t="s">
        <v>117</v>
      </c>
      <c r="C1556" s="60" t="s">
        <v>285</v>
      </c>
      <c r="D1556" s="60">
        <v>1</v>
      </c>
      <c r="E1556" s="65">
        <v>5897.0079999999998</v>
      </c>
      <c r="F1556" s="60">
        <v>2012</v>
      </c>
      <c r="G1556" s="65">
        <v>73.105000000000004</v>
      </c>
      <c r="H1556" s="65">
        <v>5.8200583457946777</v>
      </c>
      <c r="I1556" s="66">
        <v>3.0399999618530273</v>
      </c>
      <c r="J1556" s="5">
        <v>9.8061530029361563</v>
      </c>
      <c r="K1556" s="6">
        <v>61.489567606282691</v>
      </c>
      <c r="L1556" s="5">
        <v>54.863875722361868</v>
      </c>
      <c r="M1556" s="5">
        <v>10.071394601981432</v>
      </c>
      <c r="N1556" s="7">
        <v>5.4474953956791676</v>
      </c>
      <c r="O1556" s="7" t="s">
        <v>1821</v>
      </c>
      <c r="P1556" s="67">
        <v>49.42989117304927</v>
      </c>
      <c r="Q1556" s="18">
        <f t="shared" si="79"/>
        <v>2</v>
      </c>
      <c r="R1556" s="68">
        <v>1.62</v>
      </c>
      <c r="S1556" s="69">
        <v>12834.8</v>
      </c>
      <c r="T1556" s="59">
        <f t="shared" si="77"/>
        <v>12834.8</v>
      </c>
    </row>
    <row r="1557" spans="1:20">
      <c r="A1557">
        <f t="shared" si="78"/>
        <v>98</v>
      </c>
      <c r="B1557" s="60" t="s">
        <v>58</v>
      </c>
      <c r="C1557" s="60" t="s">
        <v>226</v>
      </c>
      <c r="D1557" s="60">
        <v>7</v>
      </c>
      <c r="E1557" s="65">
        <v>3792.9160000000002</v>
      </c>
      <c r="F1557" s="60">
        <v>2014</v>
      </c>
      <c r="G1557" s="65">
        <v>73.105000000000004</v>
      </c>
      <c r="H1557" s="65">
        <v>4.2875080108642578</v>
      </c>
      <c r="I1557" s="66">
        <v>2.7228531837463379</v>
      </c>
      <c r="J1557" s="5">
        <v>8.2736026680057364</v>
      </c>
      <c r="K1557" s="6">
        <v>51.879697415442401</v>
      </c>
      <c r="L1557" s="5">
        <v>45.254005531521578</v>
      </c>
      <c r="M1557" s="5">
        <v>9.7542478238747421</v>
      </c>
      <c r="N1557" s="7">
        <v>4.6394151910674992</v>
      </c>
      <c r="O1557" s="7" t="s">
        <v>1557</v>
      </c>
      <c r="P1557" s="67">
        <v>42.048812818215218</v>
      </c>
      <c r="Q1557" s="18">
        <f t="shared" si="79"/>
        <v>2</v>
      </c>
      <c r="R1557" s="68">
        <v>1.61</v>
      </c>
      <c r="S1557" s="69">
        <v>14475.31</v>
      </c>
      <c r="T1557" s="59">
        <f t="shared" si="77"/>
        <v>14475.31</v>
      </c>
    </row>
    <row r="1558" spans="1:20">
      <c r="A1558">
        <f t="shared" si="78"/>
        <v>6</v>
      </c>
      <c r="B1558" s="60" t="s">
        <v>27</v>
      </c>
      <c r="C1558" s="60" t="s">
        <v>195</v>
      </c>
      <c r="D1558" s="60">
        <v>1</v>
      </c>
      <c r="E1558" s="65">
        <v>190367.302</v>
      </c>
      <c r="F1558" s="60">
        <v>2008</v>
      </c>
      <c r="G1558" s="65">
        <v>73.111000000000004</v>
      </c>
      <c r="H1558" s="65">
        <v>6.6914248466491699</v>
      </c>
      <c r="I1558" s="66">
        <v>2.630000114440918</v>
      </c>
      <c r="J1558" s="5">
        <v>10.677519503790649</v>
      </c>
      <c r="K1558" s="6">
        <v>66.958973942527251</v>
      </c>
      <c r="L1558" s="5">
        <v>60.333282058606429</v>
      </c>
      <c r="M1558" s="5">
        <v>9.6613947545693222</v>
      </c>
      <c r="N1558" s="7">
        <v>6.2447797229351405</v>
      </c>
      <c r="O1558" s="7" t="s">
        <v>2408</v>
      </c>
      <c r="P1558" s="67">
        <v>57.122830842652313</v>
      </c>
      <c r="Q1558" s="18">
        <f t="shared" si="79"/>
        <v>2</v>
      </c>
      <c r="R1558" s="68">
        <v>1.69</v>
      </c>
      <c r="S1558" s="69">
        <v>17113.37</v>
      </c>
      <c r="T1558" s="59">
        <f t="shared" si="77"/>
        <v>17113.37</v>
      </c>
    </row>
    <row r="1559" spans="1:20">
      <c r="A1559">
        <f t="shared" si="78"/>
        <v>23</v>
      </c>
      <c r="B1559" s="60" t="s">
        <v>48</v>
      </c>
      <c r="C1559" s="60" t="s">
        <v>216</v>
      </c>
      <c r="D1559" s="60">
        <v>1</v>
      </c>
      <c r="E1559" s="65">
        <v>10894.043</v>
      </c>
      <c r="F1559" s="60">
        <v>2019</v>
      </c>
      <c r="G1559" s="65">
        <v>73.111999999999995</v>
      </c>
      <c r="H1559" s="65">
        <v>6.004237174987793</v>
      </c>
      <c r="I1559" s="66">
        <v>2.130000114440918</v>
      </c>
      <c r="J1559" s="5">
        <v>9.9903318321292716</v>
      </c>
      <c r="K1559" s="6">
        <v>62.650460930445725</v>
      </c>
      <c r="L1559" s="5">
        <v>56.024769046524902</v>
      </c>
      <c r="M1559" s="5">
        <v>9.1613947545693222</v>
      </c>
      <c r="N1559" s="7">
        <v>6.11531000981942</v>
      </c>
      <c r="O1559" s="7" t="s">
        <v>737</v>
      </c>
      <c r="P1559" s="67">
        <v>55.040581316110384</v>
      </c>
      <c r="Q1559" s="18">
        <f t="shared" si="79"/>
        <v>2</v>
      </c>
      <c r="R1559" s="68">
        <v>1.55</v>
      </c>
      <c r="S1559" s="69">
        <v>21451.29</v>
      </c>
      <c r="T1559" s="59">
        <f t="shared" si="77"/>
        <v>21451.29</v>
      </c>
    </row>
    <row r="1560" spans="1:20">
      <c r="A1560" t="str">
        <f t="shared" si="78"/>
        <v/>
      </c>
      <c r="B1560" s="60" t="s">
        <v>12</v>
      </c>
      <c r="C1560" s="60" t="s">
        <v>180</v>
      </c>
      <c r="D1560" s="60">
        <v>4</v>
      </c>
      <c r="E1560" s="65">
        <v>33623.506000000001</v>
      </c>
      <c r="F1560" s="60">
        <v>2006</v>
      </c>
      <c r="G1560" s="65">
        <v>73.116</v>
      </c>
      <c r="H1560" s="65" t="s">
        <v>367</v>
      </c>
      <c r="I1560" s="66">
        <v>2.4483339786529541</v>
      </c>
      <c r="J1560" s="5" t="s">
        <v>367</v>
      </c>
      <c r="K1560" s="6" t="s">
        <v>367</v>
      </c>
      <c r="L1560" s="5" t="s">
        <v>367</v>
      </c>
      <c r="M1560" s="5">
        <v>9.4797286187813583</v>
      </c>
      <c r="N1560" s="7" t="s">
        <v>367</v>
      </c>
      <c r="O1560" s="7" t="s">
        <v>2676</v>
      </c>
      <c r="P1560" s="67" t="s">
        <v>367</v>
      </c>
      <c r="Q1560" s="18">
        <f t="shared" si="79"/>
        <v>2</v>
      </c>
      <c r="R1560" s="68">
        <v>1.71</v>
      </c>
      <c r="S1560" s="69">
        <v>13920.69</v>
      </c>
      <c r="T1560" s="59">
        <f t="shared" si="77"/>
        <v>13920.69</v>
      </c>
    </row>
    <row r="1561" spans="1:20">
      <c r="A1561" t="str">
        <f t="shared" si="78"/>
        <v/>
      </c>
      <c r="B1561" s="60" t="s">
        <v>97</v>
      </c>
      <c r="C1561" s="60" t="s">
        <v>265</v>
      </c>
      <c r="D1561" s="60">
        <v>5</v>
      </c>
      <c r="E1561" s="65">
        <v>1274.635</v>
      </c>
      <c r="F1561" s="60">
        <v>2008</v>
      </c>
      <c r="G1561" s="65">
        <v>73.123999999999995</v>
      </c>
      <c r="H1561" s="65" t="s">
        <v>367</v>
      </c>
      <c r="I1561" s="66">
        <v>3.380000114440918</v>
      </c>
      <c r="J1561" s="5" t="s">
        <v>367</v>
      </c>
      <c r="K1561" s="6" t="s">
        <v>367</v>
      </c>
      <c r="L1561" s="5" t="s">
        <v>367</v>
      </c>
      <c r="M1561" s="5">
        <v>10.411394754569322</v>
      </c>
      <c r="N1561" s="7" t="s">
        <v>367</v>
      </c>
      <c r="O1561" s="7" t="s">
        <v>2391</v>
      </c>
      <c r="P1561" s="67" t="s">
        <v>367</v>
      </c>
      <c r="Q1561" s="18">
        <f t="shared" si="79"/>
        <v>3</v>
      </c>
      <c r="R1561" s="68">
        <v>1.69</v>
      </c>
      <c r="S1561" s="69">
        <v>17750.59</v>
      </c>
      <c r="T1561" s="59">
        <f t="shared" si="77"/>
        <v>17750.59</v>
      </c>
    </row>
    <row r="1562" spans="1:20">
      <c r="A1562">
        <f t="shared" si="78"/>
        <v>53</v>
      </c>
      <c r="B1562" s="60" t="s">
        <v>102</v>
      </c>
      <c r="C1562" s="60" t="s">
        <v>270</v>
      </c>
      <c r="D1562" s="60">
        <v>4</v>
      </c>
      <c r="E1562" s="65">
        <v>36584.207999999999</v>
      </c>
      <c r="F1562" s="60">
        <v>2020</v>
      </c>
      <c r="G1562" s="65">
        <v>73.132999999999996</v>
      </c>
      <c r="H1562" s="65">
        <v>4.8026175498962402</v>
      </c>
      <c r="I1562" s="66">
        <v>1.8180975914001465</v>
      </c>
      <c r="J1562" s="5">
        <v>8.7887122070377188</v>
      </c>
      <c r="K1562" s="6">
        <v>55.130803860936417</v>
      </c>
      <c r="L1562" s="5">
        <v>48.505111977015595</v>
      </c>
      <c r="M1562" s="5">
        <v>8.8494922315285507</v>
      </c>
      <c r="N1562" s="7">
        <v>5.4811180922001252</v>
      </c>
      <c r="O1562" s="7" t="s">
        <v>637</v>
      </c>
      <c r="P1562" s="67">
        <v>49.217588957289941</v>
      </c>
      <c r="Q1562" s="18">
        <f t="shared" si="79"/>
        <v>2</v>
      </c>
      <c r="R1562" s="68">
        <v>1.53</v>
      </c>
      <c r="S1562" s="69">
        <v>8054.56</v>
      </c>
      <c r="T1562" s="59">
        <f t="shared" si="77"/>
        <v>8054.56</v>
      </c>
    </row>
    <row r="1563" spans="1:20">
      <c r="A1563">
        <f t="shared" si="78"/>
        <v>96</v>
      </c>
      <c r="B1563" s="60" t="s">
        <v>58</v>
      </c>
      <c r="C1563" s="60" t="s">
        <v>226</v>
      </c>
      <c r="D1563" s="60">
        <v>7</v>
      </c>
      <c r="E1563" s="65">
        <v>3792.0569999999998</v>
      </c>
      <c r="F1563" s="60">
        <v>2016</v>
      </c>
      <c r="G1563" s="65">
        <v>73.135999999999996</v>
      </c>
      <c r="H1563" s="65">
        <v>4.4483861923217773</v>
      </c>
      <c r="I1563" s="66">
        <v>2.8297078609466553</v>
      </c>
      <c r="J1563" s="5">
        <v>8.4344808494632559</v>
      </c>
      <c r="K1563" s="6">
        <v>52.910912685540744</v>
      </c>
      <c r="L1563" s="5">
        <v>46.285220801619921</v>
      </c>
      <c r="M1563" s="5">
        <v>9.8611025010750595</v>
      </c>
      <c r="N1563" s="7">
        <v>4.6937166302220161</v>
      </c>
      <c r="O1563" s="7" t="s">
        <v>1249</v>
      </c>
      <c r="P1563" s="67">
        <v>42.393279892245921</v>
      </c>
      <c r="Q1563" s="18">
        <f t="shared" si="79"/>
        <v>2</v>
      </c>
      <c r="R1563" s="68">
        <v>1.58</v>
      </c>
      <c r="S1563" s="69">
        <v>15442.96</v>
      </c>
      <c r="T1563" s="59">
        <f t="shared" si="77"/>
        <v>15442.96</v>
      </c>
    </row>
    <row r="1564" spans="1:20">
      <c r="A1564">
        <f t="shared" si="78"/>
        <v>20</v>
      </c>
      <c r="B1564" s="60" t="s">
        <v>48</v>
      </c>
      <c r="C1564" s="60" t="s">
        <v>216</v>
      </c>
      <c r="D1564" s="60">
        <v>1</v>
      </c>
      <c r="E1564" s="65">
        <v>10315.528</v>
      </c>
      <c r="F1564" s="60">
        <v>2014</v>
      </c>
      <c r="G1564" s="65">
        <v>73.144999999999996</v>
      </c>
      <c r="H1564" s="65">
        <v>5.3873319625854492</v>
      </c>
      <c r="I1564" s="66">
        <v>1.7000000476837158</v>
      </c>
      <c r="J1564" s="5">
        <v>9.3734266197269278</v>
      </c>
      <c r="K1564" s="6">
        <v>58.808312914540984</v>
      </c>
      <c r="L1564" s="5">
        <v>52.182621030620162</v>
      </c>
      <c r="M1564" s="5">
        <v>8.73139468781212</v>
      </c>
      <c r="N1564" s="7">
        <v>5.9764359413806192</v>
      </c>
      <c r="O1564" s="7" t="s">
        <v>1499</v>
      </c>
      <c r="P1564" s="67">
        <v>54.166748581375522</v>
      </c>
      <c r="Q1564" s="18">
        <f t="shared" si="79"/>
        <v>2</v>
      </c>
      <c r="R1564" s="68">
        <v>1.61</v>
      </c>
      <c r="S1564" s="69">
        <v>16993.59</v>
      </c>
      <c r="T1564" s="59">
        <f t="shared" si="77"/>
        <v>16993.59</v>
      </c>
    </row>
    <row r="1565" spans="1:20">
      <c r="A1565">
        <f t="shared" si="78"/>
        <v>101</v>
      </c>
      <c r="B1565" s="60" t="s">
        <v>88</v>
      </c>
      <c r="C1565" s="60" t="s">
        <v>256</v>
      </c>
      <c r="D1565" s="60">
        <v>4</v>
      </c>
      <c r="E1565" s="65">
        <v>6849.0550000000003</v>
      </c>
      <c r="F1565" s="60">
        <v>2018</v>
      </c>
      <c r="G1565" s="65">
        <v>73.150999999999996</v>
      </c>
      <c r="H1565" s="65">
        <v>5.4939775466918945</v>
      </c>
      <c r="I1565" s="66">
        <v>4.0296344757080078</v>
      </c>
      <c r="J1565" s="5">
        <v>9.4800722038333731</v>
      </c>
      <c r="K1565" s="6">
        <v>59.482279735639871</v>
      </c>
      <c r="L1565" s="5">
        <v>52.856587851719048</v>
      </c>
      <c r="M1565" s="5">
        <v>11.061029115836412</v>
      </c>
      <c r="N1565" s="7">
        <v>4.7786320149942165</v>
      </c>
      <c r="O1565" s="7" t="s">
        <v>910</v>
      </c>
      <c r="P1565" s="67">
        <v>43.059989165062767</v>
      </c>
      <c r="Q1565" s="18">
        <f t="shared" si="79"/>
        <v>3</v>
      </c>
      <c r="R1565" s="68">
        <v>1.56</v>
      </c>
      <c r="S1565" s="69">
        <v>16385.16</v>
      </c>
      <c r="T1565" s="59">
        <f t="shared" si="77"/>
        <v>16385.16</v>
      </c>
    </row>
    <row r="1566" spans="1:20">
      <c r="A1566">
        <f t="shared" si="78"/>
        <v>111</v>
      </c>
      <c r="B1566" s="60" t="s">
        <v>52</v>
      </c>
      <c r="C1566" s="60" t="s">
        <v>220</v>
      </c>
      <c r="D1566" s="60">
        <v>7</v>
      </c>
      <c r="E1566" s="65">
        <v>1340.7049999999999</v>
      </c>
      <c r="F1566" s="60">
        <v>2007</v>
      </c>
      <c r="G1566" s="65">
        <v>73.153000000000006</v>
      </c>
      <c r="H1566" s="65">
        <v>5.3320441246032715</v>
      </c>
      <c r="I1566" s="66">
        <v>7.619999885559082</v>
      </c>
      <c r="J1566" s="5">
        <v>9.3181387817447501</v>
      </c>
      <c r="K1566" s="6">
        <v>58.467834388442391</v>
      </c>
      <c r="L1566" s="5">
        <v>51.842142504521568</v>
      </c>
      <c r="M1566" s="5">
        <v>14.651394525687486</v>
      </c>
      <c r="N1566" s="7">
        <v>3.538375982820583</v>
      </c>
      <c r="O1566" s="7" t="s">
        <v>2647</v>
      </c>
      <c r="P1566" s="67">
        <v>32.366562423656376</v>
      </c>
      <c r="Q1566" s="18">
        <f t="shared" si="79"/>
        <v>3</v>
      </c>
      <c r="R1566" s="68">
        <v>1.69</v>
      </c>
      <c r="S1566" s="69">
        <v>35989.86</v>
      </c>
      <c r="T1566" s="59">
        <f t="shared" si="77"/>
        <v>35989.86</v>
      </c>
    </row>
    <row r="1567" spans="1:20">
      <c r="A1567">
        <f t="shared" si="78"/>
        <v>10</v>
      </c>
      <c r="B1567" s="60" t="s">
        <v>109</v>
      </c>
      <c r="C1567" s="60" t="s">
        <v>277</v>
      </c>
      <c r="D1567" s="60">
        <v>1</v>
      </c>
      <c r="E1567" s="65">
        <v>6232.6660000000002</v>
      </c>
      <c r="F1567" s="60">
        <v>2016</v>
      </c>
      <c r="G1567" s="65">
        <v>73.180000000000007</v>
      </c>
      <c r="H1567" s="65">
        <v>6.0127396583557129</v>
      </c>
      <c r="I1567" s="66">
        <v>1.8013224601745605</v>
      </c>
      <c r="J1567" s="5">
        <v>9.9988343154971915</v>
      </c>
      <c r="K1567" s="6">
        <v>62.762100456207193</v>
      </c>
      <c r="L1567" s="5">
        <v>56.136408572286371</v>
      </c>
      <c r="M1567" s="5">
        <v>8.8327171003029648</v>
      </c>
      <c r="N1567" s="7">
        <v>6.3555084958354291</v>
      </c>
      <c r="O1567" s="7" t="s">
        <v>1174</v>
      </c>
      <c r="P1567" s="67">
        <v>57.402453481465052</v>
      </c>
      <c r="Q1567" s="18">
        <f t="shared" ref="Q1567:Q1592" si="80">IF(I1567&lt;R1567,1,IF(I1567&lt;R1567*2,2,3))</f>
        <v>2</v>
      </c>
      <c r="R1567" s="68">
        <v>1.58</v>
      </c>
      <c r="S1567" s="69">
        <v>7158.76</v>
      </c>
      <c r="T1567" s="59">
        <f t="shared" si="77"/>
        <v>7158.76</v>
      </c>
    </row>
    <row r="1568" spans="1:20">
      <c r="A1568">
        <f t="shared" si="78"/>
        <v>115</v>
      </c>
      <c r="B1568" s="60" t="s">
        <v>84</v>
      </c>
      <c r="C1568" s="60" t="s">
        <v>252</v>
      </c>
      <c r="D1568" s="60">
        <v>7</v>
      </c>
      <c r="E1568" s="65">
        <v>1885.587</v>
      </c>
      <c r="F1568" s="60">
        <v>2021</v>
      </c>
      <c r="G1568" s="65">
        <v>73.180999999999997</v>
      </c>
      <c r="H1568" s="65">
        <v>6.353090763092041</v>
      </c>
      <c r="I1568" s="66">
        <v>7.2699999809265137</v>
      </c>
      <c r="J1568" s="5">
        <v>10.33918542023352</v>
      </c>
      <c r="K1568" s="6">
        <v>64.899351344788016</v>
      </c>
      <c r="L1568" s="5">
        <v>58.273659460867194</v>
      </c>
      <c r="M1568" s="5">
        <v>14.301394621054918</v>
      </c>
      <c r="N1568" s="7">
        <v>4.0746836937899094</v>
      </c>
      <c r="O1568" s="7" t="s">
        <v>468</v>
      </c>
      <c r="P1568" s="67">
        <v>36.545803088217781</v>
      </c>
      <c r="Q1568" s="18">
        <f t="shared" si="80"/>
        <v>3</v>
      </c>
      <c r="R1568" s="68">
        <v>1.52</v>
      </c>
      <c r="S1568" s="69">
        <v>36912.01</v>
      </c>
      <c r="T1568" s="59">
        <f t="shared" si="77"/>
        <v>36912.01</v>
      </c>
    </row>
    <row r="1569" spans="1:20">
      <c r="A1569">
        <f t="shared" si="78"/>
        <v>83</v>
      </c>
      <c r="B1569" s="60" t="s">
        <v>14</v>
      </c>
      <c r="C1569" s="60" t="s">
        <v>182</v>
      </c>
      <c r="D1569" s="60">
        <v>7</v>
      </c>
      <c r="E1569" s="65">
        <v>2923.2710000000002</v>
      </c>
      <c r="F1569" s="60">
        <v>2011</v>
      </c>
      <c r="G1569" s="65">
        <v>73.185000000000002</v>
      </c>
      <c r="H1569" s="65">
        <v>4.2604913711547852</v>
      </c>
      <c r="I1569" s="66">
        <v>2.3115394115447998</v>
      </c>
      <c r="J1569" s="5">
        <v>8.2465860282962637</v>
      </c>
      <c r="K1569" s="6">
        <v>51.766876758784939</v>
      </c>
      <c r="L1569" s="5">
        <v>45.141184874864116</v>
      </c>
      <c r="M1569" s="5">
        <v>9.342934051673204</v>
      </c>
      <c r="N1569" s="7">
        <v>4.8315855196237729</v>
      </c>
      <c r="O1569" s="7" t="s">
        <v>1992</v>
      </c>
      <c r="P1569" s="67">
        <v>43.993227972667782</v>
      </c>
      <c r="Q1569" s="18">
        <f t="shared" si="80"/>
        <v>2</v>
      </c>
      <c r="R1569" s="68">
        <v>1.65</v>
      </c>
      <c r="S1569" s="69">
        <v>10990.18</v>
      </c>
      <c r="T1569" s="59">
        <f t="shared" si="77"/>
        <v>10990.18</v>
      </c>
    </row>
    <row r="1570" spans="1:20">
      <c r="A1570">
        <f t="shared" si="78"/>
        <v>63</v>
      </c>
      <c r="B1570" s="60" t="s">
        <v>47</v>
      </c>
      <c r="C1570" s="60" t="s">
        <v>215</v>
      </c>
      <c r="D1570" s="60">
        <v>3</v>
      </c>
      <c r="E1570" s="65">
        <v>6002.5069999999996</v>
      </c>
      <c r="F1570" s="60">
        <v>2025</v>
      </c>
      <c r="G1570" s="65">
        <v>82.245000000000005</v>
      </c>
      <c r="H1570" s="65">
        <v>7.5989647903442368</v>
      </c>
      <c r="I1570" s="66">
        <v>6.4499998092651367</v>
      </c>
      <c r="J1570" s="5">
        <v>11.585059447485715</v>
      </c>
      <c r="K1570" s="6">
        <v>81.726606095132823</v>
      </c>
      <c r="L1570" s="5">
        <v>75.100914211212</v>
      </c>
      <c r="M1570" s="5">
        <v>13.481394449393541</v>
      </c>
      <c r="N1570" s="7">
        <v>5.5707081706663075</v>
      </c>
      <c r="O1570" s="7" t="s">
        <v>3157</v>
      </c>
      <c r="P1570" s="67">
        <v>49.72992391266979</v>
      </c>
      <c r="Q1570" s="18">
        <f t="shared" si="80"/>
        <v>3</v>
      </c>
      <c r="R1570" s="68">
        <v>1.48</v>
      </c>
      <c r="S1570" s="69" t="s">
        <v>367</v>
      </c>
      <c r="T1570" s="59">
        <f t="shared" si="77"/>
        <v>71431.289999999994</v>
      </c>
    </row>
    <row r="1571" spans="1:20">
      <c r="A1571">
        <f t="shared" si="78"/>
        <v>100</v>
      </c>
      <c r="B1571" s="60" t="s">
        <v>89</v>
      </c>
      <c r="C1571" s="60" t="s">
        <v>257</v>
      </c>
      <c r="D1571" s="60">
        <v>7</v>
      </c>
      <c r="E1571" s="65">
        <v>3097.72</v>
      </c>
      <c r="F1571" s="60">
        <v>2010</v>
      </c>
      <c r="G1571" s="65">
        <v>73.195999999999998</v>
      </c>
      <c r="H1571" s="65">
        <v>5.0658249855041504</v>
      </c>
      <c r="I1571" s="66">
        <v>4.1700000762939453</v>
      </c>
      <c r="J1571" s="5">
        <v>9.051919642645629</v>
      </c>
      <c r="K1571" s="6">
        <v>56.830794933437581</v>
      </c>
      <c r="L1571" s="5">
        <v>50.205103049516758</v>
      </c>
      <c r="M1571" s="5">
        <v>11.20139471642235</v>
      </c>
      <c r="N1571" s="7">
        <v>4.4820403459143465</v>
      </c>
      <c r="O1571" s="7" t="s">
        <v>2172</v>
      </c>
      <c r="P1571" s="67">
        <v>40.810500387429471</v>
      </c>
      <c r="Q1571" s="18">
        <f t="shared" si="80"/>
        <v>3</v>
      </c>
      <c r="R1571" s="68">
        <v>1.65</v>
      </c>
      <c r="S1571" s="69">
        <v>26887.49</v>
      </c>
      <c r="T1571" s="59">
        <f t="shared" si="77"/>
        <v>26887.49</v>
      </c>
    </row>
    <row r="1572" spans="1:20">
      <c r="A1572">
        <f t="shared" si="78"/>
        <v>68</v>
      </c>
      <c r="B1572" s="60" t="s">
        <v>52</v>
      </c>
      <c r="C1572" s="60" t="s">
        <v>220</v>
      </c>
      <c r="D1572" s="60">
        <v>7</v>
      </c>
      <c r="E1572" s="65">
        <v>1346.88</v>
      </c>
      <c r="F1572" s="60">
        <v>2006</v>
      </c>
      <c r="G1572" s="65">
        <v>73.2</v>
      </c>
      <c r="H1572" s="65">
        <v>5.3710546493530273</v>
      </c>
      <c r="I1572" s="66">
        <v>6.929999828338623</v>
      </c>
      <c r="J1572" s="5">
        <v>9.3571493064945059</v>
      </c>
      <c r="K1572" s="6">
        <v>58.750333043476736</v>
      </c>
      <c r="L1572" s="5">
        <v>52.124641159555914</v>
      </c>
      <c r="M1572" s="5">
        <v>13.961394468467027</v>
      </c>
      <c r="N1572" s="7">
        <v>3.7334838777948547</v>
      </c>
      <c r="O1572" s="7" t="s">
        <v>2799</v>
      </c>
      <c r="P1572" s="67">
        <v>34.229587615631203</v>
      </c>
      <c r="Q1572" s="18">
        <f t="shared" si="80"/>
        <v>3</v>
      </c>
      <c r="R1572" s="68">
        <v>1.71</v>
      </c>
      <c r="S1572" s="69">
        <v>33304.589999999997</v>
      </c>
      <c r="T1572" s="59">
        <f t="shared" si="77"/>
        <v>33304.589999999997</v>
      </c>
    </row>
    <row r="1573" spans="1:20">
      <c r="A1573">
        <f t="shared" si="78"/>
        <v>50</v>
      </c>
      <c r="B1573" s="60" t="s">
        <v>123</v>
      </c>
      <c r="C1573" s="60" t="s">
        <v>291</v>
      </c>
      <c r="D1573" s="60">
        <v>7</v>
      </c>
      <c r="E1573" s="65">
        <v>20718.741999999998</v>
      </c>
      <c r="F1573" s="60">
        <v>2008</v>
      </c>
      <c r="G1573" s="65">
        <v>73.215999999999994</v>
      </c>
      <c r="H1573" s="65">
        <v>5.3806445598602295</v>
      </c>
      <c r="I1573" s="66">
        <v>3.190000057220459</v>
      </c>
      <c r="J1573" s="5">
        <v>9.3667392170017081</v>
      </c>
      <c r="K1573" s="6">
        <v>58.823399568205012</v>
      </c>
      <c r="L1573" s="5">
        <v>52.19770768428419</v>
      </c>
      <c r="M1573" s="5">
        <v>10.221394697348863</v>
      </c>
      <c r="N1573" s="7">
        <v>5.1067108970777522</v>
      </c>
      <c r="O1573" s="7" t="s">
        <v>2455</v>
      </c>
      <c r="P1573" s="67">
        <v>46.712581656762381</v>
      </c>
      <c r="Q1573" s="18">
        <f t="shared" si="80"/>
        <v>2</v>
      </c>
      <c r="R1573" s="68">
        <v>1.69</v>
      </c>
      <c r="S1573" s="69">
        <v>27039.71</v>
      </c>
      <c r="T1573" s="59">
        <f t="shared" si="77"/>
        <v>27039.71</v>
      </c>
    </row>
    <row r="1574" spans="1:20">
      <c r="A1574">
        <f t="shared" si="78"/>
        <v>64</v>
      </c>
      <c r="B1574" s="60" t="s">
        <v>102</v>
      </c>
      <c r="C1574" s="60" t="s">
        <v>270</v>
      </c>
      <c r="D1574" s="60">
        <v>4</v>
      </c>
      <c r="E1574" s="65">
        <v>38430.769999999997</v>
      </c>
      <c r="F1574" s="60">
        <v>2025</v>
      </c>
      <c r="G1574" s="65">
        <v>75.683000000000007</v>
      </c>
      <c r="H1574" s="65">
        <v>4.6680931777954093</v>
      </c>
      <c r="I1574" s="66">
        <v>1.8725167512893677</v>
      </c>
      <c r="J1574" s="5">
        <v>8.6541878349368879</v>
      </c>
      <c r="K1574" s="6">
        <v>56.179820643519051</v>
      </c>
      <c r="L1574" s="5">
        <v>49.554128759598228</v>
      </c>
      <c r="M1574" s="5">
        <v>8.9039113914177719</v>
      </c>
      <c r="N1574" s="7">
        <v>5.565433726953084</v>
      </c>
      <c r="O1574" s="7" t="s">
        <v>3160</v>
      </c>
      <c r="P1574" s="67">
        <v>49.682838752847303</v>
      </c>
      <c r="Q1574" s="18">
        <f t="shared" si="80"/>
        <v>2</v>
      </c>
      <c r="R1574" s="68">
        <v>1.48</v>
      </c>
      <c r="S1574" s="69" t="s">
        <v>367</v>
      </c>
      <c r="T1574" s="59">
        <f t="shared" si="77"/>
        <v>9162.75</v>
      </c>
    </row>
    <row r="1575" spans="1:20">
      <c r="A1575" t="str">
        <f t="shared" si="78"/>
        <v/>
      </c>
      <c r="B1575" s="60" t="s">
        <v>78</v>
      </c>
      <c r="C1575" s="60" t="s">
        <v>246</v>
      </c>
      <c r="D1575" s="60">
        <v>4</v>
      </c>
      <c r="E1575" s="65">
        <v>6427.3710000000001</v>
      </c>
      <c r="F1575" s="60">
        <v>2006</v>
      </c>
      <c r="G1575" s="65">
        <v>73.224999999999994</v>
      </c>
      <c r="H1575" s="65" t="s">
        <v>367</v>
      </c>
      <c r="I1575" s="66">
        <v>1.9800000190734863</v>
      </c>
      <c r="J1575" s="5" t="s">
        <v>367</v>
      </c>
      <c r="K1575" s="6" t="s">
        <v>367</v>
      </c>
      <c r="L1575" s="5" t="s">
        <v>367</v>
      </c>
      <c r="M1575" s="5">
        <v>9.0113946592018905</v>
      </c>
      <c r="N1575" s="7" t="s">
        <v>367</v>
      </c>
      <c r="O1575" s="7" t="s">
        <v>2707</v>
      </c>
      <c r="P1575" s="67" t="s">
        <v>367</v>
      </c>
      <c r="Q1575" s="18">
        <f t="shared" si="80"/>
        <v>2</v>
      </c>
      <c r="R1575" s="68">
        <v>1.71</v>
      </c>
      <c r="S1575" s="69">
        <v>9977.76</v>
      </c>
      <c r="T1575" s="59">
        <f t="shared" si="77"/>
        <v>9977.76</v>
      </c>
    </row>
    <row r="1576" spans="1:20">
      <c r="A1576">
        <f t="shared" si="78"/>
        <v>28</v>
      </c>
      <c r="B1576" s="60" t="s">
        <v>102</v>
      </c>
      <c r="C1576" s="60" t="s">
        <v>270</v>
      </c>
      <c r="D1576" s="60">
        <v>4</v>
      </c>
      <c r="E1576" s="65">
        <v>35023.457000000002</v>
      </c>
      <c r="F1576" s="60">
        <v>2016</v>
      </c>
      <c r="G1576" s="65">
        <v>73.227999999999994</v>
      </c>
      <c r="H1576" s="65">
        <v>5.3863072395324707</v>
      </c>
      <c r="I1576" s="66">
        <v>1.8111954927444458</v>
      </c>
      <c r="J1576" s="5">
        <v>9.3724018966739493</v>
      </c>
      <c r="K1576" s="6">
        <v>58.868608265627465</v>
      </c>
      <c r="L1576" s="5">
        <v>52.242916381706642</v>
      </c>
      <c r="M1576" s="5">
        <v>8.84259013287285</v>
      </c>
      <c r="N1576" s="7">
        <v>5.908101087654229</v>
      </c>
      <c r="O1576" s="7" t="s">
        <v>1191</v>
      </c>
      <c r="P1576" s="67">
        <v>53.361504916576344</v>
      </c>
      <c r="Q1576" s="18">
        <f t="shared" si="80"/>
        <v>2</v>
      </c>
      <c r="R1576" s="68">
        <v>1.58</v>
      </c>
      <c r="S1576" s="69">
        <v>8141.94</v>
      </c>
      <c r="T1576" s="59">
        <f t="shared" si="77"/>
        <v>8141.94</v>
      </c>
    </row>
    <row r="1577" spans="1:20">
      <c r="A1577">
        <f t="shared" si="78"/>
        <v>105</v>
      </c>
      <c r="B1577" s="60" t="s">
        <v>58</v>
      </c>
      <c r="C1577" s="60" t="s">
        <v>226</v>
      </c>
      <c r="D1577" s="60">
        <v>7</v>
      </c>
      <c r="E1577" s="65">
        <v>3791.5729999999999</v>
      </c>
      <c r="F1577" s="60">
        <v>2015</v>
      </c>
      <c r="G1577" s="65">
        <v>73.241</v>
      </c>
      <c r="H1577" s="65">
        <v>4.1219406127929688</v>
      </c>
      <c r="I1577" s="66">
        <v>2.7996244430541992</v>
      </c>
      <c r="J1577" s="5">
        <v>8.1080352699344473</v>
      </c>
      <c r="K1577" s="6">
        <v>50.936087985552277</v>
      </c>
      <c r="L1577" s="5">
        <v>44.310396101631454</v>
      </c>
      <c r="M1577" s="5">
        <v>9.8310190831826034</v>
      </c>
      <c r="N1577" s="7">
        <v>4.5072027352109272</v>
      </c>
      <c r="O1577" s="7" t="s">
        <v>1408</v>
      </c>
      <c r="P1577" s="67">
        <v>40.755974108042594</v>
      </c>
      <c r="Q1577" s="18">
        <f t="shared" si="80"/>
        <v>2</v>
      </c>
      <c r="R1577" s="68">
        <v>1.59</v>
      </c>
      <c r="S1577" s="69">
        <v>14936.84</v>
      </c>
      <c r="T1577" s="59">
        <f t="shared" si="77"/>
        <v>14936.84</v>
      </c>
    </row>
    <row r="1578" spans="1:20">
      <c r="A1578">
        <f t="shared" si="78"/>
        <v>90</v>
      </c>
      <c r="B1578" s="60" t="s">
        <v>20</v>
      </c>
      <c r="C1578" s="60" t="s">
        <v>188</v>
      </c>
      <c r="D1578" s="60">
        <v>7</v>
      </c>
      <c r="E1578" s="65">
        <v>9472.7080000000005</v>
      </c>
      <c r="F1578" s="60">
        <v>2014</v>
      </c>
      <c r="G1578" s="65">
        <v>73.245000000000005</v>
      </c>
      <c r="H1578" s="65">
        <v>5.8124008178710938</v>
      </c>
      <c r="I1578" s="66">
        <v>4.3000001907348633</v>
      </c>
      <c r="J1578" s="5">
        <v>9.7984954750125723</v>
      </c>
      <c r="K1578" s="6">
        <v>61.559214879881445</v>
      </c>
      <c r="L1578" s="5">
        <v>54.933522995960622</v>
      </c>
      <c r="M1578" s="5">
        <v>11.331394830863267</v>
      </c>
      <c r="N1578" s="7">
        <v>4.8479047651166862</v>
      </c>
      <c r="O1578" s="7" t="s">
        <v>1522</v>
      </c>
      <c r="P1578" s="67">
        <v>43.938434400397107</v>
      </c>
      <c r="Q1578" s="18">
        <f t="shared" si="80"/>
        <v>3</v>
      </c>
      <c r="R1578" s="68">
        <v>1.61</v>
      </c>
      <c r="S1578" s="69">
        <v>26564.43</v>
      </c>
      <c r="T1578" s="59">
        <f t="shared" si="77"/>
        <v>26564.43</v>
      </c>
    </row>
    <row r="1579" spans="1:20">
      <c r="A1579">
        <f t="shared" si="78"/>
        <v>56</v>
      </c>
      <c r="B1579" s="60" t="s">
        <v>12</v>
      </c>
      <c r="C1579" s="60" t="s">
        <v>180</v>
      </c>
      <c r="D1579" s="60">
        <v>4</v>
      </c>
      <c r="E1579" s="65">
        <v>44042.091</v>
      </c>
      <c r="F1579" s="60">
        <v>2020</v>
      </c>
      <c r="G1579" s="65">
        <v>73.257000000000005</v>
      </c>
      <c r="H1579" s="65">
        <v>5.4377551078796387</v>
      </c>
      <c r="I1579" s="66">
        <v>2.6949541568756104</v>
      </c>
      <c r="J1579" s="5">
        <v>9.4238497650211173</v>
      </c>
      <c r="K1579" s="6">
        <v>59.215196675513504</v>
      </c>
      <c r="L1579" s="5">
        <v>52.589504791592681</v>
      </c>
      <c r="M1579" s="5">
        <v>9.7263487970040146</v>
      </c>
      <c r="N1579" s="7">
        <v>5.4069112561325898</v>
      </c>
      <c r="O1579" s="7" t="s">
        <v>547</v>
      </c>
      <c r="P1579" s="67">
        <v>48.551250174954575</v>
      </c>
      <c r="Q1579" s="18">
        <f t="shared" si="80"/>
        <v>2</v>
      </c>
      <c r="R1579" s="68">
        <v>1.53</v>
      </c>
      <c r="S1579" s="69">
        <v>14194.16</v>
      </c>
      <c r="T1579" s="59">
        <f t="shared" si="77"/>
        <v>14194.16</v>
      </c>
    </row>
    <row r="1580" spans="1:20">
      <c r="A1580" t="str">
        <f t="shared" si="78"/>
        <v/>
      </c>
      <c r="B1580" s="60" t="s">
        <v>97</v>
      </c>
      <c r="C1580" s="60" t="s">
        <v>265</v>
      </c>
      <c r="D1580" s="60">
        <v>5</v>
      </c>
      <c r="E1580" s="65">
        <v>1278.972</v>
      </c>
      <c r="F1580" s="60">
        <v>2009</v>
      </c>
      <c r="G1580" s="65">
        <v>73.260000000000005</v>
      </c>
      <c r="H1580" s="65" t="s">
        <v>367</v>
      </c>
      <c r="I1580" s="66">
        <v>3.0999999046325684</v>
      </c>
      <c r="J1580" s="5" t="s">
        <v>367</v>
      </c>
      <c r="K1580" s="6" t="s">
        <v>367</v>
      </c>
      <c r="L1580" s="5" t="s">
        <v>367</v>
      </c>
      <c r="M1580" s="5">
        <v>10.131394544760973</v>
      </c>
      <c r="N1580" s="7" t="s">
        <v>367</v>
      </c>
      <c r="O1580" s="7" t="s">
        <v>2237</v>
      </c>
      <c r="P1580" s="67" t="s">
        <v>367</v>
      </c>
      <c r="Q1580" s="18">
        <f t="shared" si="80"/>
        <v>2</v>
      </c>
      <c r="R1580" s="68">
        <v>1.67</v>
      </c>
      <c r="S1580" s="69">
        <v>18290.41</v>
      </c>
      <c r="T1580" s="59">
        <f t="shared" si="77"/>
        <v>18290.41</v>
      </c>
    </row>
    <row r="1581" spans="1:20">
      <c r="A1581" t="str">
        <f t="shared" si="78"/>
        <v/>
      </c>
      <c r="B1581" s="60" t="s">
        <v>23</v>
      </c>
      <c r="C1581" s="60" t="s">
        <v>191</v>
      </c>
      <c r="D1581" s="60">
        <v>6</v>
      </c>
      <c r="E1581" s="65">
        <v>791.524</v>
      </c>
      <c r="F1581" s="60">
        <v>2024</v>
      </c>
      <c r="G1581" s="65">
        <v>73.262</v>
      </c>
      <c r="H1581" s="65" t="s">
        <v>367</v>
      </c>
      <c r="I1581" s="66">
        <v>4.8000001907348633</v>
      </c>
      <c r="J1581" s="5" t="s">
        <v>367</v>
      </c>
      <c r="K1581" s="6" t="s">
        <v>367</v>
      </c>
      <c r="L1581" s="5" t="s">
        <v>367</v>
      </c>
      <c r="M1581" s="5">
        <v>11.831394830863267</v>
      </c>
      <c r="N1581" s="7" t="s">
        <v>367</v>
      </c>
      <c r="O1581" s="7" t="s">
        <v>3163</v>
      </c>
      <c r="P1581" s="67" t="s">
        <v>367</v>
      </c>
      <c r="Q1581" s="18">
        <f t="shared" si="80"/>
        <v>3</v>
      </c>
      <c r="R1581" s="68">
        <v>1.49</v>
      </c>
      <c r="S1581" s="69"/>
      <c r="T1581" s="59" t="str">
        <f t="shared" si="77"/>
        <v/>
      </c>
    </row>
    <row r="1582" spans="1:20">
      <c r="A1582">
        <f t="shared" si="78"/>
        <v>107</v>
      </c>
      <c r="B1582" s="60" t="s">
        <v>150</v>
      </c>
      <c r="C1582" s="60" t="s">
        <v>318</v>
      </c>
      <c r="D1582" s="60">
        <v>7</v>
      </c>
      <c r="E1582" s="65">
        <v>45208.906999999999</v>
      </c>
      <c r="F1582" s="60">
        <v>2018</v>
      </c>
      <c r="G1582" s="65">
        <v>73.569000000000003</v>
      </c>
      <c r="H1582" s="65">
        <v>4.6619091033935547</v>
      </c>
      <c r="I1582" s="66">
        <v>3.1836674213409424</v>
      </c>
      <c r="J1582" s="5">
        <v>8.6480037605350333</v>
      </c>
      <c r="K1582" s="6">
        <v>54.571565819923165</v>
      </c>
      <c r="L1582" s="5">
        <v>47.945873936002343</v>
      </c>
      <c r="M1582" s="5">
        <v>10.215062061469347</v>
      </c>
      <c r="N1582" s="7">
        <v>4.6936448988255828</v>
      </c>
      <c r="O1582" s="7" t="s">
        <v>954</v>
      </c>
      <c r="P1582" s="67">
        <v>42.294174955073693</v>
      </c>
      <c r="Q1582" s="18">
        <f t="shared" si="80"/>
        <v>3</v>
      </c>
      <c r="R1582" s="68">
        <v>1.56</v>
      </c>
      <c r="S1582" s="69">
        <v>16978.98</v>
      </c>
      <c r="T1582" s="59">
        <f t="shared" si="77"/>
        <v>16978.98</v>
      </c>
    </row>
    <row r="1583" spans="1:20">
      <c r="A1583" t="str">
        <f t="shared" si="78"/>
        <v/>
      </c>
      <c r="B1583" s="60" t="s">
        <v>17</v>
      </c>
      <c r="C1583" s="60" t="s">
        <v>185</v>
      </c>
      <c r="D1583" s="60">
        <v>7</v>
      </c>
      <c r="E1583" s="65">
        <v>10110.475</v>
      </c>
      <c r="F1583" s="60">
        <v>2019</v>
      </c>
      <c r="G1583" s="65">
        <v>73.290000000000006</v>
      </c>
      <c r="H1583" s="65">
        <v>5.1733894348144531</v>
      </c>
      <c r="I1583" s="66" t="s">
        <v>367</v>
      </c>
      <c r="J1583" s="5">
        <v>9.1594840919559317</v>
      </c>
      <c r="K1583" s="6">
        <v>57.579969024933071</v>
      </c>
      <c r="L1583" s="5">
        <v>50.954277141012248</v>
      </c>
      <c r="M1583" s="5" t="s">
        <v>367</v>
      </c>
      <c r="N1583" s="7" t="s">
        <v>367</v>
      </c>
      <c r="O1583" s="7" t="s">
        <v>786</v>
      </c>
      <c r="P1583" s="67" t="s">
        <v>367</v>
      </c>
      <c r="Q1583" s="18">
        <f t="shared" si="80"/>
        <v>3</v>
      </c>
      <c r="R1583" s="68">
        <v>1.55</v>
      </c>
      <c r="S1583" s="69">
        <v>20101.490000000002</v>
      </c>
      <c r="T1583" s="59">
        <f t="shared" si="77"/>
        <v>20101.490000000002</v>
      </c>
    </row>
    <row r="1584" spans="1:20">
      <c r="A1584">
        <f t="shared" si="78"/>
        <v>53</v>
      </c>
      <c r="B1584" s="60" t="s">
        <v>117</v>
      </c>
      <c r="C1584" s="60" t="s">
        <v>285</v>
      </c>
      <c r="D1584" s="60">
        <v>1</v>
      </c>
      <c r="E1584" s="65">
        <v>5982.4449999999997</v>
      </c>
      <c r="F1584" s="60">
        <v>2013</v>
      </c>
      <c r="G1584" s="65">
        <v>73.292000000000002</v>
      </c>
      <c r="H1584" s="65">
        <v>5.9362406730651855</v>
      </c>
      <c r="I1584" s="66">
        <v>3.4900000095367432</v>
      </c>
      <c r="J1584" s="5">
        <v>9.9223353302066641</v>
      </c>
      <c r="K1584" s="6">
        <v>62.377241568557984</v>
      </c>
      <c r="L1584" s="5">
        <v>55.751549684637162</v>
      </c>
      <c r="M1584" s="5">
        <v>10.521394649665147</v>
      </c>
      <c r="N1584" s="7">
        <v>5.2988744877478293</v>
      </c>
      <c r="O1584" s="7" t="s">
        <v>1672</v>
      </c>
      <c r="P1584" s="67">
        <v>48.081323662388726</v>
      </c>
      <c r="Q1584" s="18">
        <f t="shared" si="80"/>
        <v>3</v>
      </c>
      <c r="R1584" s="68">
        <v>1.62</v>
      </c>
      <c r="S1584" s="69">
        <v>13700.7</v>
      </c>
      <c r="T1584" s="59">
        <f t="shared" si="77"/>
        <v>13700.7</v>
      </c>
    </row>
    <row r="1585" spans="1:20">
      <c r="A1585">
        <f t="shared" si="78"/>
        <v>76</v>
      </c>
      <c r="B1585" s="60" t="s">
        <v>112</v>
      </c>
      <c r="C1585" s="60" t="s">
        <v>280</v>
      </c>
      <c r="D1585" s="60">
        <v>7</v>
      </c>
      <c r="E1585" s="65">
        <v>1851.1079999999999</v>
      </c>
      <c r="F1585" s="60">
        <v>2021</v>
      </c>
      <c r="G1585" s="65">
        <v>73.292000000000002</v>
      </c>
      <c r="H1585" s="65">
        <v>5.5347499847412109</v>
      </c>
      <c r="I1585" s="66">
        <v>3.5099999904632568</v>
      </c>
      <c r="J1585" s="5">
        <v>9.5208446418826895</v>
      </c>
      <c r="K1585" s="6">
        <v>59.85325091316561</v>
      </c>
      <c r="L1585" s="5">
        <v>53.227559029244787</v>
      </c>
      <c r="M1585" s="5">
        <v>10.541394630591661</v>
      </c>
      <c r="N1585" s="7">
        <v>5.0493849148551666</v>
      </c>
      <c r="O1585" s="7" t="s">
        <v>450</v>
      </c>
      <c r="P1585" s="67">
        <v>45.287889976872592</v>
      </c>
      <c r="Q1585" s="18">
        <f t="shared" si="80"/>
        <v>3</v>
      </c>
      <c r="R1585" s="68">
        <v>1.52</v>
      </c>
      <c r="S1585" s="69">
        <v>22144.28</v>
      </c>
      <c r="T1585" s="59">
        <f t="shared" si="77"/>
        <v>22144.28</v>
      </c>
    </row>
    <row r="1586" spans="1:20">
      <c r="A1586">
        <f t="shared" si="78"/>
        <v>4</v>
      </c>
      <c r="B1586" s="60" t="s">
        <v>158</v>
      </c>
      <c r="C1586" s="60" t="s">
        <v>326</v>
      </c>
      <c r="D1586" s="60">
        <v>8</v>
      </c>
      <c r="E1586" s="65">
        <v>82167.896999999997</v>
      </c>
      <c r="F1586" s="60">
        <v>2006</v>
      </c>
      <c r="G1586" s="65">
        <v>73.293000000000006</v>
      </c>
      <c r="H1586" s="65">
        <v>5.2936596870422363</v>
      </c>
      <c r="I1586" s="66">
        <v>1.2200000286102295</v>
      </c>
      <c r="J1586" s="5">
        <v>9.2797543441837149</v>
      </c>
      <c r="K1586" s="6">
        <v>58.338421042950806</v>
      </c>
      <c r="L1586" s="5">
        <v>51.712729159029983</v>
      </c>
      <c r="M1586" s="5">
        <v>8.2513946687386337</v>
      </c>
      <c r="N1586" s="7">
        <v>6.2671501285654969</v>
      </c>
      <c r="O1586" s="7" t="s">
        <v>2745</v>
      </c>
      <c r="P1586" s="67">
        <v>57.458923474112417</v>
      </c>
      <c r="Q1586" s="18">
        <f t="shared" si="80"/>
        <v>1</v>
      </c>
      <c r="R1586" s="68">
        <v>1.71</v>
      </c>
      <c r="S1586" s="69">
        <v>6098.24</v>
      </c>
      <c r="T1586" s="59">
        <f t="shared" si="77"/>
        <v>6098.24</v>
      </c>
    </row>
    <row r="1587" spans="1:20">
      <c r="A1587">
        <f t="shared" si="78"/>
        <v>63</v>
      </c>
      <c r="B1587" s="60" t="s">
        <v>71</v>
      </c>
      <c r="C1587" s="60" t="s">
        <v>239</v>
      </c>
      <c r="D1587" s="60">
        <v>4</v>
      </c>
      <c r="E1587" s="65">
        <v>74602.648000000001</v>
      </c>
      <c r="F1587" s="60">
        <v>2007</v>
      </c>
      <c r="G1587" s="65">
        <v>73.299000000000007</v>
      </c>
      <c r="H1587" s="65">
        <v>5.3363714218139648</v>
      </c>
      <c r="I1587" s="66">
        <v>3.6057462692260742</v>
      </c>
      <c r="J1587" s="5">
        <v>9.3224660789554434</v>
      </c>
      <c r="K1587" s="6">
        <v>58.611731847131075</v>
      </c>
      <c r="L1587" s="5">
        <v>51.986039963210253</v>
      </c>
      <c r="M1587" s="5">
        <v>10.637140909354478</v>
      </c>
      <c r="N1587" s="7">
        <v>4.8872192637302438</v>
      </c>
      <c r="O1587" s="7" t="s">
        <v>2623</v>
      </c>
      <c r="P1587" s="67">
        <v>44.704827340458948</v>
      </c>
      <c r="Q1587" s="18">
        <f t="shared" si="80"/>
        <v>3</v>
      </c>
      <c r="R1587" s="68">
        <v>1.69</v>
      </c>
      <c r="S1587" s="69">
        <v>15237.42</v>
      </c>
      <c r="T1587" s="59">
        <f t="shared" si="77"/>
        <v>15237.42</v>
      </c>
    </row>
    <row r="1588" spans="1:20">
      <c r="A1588">
        <f t="shared" si="78"/>
        <v>13</v>
      </c>
      <c r="B1588" s="60" t="s">
        <v>115</v>
      </c>
      <c r="C1588" s="60" t="s">
        <v>283</v>
      </c>
      <c r="D1588" s="60">
        <v>4</v>
      </c>
      <c r="E1588" s="65">
        <v>4315.2610000000004</v>
      </c>
      <c r="F1588" s="60">
        <v>2013</v>
      </c>
      <c r="G1588" s="65">
        <v>74.14</v>
      </c>
      <c r="H1588" s="65">
        <v>4.8440279960632324</v>
      </c>
      <c r="I1588" s="66">
        <v>1.1100000143051147</v>
      </c>
      <c r="J1588" s="5">
        <v>8.830122653204711</v>
      </c>
      <c r="K1588" s="6">
        <v>56.153264633689396</v>
      </c>
      <c r="L1588" s="5">
        <v>49.527572749768574</v>
      </c>
      <c r="M1588" s="5">
        <v>8.141394654433519</v>
      </c>
      <c r="N1588" s="7">
        <v>6.0834261022830516</v>
      </c>
      <c r="O1588" s="7" t="s">
        <v>1620</v>
      </c>
      <c r="P1588" s="67">
        <v>55.200246783806286</v>
      </c>
      <c r="Q1588" s="18">
        <f t="shared" si="80"/>
        <v>1</v>
      </c>
      <c r="R1588" s="68">
        <v>1.62</v>
      </c>
      <c r="S1588" s="69">
        <v>6142.2</v>
      </c>
      <c r="T1588" s="59">
        <f t="shared" si="77"/>
        <v>6142.2</v>
      </c>
    </row>
    <row r="1589" spans="1:20">
      <c r="A1589">
        <f t="shared" si="78"/>
        <v>16</v>
      </c>
      <c r="B1589" s="60" t="s">
        <v>118</v>
      </c>
      <c r="C1589" s="60" t="s">
        <v>286</v>
      </c>
      <c r="D1589" s="60">
        <v>1</v>
      </c>
      <c r="E1589" s="65">
        <v>29304.085999999999</v>
      </c>
      <c r="F1589" s="60">
        <v>2011</v>
      </c>
      <c r="G1589" s="65">
        <v>73.326999999999998</v>
      </c>
      <c r="H1589" s="65">
        <v>5.8924574851989746</v>
      </c>
      <c r="I1589" s="66">
        <v>2.2899999618530273</v>
      </c>
      <c r="J1589" s="5">
        <v>9.8785521423404532</v>
      </c>
      <c r="K1589" s="6">
        <v>62.131652742301483</v>
      </c>
      <c r="L1589" s="5">
        <v>55.505960858380661</v>
      </c>
      <c r="M1589" s="5">
        <v>9.3213946019814315</v>
      </c>
      <c r="N1589" s="7">
        <v>5.9546841678156035</v>
      </c>
      <c r="O1589" s="7" t="s">
        <v>1935</v>
      </c>
      <c r="P1589" s="67">
        <v>54.219422803540937</v>
      </c>
      <c r="Q1589" s="18">
        <f t="shared" si="80"/>
        <v>2</v>
      </c>
      <c r="R1589" s="68">
        <v>1.65</v>
      </c>
      <c r="S1589" s="69">
        <v>12726.6</v>
      </c>
      <c r="T1589" s="59">
        <f t="shared" si="77"/>
        <v>12726.6</v>
      </c>
    </row>
    <row r="1590" spans="1:20">
      <c r="A1590" t="str">
        <f t="shared" si="78"/>
        <v/>
      </c>
      <c r="B1590" s="60" t="s">
        <v>145</v>
      </c>
      <c r="C1590" s="60" t="s">
        <v>313</v>
      </c>
      <c r="D1590" s="60">
        <v>1</v>
      </c>
      <c r="E1590" s="65">
        <v>1495.921</v>
      </c>
      <c r="F1590" s="60">
        <v>2022</v>
      </c>
      <c r="G1590" s="65">
        <v>73.331000000000003</v>
      </c>
      <c r="H1590" s="65" t="s">
        <v>367</v>
      </c>
      <c r="I1590" s="66" t="s">
        <v>367</v>
      </c>
      <c r="J1590" s="5" t="s">
        <v>367</v>
      </c>
      <c r="K1590" s="6" t="s">
        <v>367</v>
      </c>
      <c r="L1590" s="5" t="s">
        <v>367</v>
      </c>
      <c r="M1590" s="5" t="s">
        <v>367</v>
      </c>
      <c r="N1590" s="7" t="s">
        <v>367</v>
      </c>
      <c r="O1590" s="7" t="s">
        <v>3164</v>
      </c>
      <c r="P1590" s="67" t="s">
        <v>367</v>
      </c>
      <c r="Q1590" s="18">
        <f t="shared" si="80"/>
        <v>3</v>
      </c>
      <c r="R1590" s="68">
        <v>1.51</v>
      </c>
      <c r="S1590" s="69">
        <v>30784.11</v>
      </c>
      <c r="T1590" s="59">
        <f t="shared" si="77"/>
        <v>30784.11</v>
      </c>
    </row>
    <row r="1591" spans="1:20">
      <c r="A1591">
        <f t="shared" si="78"/>
        <v>108</v>
      </c>
      <c r="B1591" s="60" t="s">
        <v>28</v>
      </c>
      <c r="C1591" s="60" t="s">
        <v>196</v>
      </c>
      <c r="D1591" s="60">
        <v>7</v>
      </c>
      <c r="E1591" s="65">
        <v>7535.5919999999996</v>
      </c>
      <c r="F1591" s="60">
        <v>2008</v>
      </c>
      <c r="G1591" s="65">
        <v>73.337999999999994</v>
      </c>
      <c r="H1591" s="65">
        <v>3.8666240374247232</v>
      </c>
      <c r="I1591" s="66">
        <v>4.1291818618774414</v>
      </c>
      <c r="J1591" s="5">
        <v>7.8527186945662031</v>
      </c>
      <c r="K1591" s="6">
        <v>49.3974800823297</v>
      </c>
      <c r="L1591" s="5">
        <v>42.771788198408878</v>
      </c>
      <c r="M1591" s="5">
        <v>11.160576502005846</v>
      </c>
      <c r="N1591" s="7">
        <v>3.8323995351603632</v>
      </c>
      <c r="O1591" s="7" t="s">
        <v>2374</v>
      </c>
      <c r="P1591" s="67">
        <v>35.05608205272776</v>
      </c>
      <c r="Q1591" s="18">
        <f t="shared" si="80"/>
        <v>3</v>
      </c>
      <c r="R1591" s="68">
        <v>1.69</v>
      </c>
      <c r="S1591" s="69">
        <v>21846.05</v>
      </c>
      <c r="T1591" s="59">
        <f t="shared" si="77"/>
        <v>21846.05</v>
      </c>
    </row>
    <row r="1592" spans="1:20">
      <c r="A1592">
        <f t="shared" si="78"/>
        <v>6</v>
      </c>
      <c r="B1592" s="60" t="s">
        <v>143</v>
      </c>
      <c r="C1592" s="60" t="s">
        <v>311</v>
      </c>
      <c r="D1592" s="60">
        <v>8</v>
      </c>
      <c r="E1592" s="65">
        <v>66567.687000000005</v>
      </c>
      <c r="F1592" s="60">
        <v>2006</v>
      </c>
      <c r="G1592" s="65">
        <v>73.340999999999994</v>
      </c>
      <c r="H1592" s="65">
        <v>5.8854327201843262</v>
      </c>
      <c r="I1592" s="66">
        <v>2.0799999237060547</v>
      </c>
      <c r="J1592" s="5">
        <v>9.8715273773258048</v>
      </c>
      <c r="K1592" s="6">
        <v>62.099324214106886</v>
      </c>
      <c r="L1592" s="5">
        <v>55.473632330186064</v>
      </c>
      <c r="M1592" s="5">
        <v>9.1113945638344589</v>
      </c>
      <c r="N1592" s="7">
        <v>6.0883799885448511</v>
      </c>
      <c r="O1592" s="7" t="s">
        <v>2743</v>
      </c>
      <c r="P1592" s="67">
        <v>55.819910591991814</v>
      </c>
      <c r="Q1592" s="18">
        <f t="shared" si="80"/>
        <v>2</v>
      </c>
      <c r="R1592" s="68">
        <v>1.71</v>
      </c>
      <c r="S1592" s="69">
        <v>15051.06</v>
      </c>
      <c r="T1592" s="59">
        <f t="shared" si="77"/>
        <v>15051.06</v>
      </c>
    </row>
    <row r="1593" spans="1:20">
      <c r="A1593" t="str">
        <f t="shared" si="78"/>
        <v/>
      </c>
      <c r="B1593" s="60" t="s">
        <v>67</v>
      </c>
      <c r="C1593" s="60" t="s">
        <v>235</v>
      </c>
      <c r="D1593" s="60">
        <v>7</v>
      </c>
      <c r="E1593" s="65">
        <v>10049.942999999999</v>
      </c>
      <c r="F1593" s="60">
        <v>2006</v>
      </c>
      <c r="G1593" s="65">
        <v>73.343999999999994</v>
      </c>
      <c r="H1593" s="65" t="s">
        <v>367</v>
      </c>
      <c r="I1593" s="66">
        <v>3.9274911880493164</v>
      </c>
      <c r="J1593" s="5" t="s">
        <v>367</v>
      </c>
      <c r="K1593" s="6" t="s">
        <v>367</v>
      </c>
      <c r="L1593" s="5" t="s">
        <v>367</v>
      </c>
      <c r="M1593" s="5">
        <v>10.958885828177721</v>
      </c>
      <c r="N1593" s="7" t="s">
        <v>367</v>
      </c>
      <c r="O1593" s="7" t="s">
        <v>2701</v>
      </c>
      <c r="P1593" s="67" t="s">
        <v>367</v>
      </c>
      <c r="Q1593" s="18">
        <f t="shared" ref="Q1593:Q1624" si="81">IF(I1593&lt;R1593,1,IF(I1593&lt;R1593*2,2,3))</f>
        <v>3</v>
      </c>
      <c r="R1593" s="68">
        <v>1.71</v>
      </c>
      <c r="S1593" s="69">
        <v>28903.05</v>
      </c>
      <c r="T1593" s="59">
        <f t="shared" si="77"/>
        <v>28903.05</v>
      </c>
    </row>
    <row r="1594" spans="1:20">
      <c r="A1594" t="str">
        <f t="shared" si="78"/>
        <v/>
      </c>
      <c r="B1594" s="60" t="s">
        <v>12</v>
      </c>
      <c r="C1594" s="60" t="s">
        <v>180</v>
      </c>
      <c r="D1594" s="60">
        <v>4</v>
      </c>
      <c r="E1594" s="65">
        <v>34189.415999999997</v>
      </c>
      <c r="F1594" s="60">
        <v>2007</v>
      </c>
      <c r="G1594" s="65">
        <v>73.346000000000004</v>
      </c>
      <c r="H1594" s="65" t="s">
        <v>367</v>
      </c>
      <c r="I1594" s="66">
        <v>2.477630615234375</v>
      </c>
      <c r="J1594" s="5" t="s">
        <v>367</v>
      </c>
      <c r="K1594" s="6" t="s">
        <v>367</v>
      </c>
      <c r="L1594" s="5" t="s">
        <v>367</v>
      </c>
      <c r="M1594" s="5">
        <v>9.5090252553627792</v>
      </c>
      <c r="N1594" s="7" t="s">
        <v>367</v>
      </c>
      <c r="O1594" s="7" t="s">
        <v>2523</v>
      </c>
      <c r="P1594" s="67" t="s">
        <v>367</v>
      </c>
      <c r="Q1594" s="18">
        <f t="shared" si="81"/>
        <v>2</v>
      </c>
      <c r="R1594" s="68">
        <v>1.69</v>
      </c>
      <c r="S1594" s="69">
        <v>14114.67</v>
      </c>
      <c r="T1594" s="59">
        <f t="shared" si="77"/>
        <v>14114.67</v>
      </c>
    </row>
    <row r="1595" spans="1:20">
      <c r="A1595">
        <f t="shared" si="78"/>
        <v>12</v>
      </c>
      <c r="B1595" s="60" t="s">
        <v>157</v>
      </c>
      <c r="C1595" s="60" t="s">
        <v>325</v>
      </c>
      <c r="D1595" s="60">
        <v>1</v>
      </c>
      <c r="E1595" s="65">
        <v>27649.363000000001</v>
      </c>
      <c r="F1595" s="60">
        <v>2007</v>
      </c>
      <c r="G1595" s="65">
        <v>73.347999999999999</v>
      </c>
      <c r="H1595" s="65">
        <v>6.3914587497711182</v>
      </c>
      <c r="I1595" s="66">
        <v>3.119999885559082</v>
      </c>
      <c r="J1595" s="5">
        <v>10.377553406912597</v>
      </c>
      <c r="K1595" s="6">
        <v>65.288839015122889</v>
      </c>
      <c r="L1595" s="5">
        <v>58.663147131202066</v>
      </c>
      <c r="M1595" s="5">
        <v>10.151394525687486</v>
      </c>
      <c r="N1595" s="7">
        <v>5.7788264442642383</v>
      </c>
      <c r="O1595" s="7" t="s">
        <v>2567</v>
      </c>
      <c r="P1595" s="67">
        <v>52.860619603984794</v>
      </c>
      <c r="Q1595" s="18">
        <f t="shared" si="81"/>
        <v>2</v>
      </c>
      <c r="R1595" s="68">
        <v>1.69</v>
      </c>
      <c r="S1595" s="69"/>
      <c r="T1595" s="59" t="str">
        <f t="shared" si="77"/>
        <v/>
      </c>
    </row>
    <row r="1596" spans="1:20">
      <c r="A1596">
        <f t="shared" si="78"/>
        <v>123</v>
      </c>
      <c r="B1596" s="60" t="s">
        <v>79</v>
      </c>
      <c r="C1596" s="60" t="s">
        <v>247</v>
      </c>
      <c r="D1596" s="60">
        <v>7</v>
      </c>
      <c r="E1596" s="65">
        <v>18932.726999999999</v>
      </c>
      <c r="F1596" s="60">
        <v>2018</v>
      </c>
      <c r="G1596" s="65">
        <v>73.369</v>
      </c>
      <c r="H1596" s="65">
        <v>6.0076360702514648</v>
      </c>
      <c r="I1596" s="66">
        <v>5.7160344123840332</v>
      </c>
      <c r="J1596" s="5">
        <v>9.9937307273929434</v>
      </c>
      <c r="K1596" s="6">
        <v>62.892076768860164</v>
      </c>
      <c r="L1596" s="5">
        <v>56.266384884939342</v>
      </c>
      <c r="M1596" s="5">
        <v>12.747429052512437</v>
      </c>
      <c r="N1596" s="7">
        <v>4.4139398347033429</v>
      </c>
      <c r="O1596" s="7" t="s">
        <v>976</v>
      </c>
      <c r="P1596" s="67">
        <v>39.773768070273746</v>
      </c>
      <c r="Q1596" s="18">
        <f t="shared" si="81"/>
        <v>3</v>
      </c>
      <c r="R1596" s="68">
        <v>1.56</v>
      </c>
      <c r="S1596" s="69">
        <v>32330.23</v>
      </c>
      <c r="T1596" s="59">
        <f t="shared" si="77"/>
        <v>32330.23</v>
      </c>
    </row>
    <row r="1597" spans="1:20">
      <c r="A1597">
        <f t="shared" si="78"/>
        <v>23</v>
      </c>
      <c r="B1597" s="60" t="s">
        <v>48</v>
      </c>
      <c r="C1597" s="60" t="s">
        <v>216</v>
      </c>
      <c r="D1597" s="60">
        <v>1</v>
      </c>
      <c r="E1597" s="65">
        <v>10666.843000000001</v>
      </c>
      <c r="F1597" s="60">
        <v>2017</v>
      </c>
      <c r="G1597" s="65">
        <v>73.37</v>
      </c>
      <c r="H1597" s="65">
        <v>5.6052026748657227</v>
      </c>
      <c r="I1597" s="66">
        <v>1.9600000381469727</v>
      </c>
      <c r="J1597" s="5">
        <v>9.5912973320072012</v>
      </c>
      <c r="K1597" s="6">
        <v>60.36032451288748</v>
      </c>
      <c r="L1597" s="5">
        <v>53.734632628966658</v>
      </c>
      <c r="M1597" s="5">
        <v>8.9913946782753769</v>
      </c>
      <c r="N1597" s="7">
        <v>5.9762288890285262</v>
      </c>
      <c r="O1597" s="7" t="s">
        <v>1042</v>
      </c>
      <c r="P1597" s="67">
        <v>53.976829866852967</v>
      </c>
      <c r="Q1597" s="18">
        <f t="shared" si="81"/>
        <v>2</v>
      </c>
      <c r="R1597" s="68">
        <v>1.58</v>
      </c>
      <c r="S1597" s="69">
        <v>19501.87</v>
      </c>
      <c r="T1597" s="59">
        <f t="shared" si="77"/>
        <v>19501.87</v>
      </c>
    </row>
    <row r="1598" spans="1:20">
      <c r="A1598">
        <f t="shared" si="78"/>
        <v>5</v>
      </c>
      <c r="B1598" s="60" t="s">
        <v>158</v>
      </c>
      <c r="C1598" s="60" t="s">
        <v>326</v>
      </c>
      <c r="D1598" s="60">
        <v>8</v>
      </c>
      <c r="E1598" s="65">
        <v>83633.375</v>
      </c>
      <c r="F1598" s="60">
        <v>2007</v>
      </c>
      <c r="G1598" s="65">
        <v>73.385000000000005</v>
      </c>
      <c r="H1598" s="65">
        <v>5.4216876029968262</v>
      </c>
      <c r="I1598" s="66">
        <v>1.3500000238418579</v>
      </c>
      <c r="J1598" s="5">
        <v>9.4077822601383048</v>
      </c>
      <c r="K1598" s="6">
        <v>59.217524489744427</v>
      </c>
      <c r="L1598" s="5">
        <v>52.591832605823605</v>
      </c>
      <c r="M1598" s="5">
        <v>8.3813946639702621</v>
      </c>
      <c r="N1598" s="7">
        <v>6.2748307071022573</v>
      </c>
      <c r="O1598" s="7" t="s">
        <v>2562</v>
      </c>
      <c r="P1598" s="67">
        <v>57.397716004562653</v>
      </c>
      <c r="Q1598" s="18">
        <f t="shared" si="81"/>
        <v>1</v>
      </c>
      <c r="R1598" s="68">
        <v>1.69</v>
      </c>
      <c r="S1598" s="69">
        <v>6418.54</v>
      </c>
      <c r="T1598" s="59">
        <f t="shared" si="77"/>
        <v>6418.54</v>
      </c>
    </row>
    <row r="1599" spans="1:20">
      <c r="A1599">
        <f t="shared" si="78"/>
        <v>24</v>
      </c>
      <c r="B1599" s="60" t="s">
        <v>102</v>
      </c>
      <c r="C1599" s="60" t="s">
        <v>270</v>
      </c>
      <c r="D1599" s="60">
        <v>4</v>
      </c>
      <c r="E1599" s="65">
        <v>36954.442000000003</v>
      </c>
      <c r="F1599" s="60">
        <v>2021</v>
      </c>
      <c r="G1599" s="65">
        <v>73.385000000000005</v>
      </c>
      <c r="H1599" s="65">
        <v>5.3262486457824707</v>
      </c>
      <c r="I1599" s="66">
        <v>1.871856689453125</v>
      </c>
      <c r="J1599" s="5">
        <v>9.3123433029239493</v>
      </c>
      <c r="K1599" s="6">
        <v>58.616781548438972</v>
      </c>
      <c r="L1599" s="5">
        <v>51.99108966451815</v>
      </c>
      <c r="M1599" s="5">
        <v>8.9032513295815292</v>
      </c>
      <c r="N1599" s="7">
        <v>5.8395621711559427</v>
      </c>
      <c r="O1599" s="7" t="s">
        <v>436</v>
      </c>
      <c r="P1599" s="67">
        <v>52.374983008797464</v>
      </c>
      <c r="Q1599" s="18">
        <f t="shared" si="81"/>
        <v>2</v>
      </c>
      <c r="R1599" s="68">
        <v>1.52</v>
      </c>
      <c r="S1599" s="69">
        <v>8623.27</v>
      </c>
      <c r="T1599" s="59">
        <f t="shared" si="77"/>
        <v>8623.27</v>
      </c>
    </row>
    <row r="1600" spans="1:20">
      <c r="A1600">
        <f t="shared" si="78"/>
        <v>3</v>
      </c>
      <c r="B1600" s="60" t="s">
        <v>109</v>
      </c>
      <c r="C1600" s="60" t="s">
        <v>277</v>
      </c>
      <c r="D1600" s="60">
        <v>1</v>
      </c>
      <c r="E1600" s="65">
        <v>6316.2309999999998</v>
      </c>
      <c r="F1600" s="60">
        <v>2017</v>
      </c>
      <c r="G1600" s="65">
        <v>73.388999999999996</v>
      </c>
      <c r="H1600" s="65">
        <v>6.4763565063476563</v>
      </c>
      <c r="I1600" s="66">
        <v>1.7931051254272461</v>
      </c>
      <c r="J1600" s="5">
        <v>10.462451163489135</v>
      </c>
      <c r="K1600" s="6">
        <v>65.859754326581566</v>
      </c>
      <c r="L1600" s="5">
        <v>59.234062442660743</v>
      </c>
      <c r="M1600" s="5">
        <v>8.8244997655556503</v>
      </c>
      <c r="N1600" s="7">
        <v>6.7124555517432176</v>
      </c>
      <c r="O1600" s="7" t="s">
        <v>1010</v>
      </c>
      <c r="P1600" s="67">
        <v>60.626371250675646</v>
      </c>
      <c r="Q1600" s="18">
        <f t="shared" si="81"/>
        <v>2</v>
      </c>
      <c r="R1600" s="68">
        <v>1.58</v>
      </c>
      <c r="S1600" s="69">
        <v>7391.2</v>
      </c>
      <c r="T1600" s="59">
        <f t="shared" si="77"/>
        <v>7391.2</v>
      </c>
    </row>
    <row r="1601" spans="1:20">
      <c r="A1601">
        <f t="shared" si="78"/>
        <v>101</v>
      </c>
      <c r="B1601" s="60" t="s">
        <v>150</v>
      </c>
      <c r="C1601" s="60" t="s">
        <v>318</v>
      </c>
      <c r="D1601" s="60">
        <v>7</v>
      </c>
      <c r="E1601" s="65">
        <v>44957.457999999999</v>
      </c>
      <c r="F1601" s="60">
        <v>2019</v>
      </c>
      <c r="G1601" s="65">
        <v>73.92</v>
      </c>
      <c r="H1601" s="65">
        <v>4.7017621994018555</v>
      </c>
      <c r="I1601" s="66">
        <v>3.1470506191253662</v>
      </c>
      <c r="J1601" s="5">
        <v>8.6878568565433341</v>
      </c>
      <c r="K1601" s="6">
        <v>55.084613615201413</v>
      </c>
      <c r="L1601" s="5">
        <v>48.45892173128059</v>
      </c>
      <c r="M1601" s="5">
        <v>10.17844525925377</v>
      </c>
      <c r="N1601" s="7">
        <v>4.760935535535153</v>
      </c>
      <c r="O1601" s="7" t="s">
        <v>806</v>
      </c>
      <c r="P1601" s="67">
        <v>42.850592866692637</v>
      </c>
      <c r="Q1601" s="18">
        <f t="shared" si="81"/>
        <v>3</v>
      </c>
      <c r="R1601" s="68">
        <v>1.55</v>
      </c>
      <c r="S1601" s="69">
        <v>17636.55</v>
      </c>
      <c r="T1601" s="59">
        <f t="shared" si="77"/>
        <v>17636.55</v>
      </c>
    </row>
    <row r="1602" spans="1:20">
      <c r="A1602" t="str">
        <f t="shared" si="78"/>
        <v/>
      </c>
      <c r="B1602" s="60" t="s">
        <v>128</v>
      </c>
      <c r="C1602" s="60" t="s">
        <v>296</v>
      </c>
      <c r="D1602" s="60">
        <v>7</v>
      </c>
      <c r="E1602" s="65">
        <v>7511.3940000000002</v>
      </c>
      <c r="F1602" s="60">
        <v>2006</v>
      </c>
      <c r="G1602" s="65">
        <v>73.394999999999996</v>
      </c>
      <c r="H1602" s="65" t="s">
        <v>367</v>
      </c>
      <c r="I1602" s="66">
        <v>3.6500000953674316</v>
      </c>
      <c r="J1602" s="5" t="s">
        <v>367</v>
      </c>
      <c r="K1602" s="6" t="s">
        <v>367</v>
      </c>
      <c r="L1602" s="5" t="s">
        <v>367</v>
      </c>
      <c r="M1602" s="5">
        <v>10.681394735495836</v>
      </c>
      <c r="N1602" s="7" t="s">
        <v>367</v>
      </c>
      <c r="O1602" s="7" t="s">
        <v>2729</v>
      </c>
      <c r="P1602" s="67" t="s">
        <v>367</v>
      </c>
      <c r="Q1602" s="18">
        <f t="shared" si="81"/>
        <v>3</v>
      </c>
      <c r="R1602" s="68">
        <v>1.71</v>
      </c>
      <c r="S1602" s="69">
        <v>15727.47</v>
      </c>
      <c r="T1602" s="59">
        <f t="shared" ref="T1602:T1665" si="82">IF(S1602=0,"",IF(F1602=2025,_xlfn.XLOOKUP("2024"&amp;C1602,O:O,S:S,"",0),S1602))</f>
        <v>15727.47</v>
      </c>
    </row>
    <row r="1603" spans="1:20">
      <c r="A1603">
        <f t="shared" ref="A1603:A1666" si="83">IF(ISNUMBER(P1603),COUNTIFS($F$3:$F$3127,F1603,$P$3:$P$3127,"&gt;"&amp;P1603)+1,"")</f>
        <v>10</v>
      </c>
      <c r="B1603" s="60" t="s">
        <v>78</v>
      </c>
      <c r="C1603" s="60" t="s">
        <v>246</v>
      </c>
      <c r="D1603" s="60">
        <v>4</v>
      </c>
      <c r="E1603" s="65">
        <v>6827.2269999999999</v>
      </c>
      <c r="F1603" s="60">
        <v>2007</v>
      </c>
      <c r="G1603" s="65">
        <v>73.406999999999996</v>
      </c>
      <c r="H1603" s="65">
        <v>5.5980572700500488</v>
      </c>
      <c r="I1603" s="66">
        <v>2</v>
      </c>
      <c r="J1603" s="5">
        <v>9.5841519271915274</v>
      </c>
      <c r="K1603" s="6">
        <v>60.345773404843449</v>
      </c>
      <c r="L1603" s="5">
        <v>53.720081520922626</v>
      </c>
      <c r="M1603" s="5">
        <v>9.0313946401284042</v>
      </c>
      <c r="N1603" s="7">
        <v>5.9481490579796938</v>
      </c>
      <c r="O1603" s="7" t="s">
        <v>2575</v>
      </c>
      <c r="P1603" s="67">
        <v>54.409463190185406</v>
      </c>
      <c r="Q1603" s="18">
        <f t="shared" si="81"/>
        <v>2</v>
      </c>
      <c r="R1603" s="68">
        <v>1.69</v>
      </c>
      <c r="S1603" s="69">
        <v>10161.4</v>
      </c>
      <c r="T1603" s="59">
        <f t="shared" si="82"/>
        <v>10161.4</v>
      </c>
    </row>
    <row r="1604" spans="1:20">
      <c r="A1604">
        <f t="shared" si="83"/>
        <v>76</v>
      </c>
      <c r="B1604" s="60" t="s">
        <v>117</v>
      </c>
      <c r="C1604" s="60" t="s">
        <v>285</v>
      </c>
      <c r="D1604" s="60">
        <v>1</v>
      </c>
      <c r="E1604" s="65">
        <v>6069.8109999999997</v>
      </c>
      <c r="F1604" s="60">
        <v>2014</v>
      </c>
      <c r="G1604" s="65">
        <v>73.415000000000006</v>
      </c>
      <c r="H1604" s="65">
        <v>5.1186418533325195</v>
      </c>
      <c r="I1604" s="66">
        <v>3.0499999523162842</v>
      </c>
      <c r="J1604" s="5">
        <v>9.1047365104739981</v>
      </c>
      <c r="K1604" s="6">
        <v>57.333423809687169</v>
      </c>
      <c r="L1604" s="5">
        <v>50.707731925766346</v>
      </c>
      <c r="M1604" s="5">
        <v>10.081394592444688</v>
      </c>
      <c r="N1604" s="7">
        <v>5.0298330712864177</v>
      </c>
      <c r="O1604" s="7" t="s">
        <v>1552</v>
      </c>
      <c r="P1604" s="67">
        <v>45.587320946958982</v>
      </c>
      <c r="Q1604" s="18">
        <f t="shared" si="81"/>
        <v>2</v>
      </c>
      <c r="R1604" s="68">
        <v>1.61</v>
      </c>
      <c r="S1604" s="69">
        <v>14219.35</v>
      </c>
      <c r="T1604" s="59">
        <f t="shared" si="82"/>
        <v>14219.35</v>
      </c>
    </row>
    <row r="1605" spans="1:20">
      <c r="A1605">
        <f t="shared" si="83"/>
        <v>77</v>
      </c>
      <c r="B1605" s="60" t="s">
        <v>150</v>
      </c>
      <c r="C1605" s="60" t="s">
        <v>318</v>
      </c>
      <c r="D1605" s="60">
        <v>7</v>
      </c>
      <c r="E1605" s="65">
        <v>44680.014000000003</v>
      </c>
      <c r="F1605" s="60">
        <v>2020</v>
      </c>
      <c r="G1605" s="65">
        <v>73.283000000000001</v>
      </c>
      <c r="H1605" s="65">
        <v>5.2696757316589355</v>
      </c>
      <c r="I1605" s="66">
        <v>3.0867938995361328</v>
      </c>
      <c r="J1605" s="5">
        <v>9.2557703888004141</v>
      </c>
      <c r="K1605" s="6">
        <v>58.179703643724338</v>
      </c>
      <c r="L1605" s="5">
        <v>51.554011759803515</v>
      </c>
      <c r="M1605" s="5">
        <v>10.118188539664537</v>
      </c>
      <c r="N1605" s="7">
        <v>5.0951819644104752</v>
      </c>
      <c r="O1605" s="7" t="s">
        <v>685</v>
      </c>
      <c r="P1605" s="67">
        <v>45.752083310121044</v>
      </c>
      <c r="Q1605" s="18">
        <f t="shared" si="81"/>
        <v>3</v>
      </c>
      <c r="R1605" s="68">
        <v>1.53</v>
      </c>
      <c r="S1605" s="69">
        <v>17092.54</v>
      </c>
      <c r="T1605" s="59">
        <f t="shared" si="82"/>
        <v>17092.54</v>
      </c>
    </row>
    <row r="1606" spans="1:20">
      <c r="A1606">
        <f t="shared" si="83"/>
        <v>82</v>
      </c>
      <c r="B1606" s="60" t="s">
        <v>67</v>
      </c>
      <c r="C1606" s="60" t="s">
        <v>235</v>
      </c>
      <c r="D1606" s="60">
        <v>7</v>
      </c>
      <c r="E1606" s="65">
        <v>10034.082</v>
      </c>
      <c r="F1606" s="60">
        <v>2007</v>
      </c>
      <c r="G1606" s="65">
        <v>73.430999999999997</v>
      </c>
      <c r="H1606" s="65">
        <v>4.9539170265197754</v>
      </c>
      <c r="I1606" s="66">
        <v>3.938995361328125</v>
      </c>
      <c r="J1606" s="5">
        <v>8.940011683661254</v>
      </c>
      <c r="K1606" s="6">
        <v>56.308404458195533</v>
      </c>
      <c r="L1606" s="5">
        <v>49.68271257427471</v>
      </c>
      <c r="M1606" s="5">
        <v>10.970390001456529</v>
      </c>
      <c r="N1606" s="7">
        <v>4.5288009421432038</v>
      </c>
      <c r="O1606" s="7" t="s">
        <v>2635</v>
      </c>
      <c r="P1606" s="67">
        <v>41.426269879139745</v>
      </c>
      <c r="Q1606" s="18">
        <f t="shared" si="81"/>
        <v>3</v>
      </c>
      <c r="R1606" s="68">
        <v>1.69</v>
      </c>
      <c r="S1606" s="69">
        <v>29044.07</v>
      </c>
      <c r="T1606" s="59">
        <f t="shared" si="82"/>
        <v>29044.07</v>
      </c>
    </row>
    <row r="1607" spans="1:20">
      <c r="A1607">
        <f t="shared" si="83"/>
        <v>100</v>
      </c>
      <c r="B1607" s="60" t="s">
        <v>58</v>
      </c>
      <c r="C1607" s="60" t="s">
        <v>226</v>
      </c>
      <c r="D1607" s="60">
        <v>7</v>
      </c>
      <c r="E1607" s="65">
        <v>3792.8589999999999</v>
      </c>
      <c r="F1607" s="60">
        <v>2017</v>
      </c>
      <c r="G1607" s="65">
        <v>73.435000000000002</v>
      </c>
      <c r="H1607" s="65">
        <v>4.4507746696472168</v>
      </c>
      <c r="I1607" s="66">
        <v>2.8548696041107178</v>
      </c>
      <c r="J1607" s="5">
        <v>8.4368693267886954</v>
      </c>
      <c r="K1607" s="6">
        <v>53.142271563614081</v>
      </c>
      <c r="L1607" s="5">
        <v>46.516579679693258</v>
      </c>
      <c r="M1607" s="5">
        <v>9.886264244239122</v>
      </c>
      <c r="N1607" s="7">
        <v>4.7051726041815218</v>
      </c>
      <c r="O1607" s="7" t="s">
        <v>1095</v>
      </c>
      <c r="P1607" s="67">
        <v>42.496749349131441</v>
      </c>
      <c r="Q1607" s="18">
        <f t="shared" si="81"/>
        <v>2</v>
      </c>
      <c r="R1607" s="68">
        <v>1.58</v>
      </c>
      <c r="S1607" s="69">
        <v>16237.62</v>
      </c>
      <c r="T1607" s="59">
        <f t="shared" si="82"/>
        <v>16237.62</v>
      </c>
    </row>
    <row r="1608" spans="1:20">
      <c r="A1608">
        <f t="shared" si="83"/>
        <v>78</v>
      </c>
      <c r="B1608" s="60" t="s">
        <v>14</v>
      </c>
      <c r="C1608" s="60" t="s">
        <v>182</v>
      </c>
      <c r="D1608" s="60">
        <v>7</v>
      </c>
      <c r="E1608" s="65">
        <v>2922.5279999999998</v>
      </c>
      <c r="F1608" s="60">
        <v>2012</v>
      </c>
      <c r="G1608" s="65">
        <v>73.44</v>
      </c>
      <c r="H1608" s="65">
        <v>4.3197116851806641</v>
      </c>
      <c r="I1608" s="66">
        <v>2.3734111785888672</v>
      </c>
      <c r="J1608" s="5">
        <v>8.3058063423221427</v>
      </c>
      <c r="K1608" s="6">
        <v>52.320292299102043</v>
      </c>
      <c r="L1608" s="5">
        <v>45.69460041518122</v>
      </c>
      <c r="M1608" s="5">
        <v>9.4048058187172714</v>
      </c>
      <c r="N1608" s="7">
        <v>4.8586436866395122</v>
      </c>
      <c r="O1608" s="7" t="s">
        <v>1842</v>
      </c>
      <c r="P1608" s="67">
        <v>44.086724491718769</v>
      </c>
      <c r="Q1608" s="18">
        <f t="shared" si="81"/>
        <v>2</v>
      </c>
      <c r="R1608" s="68">
        <v>1.62</v>
      </c>
      <c r="S1608" s="69">
        <v>11796.27</v>
      </c>
      <c r="T1608" s="59">
        <f t="shared" si="82"/>
        <v>11796.27</v>
      </c>
    </row>
    <row r="1609" spans="1:20">
      <c r="A1609">
        <f t="shared" si="83"/>
        <v>56</v>
      </c>
      <c r="B1609" s="60" t="s">
        <v>117</v>
      </c>
      <c r="C1609" s="60" t="s">
        <v>285</v>
      </c>
      <c r="D1609" s="60">
        <v>1</v>
      </c>
      <c r="E1609" s="65">
        <v>6338.66</v>
      </c>
      <c r="F1609" s="60">
        <v>2017</v>
      </c>
      <c r="G1609" s="65">
        <v>73.45</v>
      </c>
      <c r="H1609" s="65">
        <v>5.7132954597473145</v>
      </c>
      <c r="I1609" s="66">
        <v>3.1600000858306885</v>
      </c>
      <c r="J1609" s="5">
        <v>9.699390116888793</v>
      </c>
      <c r="K1609" s="6">
        <v>61.107134664186546</v>
      </c>
      <c r="L1609" s="5">
        <v>54.481442780265724</v>
      </c>
      <c r="M1609" s="5">
        <v>10.191394725959093</v>
      </c>
      <c r="N1609" s="7">
        <v>5.3458279504661794</v>
      </c>
      <c r="O1609" s="7" t="s">
        <v>1082</v>
      </c>
      <c r="P1609" s="67">
        <v>48.283098110501925</v>
      </c>
      <c r="Q1609" s="18">
        <f t="shared" si="81"/>
        <v>3</v>
      </c>
      <c r="R1609" s="68">
        <v>1.58</v>
      </c>
      <c r="S1609" s="69">
        <v>15320.34</v>
      </c>
      <c r="T1609" s="59">
        <f t="shared" si="82"/>
        <v>15320.34</v>
      </c>
    </row>
    <row r="1610" spans="1:20">
      <c r="A1610">
        <f t="shared" si="83"/>
        <v>48</v>
      </c>
      <c r="B1610" s="60" t="s">
        <v>117</v>
      </c>
      <c r="C1610" s="60" t="s">
        <v>285</v>
      </c>
      <c r="D1610" s="60">
        <v>1</v>
      </c>
      <c r="E1610" s="65">
        <v>6159.1030000000001</v>
      </c>
      <c r="F1610" s="60">
        <v>2015</v>
      </c>
      <c r="G1610" s="65">
        <v>73.453999999999994</v>
      </c>
      <c r="H1610" s="65">
        <v>5.5597243309020996</v>
      </c>
      <c r="I1610" s="66">
        <v>2.809999942779541</v>
      </c>
      <c r="J1610" s="5">
        <v>9.5458189880435782</v>
      </c>
      <c r="K1610" s="6">
        <v>60.142896217225172</v>
      </c>
      <c r="L1610" s="5">
        <v>53.517204333304349</v>
      </c>
      <c r="M1610" s="5">
        <v>9.8413945829079452</v>
      </c>
      <c r="N1610" s="7">
        <v>5.4379695766137068</v>
      </c>
      <c r="O1610" s="7" t="s">
        <v>1386</v>
      </c>
      <c r="P1610" s="67">
        <v>49.172349300684346</v>
      </c>
      <c r="Q1610" s="18">
        <f t="shared" si="81"/>
        <v>2</v>
      </c>
      <c r="R1610" s="68">
        <v>1.59</v>
      </c>
      <c r="S1610" s="69">
        <v>14427.6</v>
      </c>
      <c r="T1610" s="59">
        <f t="shared" si="82"/>
        <v>14427.6</v>
      </c>
    </row>
    <row r="1611" spans="1:20">
      <c r="A1611">
        <f t="shared" si="83"/>
        <v>5</v>
      </c>
      <c r="B1611" s="60" t="s">
        <v>158</v>
      </c>
      <c r="C1611" s="60" t="s">
        <v>326</v>
      </c>
      <c r="D1611" s="60">
        <v>8</v>
      </c>
      <c r="E1611" s="65">
        <v>85175.788</v>
      </c>
      <c r="F1611" s="60">
        <v>2008</v>
      </c>
      <c r="G1611" s="65">
        <v>73.454999999999998</v>
      </c>
      <c r="H1611" s="65">
        <v>5.4804253578186035</v>
      </c>
      <c r="I1611" s="66">
        <v>1.4500000476837158</v>
      </c>
      <c r="J1611" s="5">
        <v>9.4665200149600821</v>
      </c>
      <c r="K1611" s="6">
        <v>59.64408947394363</v>
      </c>
      <c r="L1611" s="5">
        <v>53.018397590022808</v>
      </c>
      <c r="M1611" s="5">
        <v>8.48139468781212</v>
      </c>
      <c r="N1611" s="7">
        <v>6.2511414150093696</v>
      </c>
      <c r="O1611" s="7" t="s">
        <v>2412</v>
      </c>
      <c r="P1611" s="67">
        <v>57.181023105046229</v>
      </c>
      <c r="Q1611" s="18">
        <f t="shared" si="81"/>
        <v>1</v>
      </c>
      <c r="R1611" s="68">
        <v>1.69</v>
      </c>
      <c r="S1611" s="69">
        <v>6659.14</v>
      </c>
      <c r="T1611" s="59">
        <f t="shared" si="82"/>
        <v>6659.14</v>
      </c>
    </row>
    <row r="1612" spans="1:20">
      <c r="A1612">
        <f t="shared" si="83"/>
        <v>5</v>
      </c>
      <c r="B1612" s="60" t="s">
        <v>27</v>
      </c>
      <c r="C1612" s="60" t="s">
        <v>195</v>
      </c>
      <c r="D1612" s="60">
        <v>1</v>
      </c>
      <c r="E1612" s="65">
        <v>192079.951</v>
      </c>
      <c r="F1612" s="60">
        <v>2009</v>
      </c>
      <c r="G1612" s="65">
        <v>73.456999999999994</v>
      </c>
      <c r="H1612" s="65">
        <v>7.0008316040039063</v>
      </c>
      <c r="I1612" s="66">
        <v>2.4800000190734863</v>
      </c>
      <c r="J1612" s="5">
        <v>10.986926261145385</v>
      </c>
      <c r="K1612" s="6">
        <v>69.225338803067928</v>
      </c>
      <c r="L1612" s="5">
        <v>62.599646919147105</v>
      </c>
      <c r="M1612" s="5">
        <v>9.5113946592018905</v>
      </c>
      <c r="N1612" s="7">
        <v>6.5815423670370432</v>
      </c>
      <c r="O1612" s="7" t="s">
        <v>2251</v>
      </c>
      <c r="P1612" s="67">
        <v>60.065238596494048</v>
      </c>
      <c r="Q1612" s="18">
        <f t="shared" si="81"/>
        <v>2</v>
      </c>
      <c r="R1612" s="68">
        <v>1.67</v>
      </c>
      <c r="S1612" s="69">
        <v>16939.439999999999</v>
      </c>
      <c r="T1612" s="59">
        <f t="shared" si="82"/>
        <v>16939.439999999999</v>
      </c>
    </row>
    <row r="1613" spans="1:20">
      <c r="A1613">
        <f t="shared" si="83"/>
        <v>43</v>
      </c>
      <c r="B1613" s="60" t="s">
        <v>123</v>
      </c>
      <c r="C1613" s="60" t="s">
        <v>291</v>
      </c>
      <c r="D1613" s="60">
        <v>7</v>
      </c>
      <c r="E1613" s="65">
        <v>20576.927</v>
      </c>
      <c r="F1613" s="60">
        <v>2009</v>
      </c>
      <c r="G1613" s="65">
        <v>73.456999999999994</v>
      </c>
      <c r="H1613" s="65">
        <v>5.3675651550292969</v>
      </c>
      <c r="I1613" s="66">
        <v>2.5899999141693115</v>
      </c>
      <c r="J1613" s="5">
        <v>9.3536598121707755</v>
      </c>
      <c r="K1613" s="6">
        <v>58.934615028412857</v>
      </c>
      <c r="L1613" s="5">
        <v>52.308923144492034</v>
      </c>
      <c r="M1613" s="5">
        <v>9.6213945542977157</v>
      </c>
      <c r="N1613" s="7">
        <v>5.4367298679302696</v>
      </c>
      <c r="O1613" s="7" t="s">
        <v>2290</v>
      </c>
      <c r="P1613" s="67">
        <v>49.617317414448429</v>
      </c>
      <c r="Q1613" s="18">
        <f t="shared" si="81"/>
        <v>2</v>
      </c>
      <c r="R1613" s="68">
        <v>1.67</v>
      </c>
      <c r="S1613" s="69">
        <v>25761.74</v>
      </c>
      <c r="T1613" s="59">
        <f t="shared" si="82"/>
        <v>25761.74</v>
      </c>
    </row>
    <row r="1614" spans="1:20">
      <c r="A1614">
        <f t="shared" si="83"/>
        <v>42</v>
      </c>
      <c r="B1614" s="60" t="s">
        <v>117</v>
      </c>
      <c r="C1614" s="60" t="s">
        <v>285</v>
      </c>
      <c r="D1614" s="60">
        <v>1</v>
      </c>
      <c r="E1614" s="65">
        <v>6249.1260000000002</v>
      </c>
      <c r="F1614" s="60">
        <v>2016</v>
      </c>
      <c r="G1614" s="65">
        <v>73.486999999999995</v>
      </c>
      <c r="H1614" s="65">
        <v>5.8013801574707031</v>
      </c>
      <c r="I1614" s="66">
        <v>2.7799999713897705</v>
      </c>
      <c r="J1614" s="5">
        <v>9.7874748146121817</v>
      </c>
      <c r="K1614" s="6">
        <v>61.693139035851118</v>
      </c>
      <c r="L1614" s="5">
        <v>55.067447151930295</v>
      </c>
      <c r="M1614" s="5">
        <v>9.8113946115181747</v>
      </c>
      <c r="N1614" s="7">
        <v>5.61260140197433</v>
      </c>
      <c r="O1614" s="7" t="s">
        <v>1227</v>
      </c>
      <c r="P1614" s="67">
        <v>50.692574968305031</v>
      </c>
      <c r="Q1614" s="18">
        <f t="shared" si="81"/>
        <v>2</v>
      </c>
      <c r="R1614" s="68">
        <v>1.58</v>
      </c>
      <c r="S1614" s="69">
        <v>14826.66</v>
      </c>
      <c r="T1614" s="59">
        <f t="shared" si="82"/>
        <v>14826.66</v>
      </c>
    </row>
    <row r="1615" spans="1:20">
      <c r="A1615" t="str">
        <f t="shared" si="83"/>
        <v/>
      </c>
      <c r="B1615" s="60" t="s">
        <v>145</v>
      </c>
      <c r="C1615" s="60" t="s">
        <v>313</v>
      </c>
      <c r="D1615" s="60">
        <v>1</v>
      </c>
      <c r="E1615" s="65">
        <v>1502.932</v>
      </c>
      <c r="F1615" s="60">
        <v>2023</v>
      </c>
      <c r="G1615" s="65">
        <v>73.489999999999995</v>
      </c>
      <c r="H1615" s="65" t="s">
        <v>367</v>
      </c>
      <c r="I1615" s="66" t="s">
        <v>367</v>
      </c>
      <c r="J1615" s="5" t="s">
        <v>367</v>
      </c>
      <c r="K1615" s="6" t="s">
        <v>367</v>
      </c>
      <c r="L1615" s="5" t="s">
        <v>367</v>
      </c>
      <c r="M1615" s="5" t="s">
        <v>367</v>
      </c>
      <c r="N1615" s="7" t="s">
        <v>367</v>
      </c>
      <c r="O1615" s="7" t="s">
        <v>3165</v>
      </c>
      <c r="P1615" s="67" t="s">
        <v>367</v>
      </c>
      <c r="Q1615" s="18">
        <f t="shared" si="81"/>
        <v>3</v>
      </c>
      <c r="R1615" s="68">
        <v>1.5</v>
      </c>
      <c r="S1615" s="69">
        <v>31196.6</v>
      </c>
      <c r="T1615" s="59">
        <f t="shared" si="82"/>
        <v>31196.6</v>
      </c>
    </row>
    <row r="1616" spans="1:20">
      <c r="A1616">
        <f t="shared" si="83"/>
        <v>3</v>
      </c>
      <c r="B1616" s="60" t="s">
        <v>38</v>
      </c>
      <c r="C1616" s="60" t="s">
        <v>206</v>
      </c>
      <c r="D1616" s="60">
        <v>1</v>
      </c>
      <c r="E1616" s="65">
        <v>42691.084000000003</v>
      </c>
      <c r="F1616" s="60">
        <v>2006</v>
      </c>
      <c r="G1616" s="65">
        <v>73.497</v>
      </c>
      <c r="H1616" s="65">
        <v>6.0249428749084473</v>
      </c>
      <c r="I1616" s="66">
        <v>1.7999999523162842</v>
      </c>
      <c r="J1616" s="5">
        <v>10.011037532049926</v>
      </c>
      <c r="K1616" s="6">
        <v>63.110903048154725</v>
      </c>
      <c r="L1616" s="5">
        <v>56.485211164233903</v>
      </c>
      <c r="M1616" s="5">
        <v>8.8313945924446884</v>
      </c>
      <c r="N1616" s="7">
        <v>6.3959559923364022</v>
      </c>
      <c r="O1616" s="7" t="s">
        <v>2739</v>
      </c>
      <c r="P1616" s="67">
        <v>58.639850389473139</v>
      </c>
      <c r="Q1616" s="18">
        <f t="shared" si="81"/>
        <v>2</v>
      </c>
      <c r="R1616" s="68">
        <v>1.71</v>
      </c>
      <c r="S1616" s="69">
        <v>12636.62</v>
      </c>
      <c r="T1616" s="59">
        <f t="shared" si="82"/>
        <v>12636.62</v>
      </c>
    </row>
    <row r="1617" spans="1:20">
      <c r="A1617">
        <f t="shared" si="83"/>
        <v>117</v>
      </c>
      <c r="B1617" s="60" t="s">
        <v>79</v>
      </c>
      <c r="C1617" s="60" t="s">
        <v>247</v>
      </c>
      <c r="D1617" s="60">
        <v>7</v>
      </c>
      <c r="E1617" s="65">
        <v>20034.609</v>
      </c>
      <c r="F1617" s="60">
        <v>2022</v>
      </c>
      <c r="G1617" s="65">
        <v>73.503</v>
      </c>
      <c r="H1617" s="65">
        <v>6.006279468536377</v>
      </c>
      <c r="I1617" s="66">
        <v>5.837531566619873</v>
      </c>
      <c r="J1617" s="5">
        <v>9.9923741256778555</v>
      </c>
      <c r="K1617" s="6">
        <v>62.998388984704285</v>
      </c>
      <c r="L1617" s="5">
        <v>56.372697100783462</v>
      </c>
      <c r="M1617" s="5">
        <v>12.868926206748277</v>
      </c>
      <c r="N1617" s="7">
        <v>4.3805284291103046</v>
      </c>
      <c r="O1617" s="7" t="s">
        <v>3166</v>
      </c>
      <c r="P1617" s="67">
        <v>39.242977433948575</v>
      </c>
      <c r="Q1617" s="18">
        <f t="shared" si="81"/>
        <v>3</v>
      </c>
      <c r="R1617" s="68">
        <v>1.51</v>
      </c>
      <c r="S1617" s="69">
        <v>33506.26</v>
      </c>
      <c r="T1617" s="59">
        <f t="shared" si="82"/>
        <v>33506.26</v>
      </c>
    </row>
    <row r="1618" spans="1:20">
      <c r="A1618">
        <f t="shared" si="83"/>
        <v>76</v>
      </c>
      <c r="B1618" s="60" t="s">
        <v>58</v>
      </c>
      <c r="C1618" s="60" t="s">
        <v>226</v>
      </c>
      <c r="D1618" s="60">
        <v>7</v>
      </c>
      <c r="E1618" s="65">
        <v>3795.6779999999999</v>
      </c>
      <c r="F1618" s="60">
        <v>2020</v>
      </c>
      <c r="G1618" s="65">
        <v>73.509</v>
      </c>
      <c r="H1618" s="65">
        <v>5.123143196105957</v>
      </c>
      <c r="I1618" s="66">
        <v>2.9320032596588135</v>
      </c>
      <c r="J1618" s="5">
        <v>9.1092378532474356</v>
      </c>
      <c r="K1618" s="6">
        <v>57.435214776159704</v>
      </c>
      <c r="L1618" s="5">
        <v>50.809522892238881</v>
      </c>
      <c r="M1618" s="5">
        <v>9.9633978997872177</v>
      </c>
      <c r="N1618" s="7">
        <v>5.0996179619930659</v>
      </c>
      <c r="O1618" s="7" t="s">
        <v>593</v>
      </c>
      <c r="P1618" s="67">
        <v>45.791916260618166</v>
      </c>
      <c r="Q1618" s="18">
        <f t="shared" si="81"/>
        <v>2</v>
      </c>
      <c r="R1618" s="68">
        <v>1.53</v>
      </c>
      <c r="S1618" s="69">
        <v>17031.14</v>
      </c>
      <c r="T1618" s="59">
        <f t="shared" si="82"/>
        <v>17031.14</v>
      </c>
    </row>
    <row r="1619" spans="1:20">
      <c r="A1619">
        <f t="shared" si="83"/>
        <v>65</v>
      </c>
      <c r="B1619" s="60" t="s">
        <v>69</v>
      </c>
      <c r="C1619" s="60" t="s">
        <v>237</v>
      </c>
      <c r="D1619" s="60">
        <v>6</v>
      </c>
      <c r="E1619" s="65">
        <v>1463865.5249999999</v>
      </c>
      <c r="F1619" s="60">
        <v>2025</v>
      </c>
      <c r="G1619" s="65">
        <v>72.484999999999999</v>
      </c>
      <c r="H1619" s="65">
        <v>4.370816246032712</v>
      </c>
      <c r="I1619" s="66">
        <v>1.1299999952316284</v>
      </c>
      <c r="J1619" s="5">
        <v>8.3569109031741924</v>
      </c>
      <c r="K1619" s="6">
        <v>51.957662879228074</v>
      </c>
      <c r="L1619" s="5">
        <v>45.331970995307252</v>
      </c>
      <c r="M1619" s="5">
        <v>8.1613946353600326</v>
      </c>
      <c r="N1619" s="7">
        <v>5.5544392865040608</v>
      </c>
      <c r="O1619" s="7" t="s">
        <v>3161</v>
      </c>
      <c r="P1619" s="67">
        <v>49.584690964407883</v>
      </c>
      <c r="Q1619" s="18">
        <f t="shared" si="81"/>
        <v>1</v>
      </c>
      <c r="R1619" s="68">
        <v>1.48</v>
      </c>
      <c r="S1619" s="69" t="s">
        <v>367</v>
      </c>
      <c r="T1619" s="59">
        <f t="shared" si="82"/>
        <v>9818.0400000000009</v>
      </c>
    </row>
    <row r="1620" spans="1:20">
      <c r="A1620">
        <f t="shared" si="83"/>
        <v>15</v>
      </c>
      <c r="B1620" s="60" t="s">
        <v>158</v>
      </c>
      <c r="C1620" s="60" t="s">
        <v>326</v>
      </c>
      <c r="D1620" s="60">
        <v>8</v>
      </c>
      <c r="E1620" s="65">
        <v>86460.017999999996</v>
      </c>
      <c r="F1620" s="60">
        <v>2009</v>
      </c>
      <c r="G1620" s="65">
        <v>73.525000000000006</v>
      </c>
      <c r="H1620" s="65">
        <v>5.3042645454406738</v>
      </c>
      <c r="I1620" s="66">
        <v>1.4900000095367432</v>
      </c>
      <c r="J1620" s="5">
        <v>9.2903592025821524</v>
      </c>
      <c r="K1620" s="6">
        <v>58.589964055498697</v>
      </c>
      <c r="L1620" s="5">
        <v>51.964272171577875</v>
      </c>
      <c r="M1620" s="5">
        <v>8.5213946496651474</v>
      </c>
      <c r="N1620" s="7">
        <v>6.098094772974731</v>
      </c>
      <c r="O1620" s="7" t="s">
        <v>2261</v>
      </c>
      <c r="P1620" s="67">
        <v>55.653142849501748</v>
      </c>
      <c r="Q1620" s="18">
        <f t="shared" si="81"/>
        <v>1</v>
      </c>
      <c r="R1620" s="68">
        <v>1.67</v>
      </c>
      <c r="S1620" s="69">
        <v>6914.34</v>
      </c>
      <c r="T1620" s="59">
        <f t="shared" si="82"/>
        <v>6914.34</v>
      </c>
    </row>
    <row r="1621" spans="1:20">
      <c r="A1621">
        <f t="shared" si="83"/>
        <v>66</v>
      </c>
      <c r="B1621" s="60" t="s">
        <v>32</v>
      </c>
      <c r="C1621" s="60" t="s">
        <v>200</v>
      </c>
      <c r="D1621" s="60">
        <v>5</v>
      </c>
      <c r="E1621" s="65">
        <v>29879.337</v>
      </c>
      <c r="F1621" s="60">
        <v>2025</v>
      </c>
      <c r="G1621" s="65">
        <v>64.248999999999995</v>
      </c>
      <c r="H1621" s="65">
        <v>5.3004080657959012</v>
      </c>
      <c r="I1621" s="66">
        <v>1.0299999713897705</v>
      </c>
      <c r="J1621" s="5">
        <v>9.2865027229373815</v>
      </c>
      <c r="K1621" s="6">
        <v>51.176933008425706</v>
      </c>
      <c r="L1621" s="5">
        <v>44.551241124504884</v>
      </c>
      <c r="M1621" s="5">
        <v>8.0613946115181747</v>
      </c>
      <c r="N1621" s="7">
        <v>5.5264930289915064</v>
      </c>
      <c r="O1621" s="7" t="s">
        <v>3162</v>
      </c>
      <c r="P1621" s="67">
        <v>49.335213659697992</v>
      </c>
      <c r="Q1621" s="18">
        <f t="shared" si="81"/>
        <v>1</v>
      </c>
      <c r="R1621" s="68">
        <v>1.48</v>
      </c>
      <c r="S1621" s="69" t="s">
        <v>367</v>
      </c>
      <c r="T1621" s="59">
        <f t="shared" si="82"/>
        <v>4916.93</v>
      </c>
    </row>
    <row r="1622" spans="1:20">
      <c r="A1622">
        <f t="shared" si="83"/>
        <v>81</v>
      </c>
      <c r="B1622" s="60" t="s">
        <v>97</v>
      </c>
      <c r="C1622" s="60" t="s">
        <v>265</v>
      </c>
      <c r="D1622" s="60">
        <v>5</v>
      </c>
      <c r="E1622" s="65">
        <v>1276.1300000000001</v>
      </c>
      <c r="F1622" s="60">
        <v>2022</v>
      </c>
      <c r="G1622" s="65">
        <v>73.543999999999997</v>
      </c>
      <c r="H1622" s="65">
        <v>5.7405009269714355</v>
      </c>
      <c r="I1622" s="66">
        <v>3.7899999618530273</v>
      </c>
      <c r="J1622" s="5">
        <v>9.7265955841129141</v>
      </c>
      <c r="K1622" s="6">
        <v>61.356955019987993</v>
      </c>
      <c r="L1622" s="5">
        <v>54.73126313606717</v>
      </c>
      <c r="M1622" s="5">
        <v>10.821394601981432</v>
      </c>
      <c r="N1622" s="7">
        <v>5.0576903577701255</v>
      </c>
      <c r="O1622" s="7" t="s">
        <v>3169</v>
      </c>
      <c r="P1622" s="67">
        <v>45.309334659011412</v>
      </c>
      <c r="Q1622" s="18">
        <f t="shared" si="81"/>
        <v>3</v>
      </c>
      <c r="R1622" s="68">
        <v>1.51</v>
      </c>
      <c r="S1622" s="69">
        <v>25085.99</v>
      </c>
      <c r="T1622" s="59">
        <f t="shared" si="82"/>
        <v>25085.99</v>
      </c>
    </row>
    <row r="1623" spans="1:20">
      <c r="A1623">
        <f t="shared" si="83"/>
        <v>32</v>
      </c>
      <c r="B1623" s="60" t="s">
        <v>48</v>
      </c>
      <c r="C1623" s="60" t="s">
        <v>216</v>
      </c>
      <c r="D1623" s="60">
        <v>1</v>
      </c>
      <c r="E1623" s="65">
        <v>10782.053</v>
      </c>
      <c r="F1623" s="60">
        <v>2018</v>
      </c>
      <c r="G1623" s="65">
        <v>73.555000000000007</v>
      </c>
      <c r="H1623" s="65">
        <v>5.4332156181335449</v>
      </c>
      <c r="I1623" s="66">
        <v>2.0299999713897705</v>
      </c>
      <c r="J1623" s="5">
        <v>9.4193102752750235</v>
      </c>
      <c r="K1623" s="6">
        <v>59.427436309443152</v>
      </c>
      <c r="L1623" s="5">
        <v>52.80174442552233</v>
      </c>
      <c r="M1623" s="5">
        <v>9.0613946115181747</v>
      </c>
      <c r="N1623" s="7">
        <v>5.8271101402431649</v>
      </c>
      <c r="O1623" s="7" t="s">
        <v>895</v>
      </c>
      <c r="P1623" s="67">
        <v>52.50776764462826</v>
      </c>
      <c r="Q1623" s="18">
        <f t="shared" si="81"/>
        <v>2</v>
      </c>
      <c r="R1623" s="68">
        <v>1.56</v>
      </c>
      <c r="S1623" s="69">
        <v>20662.849999999999</v>
      </c>
      <c r="T1623" s="59">
        <f t="shared" si="82"/>
        <v>20662.849999999999</v>
      </c>
    </row>
    <row r="1624" spans="1:20">
      <c r="A1624">
        <f t="shared" si="83"/>
        <v>34</v>
      </c>
      <c r="B1624" s="60" t="s">
        <v>115</v>
      </c>
      <c r="C1624" s="60" t="s">
        <v>283</v>
      </c>
      <c r="D1624" s="60">
        <v>4</v>
      </c>
      <c r="E1624" s="65">
        <v>4415.8819999999996</v>
      </c>
      <c r="F1624" s="60">
        <v>2014</v>
      </c>
      <c r="G1624" s="65">
        <v>72.781000000000006</v>
      </c>
      <c r="H1624" s="65">
        <v>4.7219381332397461</v>
      </c>
      <c r="I1624" s="66">
        <v>1.2400000095367432</v>
      </c>
      <c r="J1624" s="5">
        <v>8.7080327903812247</v>
      </c>
      <c r="K1624" s="6">
        <v>54.361792267539023</v>
      </c>
      <c r="L1624" s="5">
        <v>47.736100383618201</v>
      </c>
      <c r="M1624" s="5">
        <v>8.2713946496651474</v>
      </c>
      <c r="N1624" s="7">
        <v>5.7712275142802802</v>
      </c>
      <c r="O1624" s="7" t="s">
        <v>1464</v>
      </c>
      <c r="P1624" s="67">
        <v>52.306865302018259</v>
      </c>
      <c r="Q1624" s="18">
        <f t="shared" si="81"/>
        <v>1</v>
      </c>
      <c r="R1624" s="68">
        <v>1.61</v>
      </c>
      <c r="S1624" s="69">
        <v>5990.43</v>
      </c>
      <c r="T1624" s="59">
        <f t="shared" si="82"/>
        <v>5990.43</v>
      </c>
    </row>
    <row r="1625" spans="1:20">
      <c r="A1625">
        <f t="shared" si="83"/>
        <v>20</v>
      </c>
      <c r="B1625" s="60" t="s">
        <v>78</v>
      </c>
      <c r="C1625" s="60" t="s">
        <v>246</v>
      </c>
      <c r="D1625" s="60">
        <v>4</v>
      </c>
      <c r="E1625" s="65">
        <v>6989.866</v>
      </c>
      <c r="F1625" s="60">
        <v>2008</v>
      </c>
      <c r="G1625" s="65">
        <v>73.563000000000002</v>
      </c>
      <c r="H1625" s="65">
        <v>4.9300580024719238</v>
      </c>
      <c r="I1625" s="66">
        <v>1.8500000238418579</v>
      </c>
      <c r="J1625" s="5">
        <v>8.9161526596134024</v>
      </c>
      <c r="K1625" s="6">
        <v>56.259079271861893</v>
      </c>
      <c r="L1625" s="5">
        <v>49.63338738794107</v>
      </c>
      <c r="M1625" s="5">
        <v>8.8813946639702621</v>
      </c>
      <c r="N1625" s="7">
        <v>5.5884677199733162</v>
      </c>
      <c r="O1625" s="7" t="s">
        <v>2443</v>
      </c>
      <c r="P1625" s="67">
        <v>51.119352547413172</v>
      </c>
      <c r="Q1625" s="18">
        <f t="shared" ref="Q1625:Q1656" si="84">IF(I1625&lt;R1625,1,IF(I1625&lt;R1625*2,2,3))</f>
        <v>2</v>
      </c>
      <c r="R1625" s="68">
        <v>1.69</v>
      </c>
      <c r="S1625" s="69">
        <v>10641.59</v>
      </c>
      <c r="T1625" s="59">
        <f t="shared" si="82"/>
        <v>10641.59</v>
      </c>
    </row>
    <row r="1626" spans="1:20">
      <c r="A1626" t="str">
        <f t="shared" si="83"/>
        <v/>
      </c>
      <c r="B1626" s="60" t="s">
        <v>331</v>
      </c>
      <c r="C1626" s="60" t="s">
        <v>332</v>
      </c>
      <c r="D1626" s="60">
        <v>1</v>
      </c>
      <c r="E1626" s="65">
        <v>411.10599999999999</v>
      </c>
      <c r="F1626" s="60">
        <v>2023</v>
      </c>
      <c r="G1626" s="65">
        <v>73.566000000000003</v>
      </c>
      <c r="H1626" s="65" t="s">
        <v>367</v>
      </c>
      <c r="I1626" s="66">
        <v>2.1123769283294678</v>
      </c>
      <c r="J1626" s="5" t="s">
        <v>367</v>
      </c>
      <c r="K1626" s="6" t="s">
        <v>367</v>
      </c>
      <c r="L1626" s="5" t="s">
        <v>367</v>
      </c>
      <c r="M1626" s="5">
        <v>9.143771568457872</v>
      </c>
      <c r="N1626" s="7" t="s">
        <v>367</v>
      </c>
      <c r="O1626" s="7" t="s">
        <v>3170</v>
      </c>
      <c r="P1626" s="67" t="s">
        <v>367</v>
      </c>
      <c r="Q1626" s="18">
        <f t="shared" si="84"/>
        <v>2</v>
      </c>
      <c r="R1626" s="68">
        <v>1.5</v>
      </c>
      <c r="S1626" s="69">
        <v>12371.01</v>
      </c>
      <c r="T1626" s="59">
        <f t="shared" si="82"/>
        <v>12371.01</v>
      </c>
    </row>
    <row r="1627" spans="1:20">
      <c r="A1627">
        <f t="shared" si="83"/>
        <v>79</v>
      </c>
      <c r="B1627" s="60" t="s">
        <v>150</v>
      </c>
      <c r="C1627" s="60" t="s">
        <v>318</v>
      </c>
      <c r="D1627" s="60">
        <v>7</v>
      </c>
      <c r="E1627" s="65">
        <v>44298.64</v>
      </c>
      <c r="F1627" s="60">
        <v>2021</v>
      </c>
      <c r="G1627" s="65">
        <v>71.631</v>
      </c>
      <c r="H1627" s="65">
        <v>5.3113551139831543</v>
      </c>
      <c r="I1627" s="66">
        <v>3.1286711692810059</v>
      </c>
      <c r="J1627" s="5">
        <v>9.2974497711246329</v>
      </c>
      <c r="K1627" s="6">
        <v>57.124254773714796</v>
      </c>
      <c r="L1627" s="5">
        <v>50.498562889793973</v>
      </c>
      <c r="M1627" s="5">
        <v>10.16006580940941</v>
      </c>
      <c r="N1627" s="7">
        <v>4.9702987989532899</v>
      </c>
      <c r="O1627" s="7" t="s">
        <v>480</v>
      </c>
      <c r="P1627" s="67">
        <v>44.578567281919135</v>
      </c>
      <c r="Q1627" s="18">
        <f t="shared" si="84"/>
        <v>3</v>
      </c>
      <c r="R1627" s="68">
        <v>1.52</v>
      </c>
      <c r="S1627" s="69">
        <v>17846.41</v>
      </c>
      <c r="T1627" s="59">
        <f t="shared" si="82"/>
        <v>17846.41</v>
      </c>
    </row>
    <row r="1628" spans="1:20">
      <c r="A1628">
        <f t="shared" si="83"/>
        <v>56</v>
      </c>
      <c r="B1628" s="60" t="s">
        <v>123</v>
      </c>
      <c r="C1628" s="60" t="s">
        <v>291</v>
      </c>
      <c r="D1628" s="60">
        <v>7</v>
      </c>
      <c r="E1628" s="65">
        <v>20432.574000000001</v>
      </c>
      <c r="F1628" s="60">
        <v>2010</v>
      </c>
      <c r="G1628" s="65">
        <v>73.578999999999994</v>
      </c>
      <c r="H1628" s="65">
        <v>4.9091658592224121</v>
      </c>
      <c r="I1628" s="66">
        <v>2.7000000476837158</v>
      </c>
      <c r="J1628" s="5">
        <v>8.8952605163638907</v>
      </c>
      <c r="K1628" s="6">
        <v>56.139461882827369</v>
      </c>
      <c r="L1628" s="5">
        <v>49.513769998906547</v>
      </c>
      <c r="M1628" s="5">
        <v>9.73139468781212</v>
      </c>
      <c r="N1628" s="7">
        <v>5.0880445801791412</v>
      </c>
      <c r="O1628" s="7" t="s">
        <v>2152</v>
      </c>
      <c r="P1628" s="67">
        <v>46.32837486613456</v>
      </c>
      <c r="Q1628" s="18">
        <f t="shared" si="84"/>
        <v>2</v>
      </c>
      <c r="R1628" s="68">
        <v>1.65</v>
      </c>
      <c r="S1628" s="69">
        <v>24903.01</v>
      </c>
      <c r="T1628" s="59">
        <f t="shared" si="82"/>
        <v>24903.01</v>
      </c>
    </row>
    <row r="1629" spans="1:20">
      <c r="A1629">
        <f t="shared" si="83"/>
        <v>89</v>
      </c>
      <c r="B1629" s="60" t="s">
        <v>28</v>
      </c>
      <c r="C1629" s="60" t="s">
        <v>196</v>
      </c>
      <c r="D1629" s="60">
        <v>7</v>
      </c>
      <c r="E1629" s="65">
        <v>6933.652</v>
      </c>
      <c r="F1629" s="60">
        <v>2020</v>
      </c>
      <c r="G1629" s="65">
        <v>73.599000000000004</v>
      </c>
      <c r="H1629" s="65">
        <v>5.5977230072021484</v>
      </c>
      <c r="I1629" s="66">
        <v>3.9579739570617676</v>
      </c>
      <c r="J1629" s="5">
        <v>9.583817664343627</v>
      </c>
      <c r="K1629" s="6">
        <v>60.501500894883272</v>
      </c>
      <c r="L1629" s="5">
        <v>53.875809010962449</v>
      </c>
      <c r="M1629" s="5">
        <v>10.989368597190172</v>
      </c>
      <c r="N1629" s="7">
        <v>4.9025390798828736</v>
      </c>
      <c r="O1629" s="7" t="s">
        <v>563</v>
      </c>
      <c r="P1629" s="67">
        <v>44.022250428082138</v>
      </c>
      <c r="Q1629" s="18">
        <f t="shared" si="84"/>
        <v>3</v>
      </c>
      <c r="R1629" s="68">
        <v>1.53</v>
      </c>
      <c r="S1629" s="69">
        <v>28521.33</v>
      </c>
      <c r="T1629" s="59">
        <f t="shared" si="82"/>
        <v>28521.33</v>
      </c>
    </row>
    <row r="1630" spans="1:20">
      <c r="A1630">
        <f t="shared" si="83"/>
        <v>27</v>
      </c>
      <c r="B1630" s="60" t="s">
        <v>102</v>
      </c>
      <c r="C1630" s="60" t="s">
        <v>270</v>
      </c>
      <c r="D1630" s="60">
        <v>4</v>
      </c>
      <c r="E1630" s="65">
        <v>35446.392</v>
      </c>
      <c r="F1630" s="60">
        <v>2017</v>
      </c>
      <c r="G1630" s="65">
        <v>73.608000000000004</v>
      </c>
      <c r="H1630" s="65">
        <v>5.3124828338623047</v>
      </c>
      <c r="I1630" s="66">
        <v>1.8260704278945923</v>
      </c>
      <c r="J1630" s="5">
        <v>9.2985774910037833</v>
      </c>
      <c r="K1630" s="6">
        <v>58.707991796802297</v>
      </c>
      <c r="L1630" s="5">
        <v>52.082299912881474</v>
      </c>
      <c r="M1630" s="5">
        <v>8.8574650680229965</v>
      </c>
      <c r="N1630" s="7">
        <v>5.8800457594699092</v>
      </c>
      <c r="O1630" s="7" t="s">
        <v>1039</v>
      </c>
      <c r="P1630" s="67">
        <v>53.108111396283995</v>
      </c>
      <c r="Q1630" s="18">
        <f t="shared" si="84"/>
        <v>2</v>
      </c>
      <c r="R1630" s="68">
        <v>1.58</v>
      </c>
      <c r="S1630" s="69">
        <v>8450.01</v>
      </c>
      <c r="T1630" s="59">
        <f t="shared" si="82"/>
        <v>8450.01</v>
      </c>
    </row>
    <row r="1631" spans="1:20">
      <c r="A1631">
        <f t="shared" si="83"/>
        <v>100</v>
      </c>
      <c r="B1631" s="60" t="s">
        <v>89</v>
      </c>
      <c r="C1631" s="60" t="s">
        <v>257</v>
      </c>
      <c r="D1631" s="60">
        <v>7</v>
      </c>
      <c r="E1631" s="65">
        <v>3028.6419999999998</v>
      </c>
      <c r="F1631" s="60">
        <v>2011</v>
      </c>
      <c r="G1631" s="65">
        <v>73.608000000000004</v>
      </c>
      <c r="H1631" s="65">
        <v>5.4324374198913574</v>
      </c>
      <c r="I1631" s="66">
        <v>4.5199999809265137</v>
      </c>
      <c r="J1631" s="5">
        <v>9.418532077032836</v>
      </c>
      <c r="K1631" s="6">
        <v>59.465343430360839</v>
      </c>
      <c r="L1631" s="5">
        <v>52.839651546440017</v>
      </c>
      <c r="M1631" s="5">
        <v>11.551394621054918</v>
      </c>
      <c r="N1631" s="7">
        <v>4.5743092743215881</v>
      </c>
      <c r="O1631" s="7" t="s">
        <v>2007</v>
      </c>
      <c r="P1631" s="67">
        <v>41.65064033439446</v>
      </c>
      <c r="Q1631" s="18">
        <f t="shared" si="84"/>
        <v>3</v>
      </c>
      <c r="R1631" s="68">
        <v>1.65</v>
      </c>
      <c r="S1631" s="69">
        <v>29240.75</v>
      </c>
      <c r="T1631" s="59">
        <f t="shared" si="82"/>
        <v>29240.75</v>
      </c>
    </row>
    <row r="1632" spans="1:20">
      <c r="A1632">
        <f t="shared" si="83"/>
        <v>14</v>
      </c>
      <c r="B1632" s="60" t="s">
        <v>158</v>
      </c>
      <c r="C1632" s="60" t="s">
        <v>326</v>
      </c>
      <c r="D1632" s="60">
        <v>8</v>
      </c>
      <c r="E1632" s="65">
        <v>87455.152000000002</v>
      </c>
      <c r="F1632" s="60">
        <v>2010</v>
      </c>
      <c r="G1632" s="65">
        <v>73.611000000000004</v>
      </c>
      <c r="H1632" s="65">
        <v>5.2957806587219238</v>
      </c>
      <c r="I1632" s="66">
        <v>1.6200000047683716</v>
      </c>
      <c r="J1632" s="5">
        <v>9.2818753158634024</v>
      </c>
      <c r="K1632" s="6">
        <v>58.604928489275643</v>
      </c>
      <c r="L1632" s="5">
        <v>51.979236605354821</v>
      </c>
      <c r="M1632" s="5">
        <v>8.6513946448967758</v>
      </c>
      <c r="N1632" s="7">
        <v>6.0081915967174115</v>
      </c>
      <c r="O1632" s="7" t="s">
        <v>2111</v>
      </c>
      <c r="P1632" s="67">
        <v>54.706626126000565</v>
      </c>
      <c r="Q1632" s="18">
        <f t="shared" si="84"/>
        <v>1</v>
      </c>
      <c r="R1632" s="68">
        <v>1.65</v>
      </c>
      <c r="S1632" s="69">
        <v>7274.73</v>
      </c>
      <c r="T1632" s="59">
        <f t="shared" si="82"/>
        <v>7274.73</v>
      </c>
    </row>
    <row r="1633" spans="1:20">
      <c r="A1633" t="str">
        <f t="shared" si="83"/>
        <v/>
      </c>
      <c r="B1633" s="60" t="s">
        <v>145</v>
      </c>
      <c r="C1633" s="60" t="s">
        <v>313</v>
      </c>
      <c r="D1633" s="60">
        <v>1</v>
      </c>
      <c r="E1633" s="65">
        <v>1507.7819999999999</v>
      </c>
      <c r="F1633" s="60">
        <v>2024</v>
      </c>
      <c r="G1633" s="65">
        <v>73.617000000000004</v>
      </c>
      <c r="H1633" s="65">
        <v>5.9050000000000002</v>
      </c>
      <c r="I1633" s="66" t="s">
        <v>367</v>
      </c>
      <c r="J1633" s="5">
        <v>9.8910946571414797</v>
      </c>
      <c r="K1633" s="6">
        <v>62.456575177591603</v>
      </c>
      <c r="L1633" s="5">
        <v>55.83088329367078</v>
      </c>
      <c r="M1633" s="5" t="s">
        <v>367</v>
      </c>
      <c r="N1633" s="7" t="s">
        <v>367</v>
      </c>
      <c r="O1633" s="7" t="s">
        <v>3171</v>
      </c>
      <c r="P1633" s="67" t="s">
        <v>367</v>
      </c>
      <c r="Q1633" s="18">
        <f t="shared" si="84"/>
        <v>3</v>
      </c>
      <c r="R1633" s="68">
        <v>1.49</v>
      </c>
      <c r="S1633" s="69">
        <v>31960.16</v>
      </c>
      <c r="T1633" s="59">
        <f t="shared" si="82"/>
        <v>31960.16</v>
      </c>
    </row>
    <row r="1634" spans="1:20">
      <c r="A1634" t="str">
        <f t="shared" si="83"/>
        <v/>
      </c>
      <c r="B1634" s="60" t="s">
        <v>12</v>
      </c>
      <c r="C1634" s="60" t="s">
        <v>180</v>
      </c>
      <c r="D1634" s="60">
        <v>4</v>
      </c>
      <c r="E1634" s="65">
        <v>34816.961000000003</v>
      </c>
      <c r="F1634" s="60">
        <v>2008</v>
      </c>
      <c r="G1634" s="65">
        <v>73.617999999999995</v>
      </c>
      <c r="H1634" s="65" t="s">
        <v>367</v>
      </c>
      <c r="I1634" s="66">
        <v>2.524538516998291</v>
      </c>
      <c r="J1634" s="5" t="s">
        <v>367</v>
      </c>
      <c r="K1634" s="6" t="s">
        <v>367</v>
      </c>
      <c r="L1634" s="5" t="s">
        <v>367</v>
      </c>
      <c r="M1634" s="5">
        <v>9.5559331571266952</v>
      </c>
      <c r="N1634" s="7" t="s">
        <v>367</v>
      </c>
      <c r="O1634" s="7" t="s">
        <v>2370</v>
      </c>
      <c r="P1634" s="67" t="s">
        <v>367</v>
      </c>
      <c r="Q1634" s="18">
        <f t="shared" si="84"/>
        <v>2</v>
      </c>
      <c r="R1634" s="68">
        <v>1.69</v>
      </c>
      <c r="S1634" s="69">
        <v>14206.78</v>
      </c>
      <c r="T1634" s="59">
        <f t="shared" si="82"/>
        <v>14206.78</v>
      </c>
    </row>
    <row r="1635" spans="1:20">
      <c r="A1635">
        <f t="shared" si="83"/>
        <v>60</v>
      </c>
      <c r="B1635" s="60" t="s">
        <v>117</v>
      </c>
      <c r="C1635" s="60" t="s">
        <v>285</v>
      </c>
      <c r="D1635" s="60">
        <v>1</v>
      </c>
      <c r="E1635" s="65">
        <v>6427.3819999999996</v>
      </c>
      <c r="F1635" s="60">
        <v>2018</v>
      </c>
      <c r="G1635" s="65">
        <v>73.626999999999995</v>
      </c>
      <c r="H1635" s="65">
        <v>5.6829605102539063</v>
      </c>
      <c r="I1635" s="66">
        <v>3.190000057220459</v>
      </c>
      <c r="J1635" s="5">
        <v>9.6690551673953848</v>
      </c>
      <c r="K1635" s="6">
        <v>61.06281701303768</v>
      </c>
      <c r="L1635" s="5">
        <v>54.437125129116858</v>
      </c>
      <c r="M1635" s="5">
        <v>10.221394697348863</v>
      </c>
      <c r="N1635" s="7">
        <v>5.3258020789703275</v>
      </c>
      <c r="O1635" s="7" t="s">
        <v>939</v>
      </c>
      <c r="P1635" s="67">
        <v>47.990508391554528</v>
      </c>
      <c r="Q1635" s="18">
        <f t="shared" si="84"/>
        <v>3</v>
      </c>
      <c r="R1635" s="68">
        <v>1.56</v>
      </c>
      <c r="S1635" s="69">
        <v>15592.98</v>
      </c>
      <c r="T1635" s="59">
        <f t="shared" si="82"/>
        <v>15592.98</v>
      </c>
    </row>
    <row r="1636" spans="1:20">
      <c r="A1636">
        <f t="shared" si="83"/>
        <v>9</v>
      </c>
      <c r="B1636" s="60" t="s">
        <v>98</v>
      </c>
      <c r="C1636" s="60" t="s">
        <v>266</v>
      </c>
      <c r="D1636" s="60">
        <v>1</v>
      </c>
      <c r="E1636" s="65">
        <v>111999.72100000001</v>
      </c>
      <c r="F1636" s="60">
        <v>2009</v>
      </c>
      <c r="G1636" s="65">
        <v>73.628</v>
      </c>
      <c r="H1636" s="65">
        <v>6.9628190994262695</v>
      </c>
      <c r="I1636" s="66">
        <v>2.7999999523162842</v>
      </c>
      <c r="J1636" s="5">
        <v>10.948913756567748</v>
      </c>
      <c r="K1636" s="6">
        <v>69.146424976898118</v>
      </c>
      <c r="L1636" s="5">
        <v>62.520733092977295</v>
      </c>
      <c r="M1636" s="5">
        <v>9.8313945924446884</v>
      </c>
      <c r="N1636" s="7">
        <v>6.3592944525920814</v>
      </c>
      <c r="O1636" s="7" t="s">
        <v>2254</v>
      </c>
      <c r="P1636" s="67">
        <v>58.036933791290828</v>
      </c>
      <c r="Q1636" s="18">
        <f t="shared" si="84"/>
        <v>2</v>
      </c>
      <c r="R1636" s="68">
        <v>1.67</v>
      </c>
      <c r="S1636" s="69">
        <v>19385.54</v>
      </c>
      <c r="T1636" s="59">
        <f t="shared" si="82"/>
        <v>19385.54</v>
      </c>
    </row>
    <row r="1637" spans="1:20">
      <c r="A1637" t="str">
        <f t="shared" si="83"/>
        <v/>
      </c>
      <c r="B1637" s="60" t="s">
        <v>338</v>
      </c>
      <c r="C1637" s="60" t="s">
        <v>339</v>
      </c>
      <c r="D1637" s="60">
        <v>2</v>
      </c>
      <c r="E1637" s="65">
        <v>1813.079</v>
      </c>
      <c r="F1637" s="60">
        <v>2006</v>
      </c>
      <c r="G1637" s="65">
        <v>73.63</v>
      </c>
      <c r="H1637" s="65" t="s">
        <v>367</v>
      </c>
      <c r="I1637" s="66" t="s">
        <v>367</v>
      </c>
      <c r="J1637" s="5" t="s">
        <v>367</v>
      </c>
      <c r="K1637" s="6" t="s">
        <v>367</v>
      </c>
      <c r="L1637" s="5" t="s">
        <v>367</v>
      </c>
      <c r="M1637" s="5" t="s">
        <v>367</v>
      </c>
      <c r="N1637" s="7" t="s">
        <v>367</v>
      </c>
      <c r="O1637" s="7" t="s">
        <v>3172</v>
      </c>
      <c r="P1637" s="67" t="s">
        <v>367</v>
      </c>
      <c r="Q1637" s="18">
        <f t="shared" si="84"/>
        <v>3</v>
      </c>
      <c r="R1637" s="68">
        <v>1.71</v>
      </c>
      <c r="S1637" s="69"/>
      <c r="T1637" s="59" t="str">
        <f t="shared" si="82"/>
        <v/>
      </c>
    </row>
    <row r="1638" spans="1:20">
      <c r="A1638" t="str">
        <f t="shared" si="83"/>
        <v/>
      </c>
      <c r="B1638" s="60" t="s">
        <v>97</v>
      </c>
      <c r="C1638" s="60" t="s">
        <v>265</v>
      </c>
      <c r="D1638" s="60">
        <v>5</v>
      </c>
      <c r="E1638" s="65">
        <v>1282.7090000000001</v>
      </c>
      <c r="F1638" s="60">
        <v>2010</v>
      </c>
      <c r="G1638" s="65">
        <v>73.647000000000006</v>
      </c>
      <c r="H1638" s="65" t="s">
        <v>367</v>
      </c>
      <c r="I1638" s="66">
        <v>3.190000057220459</v>
      </c>
      <c r="J1638" s="5" t="s">
        <v>367</v>
      </c>
      <c r="K1638" s="6" t="s">
        <v>367</v>
      </c>
      <c r="L1638" s="5" t="s">
        <v>367</v>
      </c>
      <c r="M1638" s="5">
        <v>10.221394697348863</v>
      </c>
      <c r="N1638" s="7" t="s">
        <v>367</v>
      </c>
      <c r="O1638" s="7" t="s">
        <v>2082</v>
      </c>
      <c r="P1638" s="67" t="s">
        <v>367</v>
      </c>
      <c r="Q1638" s="18">
        <f t="shared" si="84"/>
        <v>2</v>
      </c>
      <c r="R1638" s="68">
        <v>1.65</v>
      </c>
      <c r="S1638" s="69">
        <v>19045.650000000001</v>
      </c>
      <c r="T1638" s="59">
        <f t="shared" si="82"/>
        <v>19045.650000000001</v>
      </c>
    </row>
    <row r="1639" spans="1:20">
      <c r="A1639">
        <f t="shared" si="83"/>
        <v>120</v>
      </c>
      <c r="B1639" s="60" t="s">
        <v>85</v>
      </c>
      <c r="C1639" s="60" t="s">
        <v>253</v>
      </c>
      <c r="D1639" s="60">
        <v>4</v>
      </c>
      <c r="E1639" s="65">
        <v>5718.1220000000003</v>
      </c>
      <c r="F1639" s="60">
        <v>2021</v>
      </c>
      <c r="G1639" s="65">
        <v>73.650000000000006</v>
      </c>
      <c r="H1639" s="65">
        <v>2.1788094043731689</v>
      </c>
      <c r="I1639" s="66">
        <v>2.5699999332427979</v>
      </c>
      <c r="J1639" s="5">
        <v>6.1649040615146484</v>
      </c>
      <c r="K1639" s="6">
        <v>38.94527422324763</v>
      </c>
      <c r="L1639" s="5">
        <v>32.319582339326807</v>
      </c>
      <c r="M1639" s="5">
        <v>9.6013945733712021</v>
      </c>
      <c r="N1639" s="7">
        <v>3.3661341685678572</v>
      </c>
      <c r="O1639" s="7" t="s">
        <v>537</v>
      </c>
      <c r="P1639" s="67">
        <v>30.190828475960078</v>
      </c>
      <c r="Q1639" s="18">
        <f t="shared" si="84"/>
        <v>2</v>
      </c>
      <c r="R1639" s="68">
        <v>1.52</v>
      </c>
      <c r="S1639" s="69">
        <v>11599.78</v>
      </c>
      <c r="T1639" s="59">
        <f t="shared" si="82"/>
        <v>11599.78</v>
      </c>
    </row>
    <row r="1640" spans="1:20">
      <c r="A1640">
        <f t="shared" si="83"/>
        <v>113</v>
      </c>
      <c r="B1640" s="60" t="s">
        <v>79</v>
      </c>
      <c r="C1640" s="60" t="s">
        <v>247</v>
      </c>
      <c r="D1640" s="60">
        <v>7</v>
      </c>
      <c r="E1640" s="65">
        <v>19209.555</v>
      </c>
      <c r="F1640" s="60">
        <v>2019</v>
      </c>
      <c r="G1640" s="65">
        <v>73.658000000000001</v>
      </c>
      <c r="H1640" s="65">
        <v>6.2722682952880859</v>
      </c>
      <c r="I1640" s="66">
        <v>5.5948925018310547</v>
      </c>
      <c r="J1640" s="5">
        <v>10.258362952429565</v>
      </c>
      <c r="K1640" s="6">
        <v>64.811739211722028</v>
      </c>
      <c r="L1640" s="5">
        <v>58.186047327801205</v>
      </c>
      <c r="M1640" s="5">
        <v>12.626287141959459</v>
      </c>
      <c r="N1640" s="7">
        <v>4.6083260006370628</v>
      </c>
      <c r="O1640" s="7" t="s">
        <v>824</v>
      </c>
      <c r="P1640" s="67">
        <v>41.477037396620865</v>
      </c>
      <c r="Q1640" s="18">
        <f t="shared" si="84"/>
        <v>3</v>
      </c>
      <c r="R1640" s="68">
        <v>1.55</v>
      </c>
      <c r="S1640" s="69">
        <v>33298.21</v>
      </c>
      <c r="T1640" s="59">
        <f t="shared" si="82"/>
        <v>33298.21</v>
      </c>
    </row>
    <row r="1641" spans="1:20">
      <c r="A1641">
        <f t="shared" si="83"/>
        <v>50</v>
      </c>
      <c r="B1641" s="60" t="s">
        <v>117</v>
      </c>
      <c r="C1641" s="60" t="s">
        <v>285</v>
      </c>
      <c r="D1641" s="60">
        <v>1</v>
      </c>
      <c r="E1641" s="65">
        <v>6515.058</v>
      </c>
      <c r="F1641" s="60">
        <v>2019</v>
      </c>
      <c r="G1641" s="65">
        <v>73.668000000000006</v>
      </c>
      <c r="H1641" s="65">
        <v>5.652625560760498</v>
      </c>
      <c r="I1641" s="66">
        <v>2.7899999618530273</v>
      </c>
      <c r="J1641" s="5">
        <v>9.6387202179019766</v>
      </c>
      <c r="K1641" s="6">
        <v>60.905140048072951</v>
      </c>
      <c r="L1641" s="5">
        <v>54.279448164152129</v>
      </c>
      <c r="M1641" s="5">
        <v>9.8213946019814315</v>
      </c>
      <c r="N1641" s="7">
        <v>5.526653837246438</v>
      </c>
      <c r="O1641" s="7" t="s">
        <v>787</v>
      </c>
      <c r="P1641" s="67">
        <v>49.742407081000714</v>
      </c>
      <c r="Q1641" s="18">
        <f t="shared" si="84"/>
        <v>2</v>
      </c>
      <c r="R1641" s="68">
        <v>1.55</v>
      </c>
      <c r="S1641" s="69">
        <v>15321.32</v>
      </c>
      <c r="T1641" s="59">
        <f t="shared" si="82"/>
        <v>15321.32</v>
      </c>
    </row>
    <row r="1642" spans="1:20">
      <c r="A1642">
        <f t="shared" si="83"/>
        <v>114</v>
      </c>
      <c r="B1642" s="60" t="s">
        <v>28</v>
      </c>
      <c r="C1642" s="60" t="s">
        <v>196</v>
      </c>
      <c r="D1642" s="60">
        <v>7</v>
      </c>
      <c r="E1642" s="65">
        <v>7488.0110000000004</v>
      </c>
      <c r="F1642" s="60">
        <v>2009</v>
      </c>
      <c r="G1642" s="65">
        <v>73.680999999999997</v>
      </c>
      <c r="H1642" s="65">
        <v>3.8894501527150473</v>
      </c>
      <c r="I1642" s="66">
        <v>3.7429003715515137</v>
      </c>
      <c r="J1642" s="5">
        <v>7.8755448098565264</v>
      </c>
      <c r="K1642" s="6">
        <v>49.772769964119789</v>
      </c>
      <c r="L1642" s="5">
        <v>43.147078080198966</v>
      </c>
      <c r="M1642" s="5">
        <v>10.774295011679918</v>
      </c>
      <c r="N1642" s="7">
        <v>4.0046312109910858</v>
      </c>
      <c r="O1642" s="7" t="s">
        <v>2221</v>
      </c>
      <c r="P1642" s="67">
        <v>36.547531834461964</v>
      </c>
      <c r="Q1642" s="18">
        <f t="shared" si="84"/>
        <v>3</v>
      </c>
      <c r="R1642" s="68">
        <v>1.67</v>
      </c>
      <c r="S1642" s="69">
        <v>21251.31</v>
      </c>
      <c r="T1642" s="59">
        <f t="shared" si="82"/>
        <v>21251.31</v>
      </c>
    </row>
    <row r="1643" spans="1:20">
      <c r="A1643">
        <f t="shared" si="83"/>
        <v>65</v>
      </c>
      <c r="B1643" s="60" t="s">
        <v>71</v>
      </c>
      <c r="C1643" s="60" t="s">
        <v>239</v>
      </c>
      <c r="D1643" s="60">
        <v>4</v>
      </c>
      <c r="E1643" s="65">
        <v>75514.203999999998</v>
      </c>
      <c r="F1643" s="60">
        <v>2008</v>
      </c>
      <c r="G1643" s="65">
        <v>73.683000000000007</v>
      </c>
      <c r="H1643" s="65">
        <v>5.1289882659912109</v>
      </c>
      <c r="I1643" s="66">
        <v>3.659184455871582</v>
      </c>
      <c r="J1643" s="5">
        <v>9.1150829231326895</v>
      </c>
      <c r="K1643" s="6">
        <v>57.608108553525469</v>
      </c>
      <c r="L1643" s="5">
        <v>50.982416669604646</v>
      </c>
      <c r="M1643" s="5">
        <v>10.690579095999986</v>
      </c>
      <c r="N1643" s="7">
        <v>4.7689106653427551</v>
      </c>
      <c r="O1643" s="7" t="s">
        <v>2479</v>
      </c>
      <c r="P1643" s="67">
        <v>43.622623907710256</v>
      </c>
      <c r="Q1643" s="18">
        <f t="shared" si="84"/>
        <v>3</v>
      </c>
      <c r="R1643" s="68">
        <v>1.69</v>
      </c>
      <c r="S1643" s="69">
        <v>15091.25</v>
      </c>
      <c r="T1643" s="59">
        <f t="shared" si="82"/>
        <v>15091.25</v>
      </c>
    </row>
    <row r="1644" spans="1:20">
      <c r="A1644">
        <f t="shared" si="83"/>
        <v>8</v>
      </c>
      <c r="B1644" s="60" t="s">
        <v>98</v>
      </c>
      <c r="C1644" s="60" t="s">
        <v>266</v>
      </c>
      <c r="D1644" s="60">
        <v>1</v>
      </c>
      <c r="E1644" s="65">
        <v>110374.288</v>
      </c>
      <c r="F1644" s="60">
        <v>2008</v>
      </c>
      <c r="G1644" s="65">
        <v>73.694999999999993</v>
      </c>
      <c r="H1644" s="65">
        <v>6.8290362358093262</v>
      </c>
      <c r="I1644" s="66">
        <v>3.1700000762939453</v>
      </c>
      <c r="J1644" s="5">
        <v>10.815130892950805</v>
      </c>
      <c r="K1644" s="6">
        <v>68.363689920675839</v>
      </c>
      <c r="L1644" s="5">
        <v>61.737998036755016</v>
      </c>
      <c r="M1644" s="5">
        <v>10.20139471642235</v>
      </c>
      <c r="N1644" s="7">
        <v>6.0519173851167931</v>
      </c>
      <c r="O1644" s="7" t="s">
        <v>2409</v>
      </c>
      <c r="P1644" s="67">
        <v>55.358662499187055</v>
      </c>
      <c r="Q1644" s="18">
        <f t="shared" si="84"/>
        <v>2</v>
      </c>
      <c r="R1644" s="68">
        <v>1.69</v>
      </c>
      <c r="S1644" s="69">
        <v>20992.560000000001</v>
      </c>
      <c r="T1644" s="59">
        <f t="shared" si="82"/>
        <v>20992.560000000001</v>
      </c>
    </row>
    <row r="1645" spans="1:20">
      <c r="A1645">
        <f t="shared" si="83"/>
        <v>7</v>
      </c>
      <c r="B1645" s="60" t="s">
        <v>78</v>
      </c>
      <c r="C1645" s="60" t="s">
        <v>246</v>
      </c>
      <c r="D1645" s="60">
        <v>4</v>
      </c>
      <c r="E1645" s="65">
        <v>7141.7529999999997</v>
      </c>
      <c r="F1645" s="60">
        <v>2009</v>
      </c>
      <c r="G1645" s="65">
        <v>73.706999999999994</v>
      </c>
      <c r="H1645" s="65">
        <v>5.9998593330383301</v>
      </c>
      <c r="I1645" s="66">
        <v>1.7699999809265137</v>
      </c>
      <c r="J1645" s="5">
        <v>9.9859539901798087</v>
      </c>
      <c r="K1645" s="6">
        <v>63.13264549439247</v>
      </c>
      <c r="L1645" s="5">
        <v>56.506953610471648</v>
      </c>
      <c r="M1645" s="5">
        <v>8.8013946210549179</v>
      </c>
      <c r="N1645" s="7">
        <v>6.4202272529962796</v>
      </c>
      <c r="O1645" s="7" t="s">
        <v>2263</v>
      </c>
      <c r="P1645" s="67">
        <v>58.593025812055011</v>
      </c>
      <c r="Q1645" s="18">
        <f t="shared" si="84"/>
        <v>2</v>
      </c>
      <c r="R1645" s="68">
        <v>1.67</v>
      </c>
      <c r="S1645" s="69">
        <v>10938.5</v>
      </c>
      <c r="T1645" s="59">
        <f t="shared" si="82"/>
        <v>10938.5</v>
      </c>
    </row>
    <row r="1646" spans="1:20">
      <c r="A1646">
        <f t="shared" si="83"/>
        <v>6</v>
      </c>
      <c r="B1646" s="60" t="s">
        <v>158</v>
      </c>
      <c r="C1646" s="60" t="s">
        <v>326</v>
      </c>
      <c r="D1646" s="60">
        <v>8</v>
      </c>
      <c r="E1646" s="65">
        <v>88468.313999999998</v>
      </c>
      <c r="F1646" s="60">
        <v>2011</v>
      </c>
      <c r="G1646" s="65">
        <v>73.712999999999994</v>
      </c>
      <c r="H1646" s="65">
        <v>5.7673444747924805</v>
      </c>
      <c r="I1646" s="66">
        <v>1.6599999666213989</v>
      </c>
      <c r="J1646" s="5">
        <v>9.7534391319339591</v>
      </c>
      <c r="K1646" s="6">
        <v>61.667672478874685</v>
      </c>
      <c r="L1646" s="5">
        <v>55.041980594953863</v>
      </c>
      <c r="M1646" s="5">
        <v>8.6913946067498031</v>
      </c>
      <c r="N1646" s="7">
        <v>6.3329284982881626</v>
      </c>
      <c r="O1646" s="7" t="s">
        <v>1936</v>
      </c>
      <c r="P1646" s="67">
        <v>57.663465963340812</v>
      </c>
      <c r="Q1646" s="18">
        <f t="shared" si="84"/>
        <v>2</v>
      </c>
      <c r="R1646" s="68">
        <v>1.65</v>
      </c>
      <c r="S1646" s="69">
        <v>7652.62</v>
      </c>
      <c r="T1646" s="59">
        <f t="shared" si="82"/>
        <v>7652.62</v>
      </c>
    </row>
    <row r="1647" spans="1:20">
      <c r="A1647">
        <f t="shared" si="83"/>
        <v>83</v>
      </c>
      <c r="B1647" s="60" t="s">
        <v>14</v>
      </c>
      <c r="C1647" s="60" t="s">
        <v>182</v>
      </c>
      <c r="D1647" s="60">
        <v>7</v>
      </c>
      <c r="E1647" s="65">
        <v>2922.518</v>
      </c>
      <c r="F1647" s="60">
        <v>2013</v>
      </c>
      <c r="G1647" s="65">
        <v>73.712999999999994</v>
      </c>
      <c r="H1647" s="65">
        <v>4.277191162109375</v>
      </c>
      <c r="I1647" s="66">
        <v>2.3560447692871094</v>
      </c>
      <c r="J1647" s="5">
        <v>8.2632858192508536</v>
      </c>
      <c r="K1647" s="6">
        <v>52.24594080179078</v>
      </c>
      <c r="L1647" s="5">
        <v>45.620248917869958</v>
      </c>
      <c r="M1647" s="5">
        <v>9.3874394094155136</v>
      </c>
      <c r="N1647" s="7">
        <v>4.8597116772986331</v>
      </c>
      <c r="O1647" s="7" t="s">
        <v>1696</v>
      </c>
      <c r="P1647" s="67">
        <v>44.096415305243099</v>
      </c>
      <c r="Q1647" s="18">
        <f t="shared" si="84"/>
        <v>2</v>
      </c>
      <c r="R1647" s="68">
        <v>1.62</v>
      </c>
      <c r="S1647" s="69">
        <v>12194.02</v>
      </c>
      <c r="T1647" s="59">
        <f t="shared" si="82"/>
        <v>12194.02</v>
      </c>
    </row>
    <row r="1648" spans="1:20">
      <c r="A1648">
        <f t="shared" si="83"/>
        <v>9</v>
      </c>
      <c r="B1648" s="60" t="s">
        <v>98</v>
      </c>
      <c r="C1648" s="60" t="s">
        <v>266</v>
      </c>
      <c r="D1648" s="60">
        <v>1</v>
      </c>
      <c r="E1648" s="65">
        <v>113623.895</v>
      </c>
      <c r="F1648" s="60">
        <v>2010</v>
      </c>
      <c r="G1648" s="65">
        <v>73.718000000000004</v>
      </c>
      <c r="H1648" s="65">
        <v>6.8023886680603027</v>
      </c>
      <c r="I1648" s="66">
        <v>2.9900000095367432</v>
      </c>
      <c r="J1648" s="5">
        <v>10.788483325201781</v>
      </c>
      <c r="K1648" s="6">
        <v>68.216531113987259</v>
      </c>
      <c r="L1648" s="5">
        <v>61.590839230066436</v>
      </c>
      <c r="M1648" s="5">
        <v>10.021394649665147</v>
      </c>
      <c r="N1648" s="7">
        <v>6.1459349105789798</v>
      </c>
      <c r="O1648" s="7" t="s">
        <v>2098</v>
      </c>
      <c r="P1648" s="67">
        <v>55.960825805134995</v>
      </c>
      <c r="Q1648" s="18">
        <f t="shared" si="84"/>
        <v>2</v>
      </c>
      <c r="R1648" s="68">
        <v>1.65</v>
      </c>
      <c r="S1648" s="69">
        <v>20058.39</v>
      </c>
      <c r="T1648" s="59">
        <f t="shared" si="82"/>
        <v>20058.39</v>
      </c>
    </row>
    <row r="1649" spans="1:20">
      <c r="A1649">
        <f t="shared" si="83"/>
        <v>105</v>
      </c>
      <c r="B1649" s="60" t="s">
        <v>84</v>
      </c>
      <c r="C1649" s="60" t="s">
        <v>252</v>
      </c>
      <c r="D1649" s="60">
        <v>7</v>
      </c>
      <c r="E1649" s="65">
        <v>2059.9409999999998</v>
      </c>
      <c r="F1649" s="60">
        <v>2011</v>
      </c>
      <c r="G1649" s="65">
        <v>73.718000000000004</v>
      </c>
      <c r="H1649" s="65">
        <v>4.9668116569519043</v>
      </c>
      <c r="I1649" s="66">
        <v>4.1399998664855957</v>
      </c>
      <c r="J1649" s="5">
        <v>8.9529063140933829</v>
      </c>
      <c r="K1649" s="6">
        <v>56.610015859160754</v>
      </c>
      <c r="L1649" s="5">
        <v>49.984323975239931</v>
      </c>
      <c r="M1649" s="5">
        <v>11.171394506614</v>
      </c>
      <c r="N1649" s="7">
        <v>4.4743137435211713</v>
      </c>
      <c r="O1649" s="7" t="s">
        <v>2008</v>
      </c>
      <c r="P1649" s="67">
        <v>40.740147047070174</v>
      </c>
      <c r="Q1649" s="18">
        <f t="shared" si="84"/>
        <v>3</v>
      </c>
      <c r="R1649" s="68">
        <v>1.65</v>
      </c>
      <c r="S1649" s="69">
        <v>25308.73</v>
      </c>
      <c r="T1649" s="59">
        <f t="shared" si="82"/>
        <v>25308.73</v>
      </c>
    </row>
    <row r="1650" spans="1:20">
      <c r="A1650">
        <f t="shared" si="83"/>
        <v>37</v>
      </c>
      <c r="B1650" s="60" t="s">
        <v>48</v>
      </c>
      <c r="C1650" s="60" t="s">
        <v>216</v>
      </c>
      <c r="D1650" s="60">
        <v>1</v>
      </c>
      <c r="E1650" s="65">
        <v>11331.264999999999</v>
      </c>
      <c r="F1650" s="60">
        <v>2023</v>
      </c>
      <c r="G1650" s="65">
        <v>73.72</v>
      </c>
      <c r="H1650" s="65">
        <v>5.920046943664552</v>
      </c>
      <c r="I1650" s="66">
        <v>2.4000000953674316</v>
      </c>
      <c r="J1650" s="5">
        <v>9.9061416008060306</v>
      </c>
      <c r="K1650" s="6">
        <v>62.639105987509737</v>
      </c>
      <c r="L1650" s="5">
        <v>56.013414103588914</v>
      </c>
      <c r="M1650" s="5">
        <v>9.4313947354958358</v>
      </c>
      <c r="N1650" s="7">
        <v>5.9390382519753722</v>
      </c>
      <c r="O1650" s="7" t="s">
        <v>3173</v>
      </c>
      <c r="P1650" s="67">
        <v>53.142601847371523</v>
      </c>
      <c r="Q1650" s="18">
        <f t="shared" si="84"/>
        <v>2</v>
      </c>
      <c r="R1650" s="68">
        <v>1.5</v>
      </c>
      <c r="S1650" s="69">
        <v>23282.49</v>
      </c>
      <c r="T1650" s="59">
        <f t="shared" si="82"/>
        <v>23282.49</v>
      </c>
    </row>
    <row r="1651" spans="1:20">
      <c r="A1651">
        <f t="shared" si="83"/>
        <v>22</v>
      </c>
      <c r="B1651" s="60" t="s">
        <v>115</v>
      </c>
      <c r="C1651" s="60" t="s">
        <v>283</v>
      </c>
      <c r="D1651" s="60">
        <v>4</v>
      </c>
      <c r="E1651" s="65">
        <v>4521.5649999999996</v>
      </c>
      <c r="F1651" s="60">
        <v>2015</v>
      </c>
      <c r="G1651" s="65">
        <v>74.576999999999998</v>
      </c>
      <c r="H1651" s="65">
        <v>4.6952390670776367</v>
      </c>
      <c r="I1651" s="66">
        <v>1.190000057220459</v>
      </c>
      <c r="J1651" s="5">
        <v>8.6813337242191153</v>
      </c>
      <c r="K1651" s="6">
        <v>55.53247798135439</v>
      </c>
      <c r="L1651" s="5">
        <v>48.906786097433567</v>
      </c>
      <c r="M1651" s="5">
        <v>8.2213946973488632</v>
      </c>
      <c r="N1651" s="7">
        <v>5.9487213420375546</v>
      </c>
      <c r="O1651" s="7" t="s">
        <v>1313</v>
      </c>
      <c r="P1651" s="67">
        <v>53.790776061174235</v>
      </c>
      <c r="Q1651" s="18">
        <f t="shared" si="84"/>
        <v>1</v>
      </c>
      <c r="R1651" s="68">
        <v>1.59</v>
      </c>
      <c r="S1651" s="69">
        <v>6072.65</v>
      </c>
      <c r="T1651" s="59">
        <f t="shared" si="82"/>
        <v>6072.65</v>
      </c>
    </row>
    <row r="1652" spans="1:20">
      <c r="A1652">
        <f t="shared" si="83"/>
        <v>78</v>
      </c>
      <c r="B1652" s="60" t="s">
        <v>128</v>
      </c>
      <c r="C1652" s="60" t="s">
        <v>296</v>
      </c>
      <c r="D1652" s="60">
        <v>7</v>
      </c>
      <c r="E1652" s="65">
        <v>7482.9889999999996</v>
      </c>
      <c r="F1652" s="60">
        <v>2007</v>
      </c>
      <c r="G1652" s="65">
        <v>73.724000000000004</v>
      </c>
      <c r="H1652" s="65">
        <v>4.7503838539123535</v>
      </c>
      <c r="I1652" s="66">
        <v>3.5299999713897705</v>
      </c>
      <c r="J1652" s="5">
        <v>8.7364785110538321</v>
      </c>
      <c r="K1652" s="6">
        <v>55.246019958096497</v>
      </c>
      <c r="L1652" s="5">
        <v>48.620328074175674</v>
      </c>
      <c r="M1652" s="5">
        <v>10.561394611518175</v>
      </c>
      <c r="N1652" s="7">
        <v>4.603589758984171</v>
      </c>
      <c r="O1652" s="7" t="s">
        <v>2637</v>
      </c>
      <c r="P1652" s="67">
        <v>42.110385111841772</v>
      </c>
      <c r="Q1652" s="18">
        <f t="shared" si="84"/>
        <v>3</v>
      </c>
      <c r="R1652" s="68">
        <v>1.69</v>
      </c>
      <c r="S1652" s="69">
        <v>17028.16</v>
      </c>
      <c r="T1652" s="59">
        <f t="shared" si="82"/>
        <v>17028.16</v>
      </c>
    </row>
    <row r="1653" spans="1:20">
      <c r="A1653">
        <f t="shared" si="83"/>
        <v>7</v>
      </c>
      <c r="B1653" s="60" t="s">
        <v>331</v>
      </c>
      <c r="C1653" s="60" t="s">
        <v>332</v>
      </c>
      <c r="D1653" s="60">
        <v>1</v>
      </c>
      <c r="E1653" s="65">
        <v>417.072</v>
      </c>
      <c r="F1653" s="60">
        <v>2024</v>
      </c>
      <c r="G1653" s="65">
        <v>73.739000000000004</v>
      </c>
      <c r="H1653" s="65">
        <v>6.7110000000000003</v>
      </c>
      <c r="I1653" s="66">
        <v>2.1564497947692871</v>
      </c>
      <c r="J1653" s="5">
        <v>10.697094657141481</v>
      </c>
      <c r="K1653" s="6">
        <v>67.657940695384468</v>
      </c>
      <c r="L1653" s="5">
        <v>61.032248811463646</v>
      </c>
      <c r="M1653" s="5">
        <v>9.1878444348976913</v>
      </c>
      <c r="N1653" s="7">
        <v>6.6427168248134638</v>
      </c>
      <c r="O1653" s="7" t="s">
        <v>3174</v>
      </c>
      <c r="P1653" s="67">
        <v>59.369457035736829</v>
      </c>
      <c r="Q1653" s="18">
        <f t="shared" si="84"/>
        <v>2</v>
      </c>
      <c r="R1653" s="68">
        <v>1.49</v>
      </c>
      <c r="S1653" s="69">
        <v>12621.41</v>
      </c>
      <c r="T1653" s="59">
        <f t="shared" si="82"/>
        <v>12621.41</v>
      </c>
    </row>
    <row r="1654" spans="1:20">
      <c r="A1654">
        <f t="shared" si="83"/>
        <v>86</v>
      </c>
      <c r="B1654" s="60" t="s">
        <v>112</v>
      </c>
      <c r="C1654" s="60" t="s">
        <v>280</v>
      </c>
      <c r="D1654" s="60">
        <v>7</v>
      </c>
      <c r="E1654" s="65">
        <v>2081.9720000000002</v>
      </c>
      <c r="F1654" s="60">
        <v>2007</v>
      </c>
      <c r="G1654" s="65">
        <v>73.742000000000004</v>
      </c>
      <c r="H1654" s="65">
        <v>4.493598461151123</v>
      </c>
      <c r="I1654" s="66">
        <v>3.4800000190734863</v>
      </c>
      <c r="J1654" s="5">
        <v>8.4796931182926016</v>
      </c>
      <c r="K1654" s="6">
        <v>53.635303200348147</v>
      </c>
      <c r="L1654" s="5">
        <v>47.009611316427325</v>
      </c>
      <c r="M1654" s="5">
        <v>10.511394659201891</v>
      </c>
      <c r="N1654" s="7">
        <v>4.4722525260027357</v>
      </c>
      <c r="O1654" s="7" t="s">
        <v>2624</v>
      </c>
      <c r="P1654" s="67">
        <v>40.909004938993284</v>
      </c>
      <c r="Q1654" s="18">
        <f t="shared" si="84"/>
        <v>3</v>
      </c>
      <c r="R1654" s="68">
        <v>1.69</v>
      </c>
      <c r="S1654" s="69">
        <v>15118.31</v>
      </c>
      <c r="T1654" s="59">
        <f t="shared" si="82"/>
        <v>15118.31</v>
      </c>
    </row>
    <row r="1655" spans="1:20">
      <c r="A1655" t="str">
        <f t="shared" si="83"/>
        <v/>
      </c>
      <c r="B1655" s="60" t="s">
        <v>98</v>
      </c>
      <c r="C1655" s="60" t="s">
        <v>266</v>
      </c>
      <c r="D1655" s="60">
        <v>1</v>
      </c>
      <c r="E1655" s="65">
        <v>107253.666</v>
      </c>
      <c r="F1655" s="60">
        <v>2006</v>
      </c>
      <c r="G1655" s="65">
        <v>73.745999999999995</v>
      </c>
      <c r="H1655" s="65" t="s">
        <v>367</v>
      </c>
      <c r="I1655" s="66">
        <v>3.1600000858306885</v>
      </c>
      <c r="J1655" s="5" t="s">
        <v>367</v>
      </c>
      <c r="K1655" s="6" t="s">
        <v>367</v>
      </c>
      <c r="L1655" s="5" t="s">
        <v>367</v>
      </c>
      <c r="M1655" s="5">
        <v>10.191394725959093</v>
      </c>
      <c r="N1655" s="7" t="s">
        <v>367</v>
      </c>
      <c r="O1655" s="7" t="s">
        <v>2715</v>
      </c>
      <c r="P1655" s="67" t="s">
        <v>367</v>
      </c>
      <c r="Q1655" s="18">
        <f t="shared" si="84"/>
        <v>2</v>
      </c>
      <c r="R1655" s="68">
        <v>1.71</v>
      </c>
      <c r="S1655" s="69">
        <v>20965.830000000002</v>
      </c>
      <c r="T1655" s="59">
        <f t="shared" si="82"/>
        <v>20965.830000000002</v>
      </c>
    </row>
    <row r="1656" spans="1:20">
      <c r="A1656">
        <f t="shared" si="83"/>
        <v>67</v>
      </c>
      <c r="B1656" s="60" t="s">
        <v>73</v>
      </c>
      <c r="C1656" s="60" t="s">
        <v>241</v>
      </c>
      <c r="D1656" s="60">
        <v>3</v>
      </c>
      <c r="E1656" s="65">
        <v>5308.0389999999998</v>
      </c>
      <c r="F1656" s="60">
        <v>2025</v>
      </c>
      <c r="G1656" s="65">
        <v>82.745000000000005</v>
      </c>
      <c r="H1656" s="65">
        <v>6.9868639869689915</v>
      </c>
      <c r="I1656" s="66">
        <v>5.8668255805969238</v>
      </c>
      <c r="J1656" s="5">
        <v>10.97295864411047</v>
      </c>
      <c r="K1656" s="6">
        <v>77.879148630461685</v>
      </c>
      <c r="L1656" s="5">
        <v>71.253456746540863</v>
      </c>
      <c r="M1656" s="5">
        <v>12.898220220725328</v>
      </c>
      <c r="N1656" s="7">
        <v>5.5242859500916435</v>
      </c>
      <c r="O1656" s="7" t="s">
        <v>3167</v>
      </c>
      <c r="P1656" s="67">
        <v>49.315510982336896</v>
      </c>
      <c r="Q1656" s="18">
        <f t="shared" si="84"/>
        <v>3</v>
      </c>
      <c r="R1656" s="68">
        <v>1.48</v>
      </c>
      <c r="S1656" s="69" t="s">
        <v>367</v>
      </c>
      <c r="T1656" s="59">
        <f t="shared" si="82"/>
        <v>119037.73</v>
      </c>
    </row>
    <row r="1657" spans="1:20">
      <c r="A1657">
        <f t="shared" si="83"/>
        <v>3</v>
      </c>
      <c r="B1657" s="60" t="s">
        <v>38</v>
      </c>
      <c r="C1657" s="60" t="s">
        <v>206</v>
      </c>
      <c r="D1657" s="60">
        <v>1</v>
      </c>
      <c r="E1657" s="65">
        <v>43235.374000000003</v>
      </c>
      <c r="F1657" s="60">
        <v>2007</v>
      </c>
      <c r="G1657" s="65">
        <v>73.751000000000005</v>
      </c>
      <c r="H1657" s="65">
        <v>6.1384115219116211</v>
      </c>
      <c r="I1657" s="66">
        <v>1.7999999523162842</v>
      </c>
      <c r="J1657" s="5">
        <v>10.1245061790531</v>
      </c>
      <c r="K1657" s="6">
        <v>64.046802928481966</v>
      </c>
      <c r="L1657" s="5">
        <v>57.421111044561144</v>
      </c>
      <c r="M1657" s="5">
        <v>8.8313945924446884</v>
      </c>
      <c r="N1657" s="7">
        <v>6.5019301814104482</v>
      </c>
      <c r="O1657" s="7" t="s">
        <v>2559</v>
      </c>
      <c r="P1657" s="67">
        <v>59.475061472444871</v>
      </c>
      <c r="Q1657" s="18">
        <f t="shared" ref="Q1657:Q1681" si="85">IF(I1657&lt;R1657,1,IF(I1657&lt;R1657*2,2,3))</f>
        <v>2</v>
      </c>
      <c r="R1657" s="68">
        <v>1.69</v>
      </c>
      <c r="S1657" s="69">
        <v>13318.3</v>
      </c>
      <c r="T1657" s="59">
        <f t="shared" si="82"/>
        <v>13318.3</v>
      </c>
    </row>
    <row r="1658" spans="1:20">
      <c r="A1658">
        <f t="shared" si="83"/>
        <v>96</v>
      </c>
      <c r="B1658" s="60" t="s">
        <v>71</v>
      </c>
      <c r="C1658" s="60" t="s">
        <v>239</v>
      </c>
      <c r="D1658" s="60">
        <v>4</v>
      </c>
      <c r="E1658" s="65">
        <v>88455.487999999998</v>
      </c>
      <c r="F1658" s="60">
        <v>2021</v>
      </c>
      <c r="G1658" s="65">
        <v>73.751999999999995</v>
      </c>
      <c r="H1658" s="65">
        <v>4.7878141403198242</v>
      </c>
      <c r="I1658" s="66">
        <v>3.7402193546295166</v>
      </c>
      <c r="J1658" s="5">
        <v>8.7739087974613028</v>
      </c>
      <c r="K1658" s="6">
        <v>55.503786274452693</v>
      </c>
      <c r="L1658" s="5">
        <v>48.878094390531871</v>
      </c>
      <c r="M1658" s="5">
        <v>10.771613994757921</v>
      </c>
      <c r="N1658" s="7">
        <v>4.5376760079147589</v>
      </c>
      <c r="O1658" s="7" t="s">
        <v>512</v>
      </c>
      <c r="P1658" s="67">
        <v>40.698377181061574</v>
      </c>
      <c r="Q1658" s="18">
        <f t="shared" si="85"/>
        <v>3</v>
      </c>
      <c r="R1658" s="68">
        <v>1.52</v>
      </c>
      <c r="S1658" s="69">
        <v>15884.43</v>
      </c>
      <c r="T1658" s="59">
        <f t="shared" si="82"/>
        <v>15884.43</v>
      </c>
    </row>
    <row r="1659" spans="1:20">
      <c r="A1659">
        <f t="shared" si="83"/>
        <v>71</v>
      </c>
      <c r="B1659" s="60" t="s">
        <v>20</v>
      </c>
      <c r="C1659" s="60" t="s">
        <v>188</v>
      </c>
      <c r="D1659" s="60">
        <v>7</v>
      </c>
      <c r="E1659" s="65">
        <v>9487.2929999999997</v>
      </c>
      <c r="F1659" s="60">
        <v>2015</v>
      </c>
      <c r="G1659" s="65">
        <v>73.760999999999996</v>
      </c>
      <c r="H1659" s="65">
        <v>5.7189078330993652</v>
      </c>
      <c r="I1659" s="66">
        <v>3.7300000190734863</v>
      </c>
      <c r="J1659" s="5">
        <v>9.7050024902408438</v>
      </c>
      <c r="K1659" s="6">
        <v>61.401381069665696</v>
      </c>
      <c r="L1659" s="5">
        <v>54.775689185744874</v>
      </c>
      <c r="M1659" s="5">
        <v>10.761394659201891</v>
      </c>
      <c r="N1659" s="7">
        <v>5.0900176901241228</v>
      </c>
      <c r="O1659" s="7" t="s">
        <v>1367</v>
      </c>
      <c r="P1659" s="67">
        <v>46.026025758184446</v>
      </c>
      <c r="Q1659" s="18">
        <f t="shared" si="85"/>
        <v>3</v>
      </c>
      <c r="R1659" s="68">
        <v>1.59</v>
      </c>
      <c r="S1659" s="69">
        <v>25513.21</v>
      </c>
      <c r="T1659" s="59">
        <f t="shared" si="82"/>
        <v>25513.21</v>
      </c>
    </row>
    <row r="1660" spans="1:20">
      <c r="A1660">
        <f t="shared" si="83"/>
        <v>9</v>
      </c>
      <c r="B1660" s="60" t="s">
        <v>158</v>
      </c>
      <c r="C1660" s="60" t="s">
        <v>326</v>
      </c>
      <c r="D1660" s="60">
        <v>8</v>
      </c>
      <c r="E1660" s="65">
        <v>89510.356</v>
      </c>
      <c r="F1660" s="60">
        <v>2012</v>
      </c>
      <c r="G1660" s="65">
        <v>73.762</v>
      </c>
      <c r="H1660" s="65">
        <v>5.5345697402954102</v>
      </c>
      <c r="I1660" s="66">
        <v>1.6299999952316284</v>
      </c>
      <c r="J1660" s="5">
        <v>9.5206643974368887</v>
      </c>
      <c r="K1660" s="6">
        <v>60.235931793320326</v>
      </c>
      <c r="L1660" s="5">
        <v>53.610239909399503</v>
      </c>
      <c r="M1660" s="5">
        <v>8.6613946353600326</v>
      </c>
      <c r="N1660" s="7">
        <v>6.189562093214918</v>
      </c>
      <c r="O1660" s="7" t="s">
        <v>1790</v>
      </c>
      <c r="P1660" s="67">
        <v>56.163311476888389</v>
      </c>
      <c r="Q1660" s="18">
        <f t="shared" si="85"/>
        <v>2</v>
      </c>
      <c r="R1660" s="68">
        <v>1.62</v>
      </c>
      <c r="S1660" s="69">
        <v>7979.87</v>
      </c>
      <c r="T1660" s="59">
        <f t="shared" si="82"/>
        <v>7979.87</v>
      </c>
    </row>
    <row r="1661" spans="1:20">
      <c r="A1661">
        <f t="shared" si="83"/>
        <v>5</v>
      </c>
      <c r="B1661" s="60" t="s">
        <v>109</v>
      </c>
      <c r="C1661" s="60" t="s">
        <v>277</v>
      </c>
      <c r="D1661" s="60">
        <v>1</v>
      </c>
      <c r="E1661" s="65">
        <v>6483.6570000000002</v>
      </c>
      <c r="F1661" s="60">
        <v>2019</v>
      </c>
      <c r="G1661" s="65">
        <v>73.763999999999996</v>
      </c>
      <c r="H1661" s="65">
        <v>6.1125450134277344</v>
      </c>
      <c r="I1661" s="66">
        <v>1.7114216089248657</v>
      </c>
      <c r="J1661" s="5">
        <v>10.098639670569213</v>
      </c>
      <c r="K1661" s="6">
        <v>63.894434108956744</v>
      </c>
      <c r="L1661" s="5">
        <v>57.268742225035922</v>
      </c>
      <c r="M1661" s="5">
        <v>8.7428162490532699</v>
      </c>
      <c r="N1661" s="7">
        <v>6.5503769716351252</v>
      </c>
      <c r="O1661" s="7" t="s">
        <v>715</v>
      </c>
      <c r="P1661" s="67">
        <v>58.956382551259466</v>
      </c>
      <c r="Q1661" s="18">
        <f t="shared" si="85"/>
        <v>2</v>
      </c>
      <c r="R1661" s="68">
        <v>1.55</v>
      </c>
      <c r="S1661" s="69">
        <v>6756.59</v>
      </c>
      <c r="T1661" s="59">
        <f t="shared" si="82"/>
        <v>6756.59</v>
      </c>
    </row>
    <row r="1662" spans="1:20">
      <c r="A1662">
        <f t="shared" si="83"/>
        <v>6</v>
      </c>
      <c r="B1662" s="60" t="s">
        <v>27</v>
      </c>
      <c r="C1662" s="60" t="s">
        <v>195</v>
      </c>
      <c r="D1662" s="60">
        <v>1</v>
      </c>
      <c r="E1662" s="65">
        <v>193701.929</v>
      </c>
      <c r="F1662" s="60">
        <v>2010</v>
      </c>
      <c r="G1662" s="65">
        <v>73.778999999999996</v>
      </c>
      <c r="H1662" s="65">
        <v>6.8373312950134277</v>
      </c>
      <c r="I1662" s="66">
        <v>2.7000000476837158</v>
      </c>
      <c r="J1662" s="5">
        <v>10.823425952154906</v>
      </c>
      <c r="K1662" s="6">
        <v>68.494106909121669</v>
      </c>
      <c r="L1662" s="5">
        <v>61.868415025200846</v>
      </c>
      <c r="M1662" s="5">
        <v>9.73139468781212</v>
      </c>
      <c r="N1662" s="7">
        <v>6.3576102922520077</v>
      </c>
      <c r="O1662" s="7" t="s">
        <v>2097</v>
      </c>
      <c r="P1662" s="67">
        <v>57.888202084478621</v>
      </c>
      <c r="Q1662" s="18">
        <f t="shared" si="85"/>
        <v>2</v>
      </c>
      <c r="R1662" s="68">
        <v>1.65</v>
      </c>
      <c r="S1662" s="69">
        <v>18062.16</v>
      </c>
      <c r="T1662" s="59">
        <f t="shared" si="82"/>
        <v>18062.16</v>
      </c>
    </row>
    <row r="1663" spans="1:20">
      <c r="A1663">
        <f t="shared" si="83"/>
        <v>7</v>
      </c>
      <c r="B1663" s="60" t="s">
        <v>143</v>
      </c>
      <c r="C1663" s="60" t="s">
        <v>311</v>
      </c>
      <c r="D1663" s="60">
        <v>8</v>
      </c>
      <c r="E1663" s="65">
        <v>67102.394</v>
      </c>
      <c r="F1663" s="60">
        <v>2007</v>
      </c>
      <c r="G1663" s="65">
        <v>73.778999999999996</v>
      </c>
      <c r="H1663" s="65">
        <v>5.7838912010192871</v>
      </c>
      <c r="I1663" s="66">
        <v>2.059999942779541</v>
      </c>
      <c r="J1663" s="5">
        <v>9.7699858581607657</v>
      </c>
      <c r="K1663" s="6">
        <v>61.827600505386904</v>
      </c>
      <c r="L1663" s="5">
        <v>55.201908621466082</v>
      </c>
      <c r="M1663" s="5">
        <v>9.0913945829079452</v>
      </c>
      <c r="N1663" s="7">
        <v>6.0718856846503044</v>
      </c>
      <c r="O1663" s="7" t="s">
        <v>2563</v>
      </c>
      <c r="P1663" s="67">
        <v>55.54131838891827</v>
      </c>
      <c r="Q1663" s="18">
        <f t="shared" si="85"/>
        <v>2</v>
      </c>
      <c r="R1663" s="68">
        <v>1.69</v>
      </c>
      <c r="S1663" s="69">
        <v>15742.66</v>
      </c>
      <c r="T1663" s="59">
        <f t="shared" si="82"/>
        <v>15742.66</v>
      </c>
    </row>
    <row r="1664" spans="1:20">
      <c r="A1664" t="str">
        <f t="shared" si="83"/>
        <v/>
      </c>
      <c r="B1664" s="60" t="s">
        <v>101</v>
      </c>
      <c r="C1664" s="60" t="s">
        <v>269</v>
      </c>
      <c r="D1664" s="60">
        <v>7</v>
      </c>
      <c r="E1664" s="65">
        <v>603.851</v>
      </c>
      <c r="F1664" s="60">
        <v>2021</v>
      </c>
      <c r="G1664" s="65">
        <v>73.789000000000001</v>
      </c>
      <c r="H1664" s="65" t="s">
        <v>367</v>
      </c>
      <c r="I1664" s="66">
        <v>4.25</v>
      </c>
      <c r="J1664" s="5" t="s">
        <v>367</v>
      </c>
      <c r="K1664" s="6" t="s">
        <v>367</v>
      </c>
      <c r="L1664" s="5" t="s">
        <v>367</v>
      </c>
      <c r="M1664" s="5">
        <v>11.281394640128404</v>
      </c>
      <c r="N1664" s="7" t="s">
        <v>367</v>
      </c>
      <c r="O1664" s="7" t="s">
        <v>482</v>
      </c>
      <c r="P1664" s="67" t="s">
        <v>367</v>
      </c>
      <c r="Q1664" s="18">
        <f t="shared" si="85"/>
        <v>3</v>
      </c>
      <c r="R1664" s="68">
        <v>1.52</v>
      </c>
      <c r="S1664" s="69">
        <v>23690.080000000002</v>
      </c>
      <c r="T1664" s="59">
        <f t="shared" si="82"/>
        <v>23690.080000000002</v>
      </c>
    </row>
    <row r="1665" spans="1:20">
      <c r="A1665" t="str">
        <f t="shared" si="83"/>
        <v/>
      </c>
      <c r="B1665" s="60" t="s">
        <v>112</v>
      </c>
      <c r="C1665" s="60" t="s">
        <v>280</v>
      </c>
      <c r="D1665" s="60">
        <v>7</v>
      </c>
      <c r="E1665" s="65">
        <v>2089.2330000000002</v>
      </c>
      <c r="F1665" s="60">
        <v>2006</v>
      </c>
      <c r="G1665" s="65">
        <v>73.790999999999997</v>
      </c>
      <c r="H1665" s="65" t="s">
        <v>367</v>
      </c>
      <c r="I1665" s="66">
        <v>3.2899999618530273</v>
      </c>
      <c r="J1665" s="5" t="s">
        <v>367</v>
      </c>
      <c r="K1665" s="6" t="s">
        <v>367</v>
      </c>
      <c r="L1665" s="5" t="s">
        <v>367</v>
      </c>
      <c r="M1665" s="5">
        <v>10.321394601981432</v>
      </c>
      <c r="N1665" s="7" t="s">
        <v>367</v>
      </c>
      <c r="O1665" s="7" t="s">
        <v>2722</v>
      </c>
      <c r="P1665" s="67" t="s">
        <v>367</v>
      </c>
      <c r="Q1665" s="18">
        <f t="shared" si="85"/>
        <v>2</v>
      </c>
      <c r="R1665" s="68">
        <v>1.71</v>
      </c>
      <c r="S1665" s="69">
        <v>14118.29</v>
      </c>
      <c r="T1665" s="59">
        <f t="shared" si="82"/>
        <v>14118.29</v>
      </c>
    </row>
    <row r="1666" spans="1:20">
      <c r="A1666">
        <f t="shared" si="83"/>
        <v>14</v>
      </c>
      <c r="B1666" s="60" t="s">
        <v>98</v>
      </c>
      <c r="C1666" s="60" t="s">
        <v>266</v>
      </c>
      <c r="D1666" s="60">
        <v>1</v>
      </c>
      <c r="E1666" s="65">
        <v>108774.36</v>
      </c>
      <c r="F1666" s="60">
        <v>2007</v>
      </c>
      <c r="G1666" s="65">
        <v>73.796000000000006</v>
      </c>
      <c r="H1666" s="65">
        <v>6.5253782272338867</v>
      </c>
      <c r="I1666" s="66">
        <v>3.380000114440918</v>
      </c>
      <c r="J1666" s="5">
        <v>10.511472884375365</v>
      </c>
      <c r="K1666" s="6">
        <v>66.535295345602151</v>
      </c>
      <c r="L1666" s="5">
        <v>59.909603461681328</v>
      </c>
      <c r="M1666" s="5">
        <v>10.411394754569322</v>
      </c>
      <c r="N1666" s="7">
        <v>5.7542341707280267</v>
      </c>
      <c r="O1666" s="7" t="s">
        <v>2561</v>
      </c>
      <c r="P1666" s="67">
        <v>52.635666868488627</v>
      </c>
      <c r="Q1666" s="18">
        <f t="shared" si="85"/>
        <v>3</v>
      </c>
      <c r="R1666" s="68">
        <v>1.69</v>
      </c>
      <c r="S1666" s="69">
        <v>21102.27</v>
      </c>
      <c r="T1666" s="59">
        <f t="shared" ref="T1666:T1729" si="86">IF(S1666=0,"",IF(F1666=2025,_xlfn.XLOOKUP("2024"&amp;C1666,O:O,S:S,"",0),S1666))</f>
        <v>21102.27</v>
      </c>
    </row>
    <row r="1667" spans="1:20">
      <c r="A1667">
        <f t="shared" ref="A1667:A1730" si="87">IF(ISNUMBER(P1667),COUNTIFS($F$3:$F$3127,F1667,$P$3:$P$3127,"&gt;"&amp;P1667)+1,"")</f>
        <v>11</v>
      </c>
      <c r="B1667" s="60" t="s">
        <v>78</v>
      </c>
      <c r="C1667" s="60" t="s">
        <v>246</v>
      </c>
      <c r="D1667" s="60">
        <v>4</v>
      </c>
      <c r="E1667" s="65">
        <v>7297.0429999999997</v>
      </c>
      <c r="F1667" s="60">
        <v>2010</v>
      </c>
      <c r="G1667" s="65">
        <v>73.796999999999997</v>
      </c>
      <c r="H1667" s="65">
        <v>5.5699424743652344</v>
      </c>
      <c r="I1667" s="66">
        <v>1.7999999523162842</v>
      </c>
      <c r="J1667" s="5">
        <v>9.556037131506713</v>
      </c>
      <c r="K1667" s="6">
        <v>60.488418293209612</v>
      </c>
      <c r="L1667" s="5">
        <v>53.86272640928879</v>
      </c>
      <c r="M1667" s="5">
        <v>8.8313945924446884</v>
      </c>
      <c r="N1667" s="7">
        <v>6.0990057510700151</v>
      </c>
      <c r="O1667" s="7" t="s">
        <v>2115</v>
      </c>
      <c r="P1667" s="67">
        <v>55.533519860852685</v>
      </c>
      <c r="Q1667" s="18">
        <f t="shared" si="85"/>
        <v>2</v>
      </c>
      <c r="R1667" s="68">
        <v>1.65</v>
      </c>
      <c r="S1667" s="69">
        <v>10953.54</v>
      </c>
      <c r="T1667" s="59">
        <f t="shared" si="86"/>
        <v>10953.54</v>
      </c>
    </row>
    <row r="1668" spans="1:20">
      <c r="A1668" t="str">
        <f t="shared" si="87"/>
        <v/>
      </c>
      <c r="B1668" s="60" t="s">
        <v>147</v>
      </c>
      <c r="C1668" s="60" t="s">
        <v>315</v>
      </c>
      <c r="D1668" s="60">
        <v>4</v>
      </c>
      <c r="E1668" s="65">
        <v>70045.349000000002</v>
      </c>
      <c r="F1668" s="60">
        <v>2006</v>
      </c>
      <c r="G1668" s="65">
        <v>73.804000000000002</v>
      </c>
      <c r="H1668" s="65" t="s">
        <v>367</v>
      </c>
      <c r="I1668" s="66">
        <v>3.0499999523162842</v>
      </c>
      <c r="J1668" s="5" t="s">
        <v>367</v>
      </c>
      <c r="K1668" s="6" t="s">
        <v>367</v>
      </c>
      <c r="L1668" s="5" t="s">
        <v>367</v>
      </c>
      <c r="M1668" s="5">
        <v>10.081394592444688</v>
      </c>
      <c r="N1668" s="7" t="s">
        <v>367</v>
      </c>
      <c r="O1668" s="7" t="s">
        <v>2734</v>
      </c>
      <c r="P1668" s="67" t="s">
        <v>367</v>
      </c>
      <c r="Q1668" s="18">
        <f t="shared" si="85"/>
        <v>2</v>
      </c>
      <c r="R1668" s="68">
        <v>1.71</v>
      </c>
      <c r="S1668" s="69">
        <v>18972.009999999998</v>
      </c>
      <c r="T1668" s="59">
        <f t="shared" si="86"/>
        <v>18972.009999999998</v>
      </c>
    </row>
    <row r="1669" spans="1:20">
      <c r="A1669">
        <f t="shared" si="87"/>
        <v>117</v>
      </c>
      <c r="B1669" s="60" t="s">
        <v>28</v>
      </c>
      <c r="C1669" s="60" t="s">
        <v>196</v>
      </c>
      <c r="D1669" s="60">
        <v>7</v>
      </c>
      <c r="E1669" s="65">
        <v>7437.5990000000002</v>
      </c>
      <c r="F1669" s="60">
        <v>2010</v>
      </c>
      <c r="G1669" s="65">
        <v>73.813999999999993</v>
      </c>
      <c r="H1669" s="65">
        <v>3.9122762680053711</v>
      </c>
      <c r="I1669" s="66">
        <v>3.8302602767944336</v>
      </c>
      <c r="J1669" s="5">
        <v>7.8983709251468506</v>
      </c>
      <c r="K1669" s="6">
        <v>50.007133224906909</v>
      </c>
      <c r="L1669" s="5">
        <v>43.381441340986086</v>
      </c>
      <c r="M1669" s="5">
        <v>10.861654916922838</v>
      </c>
      <c r="N1669" s="7">
        <v>3.9939992268946316</v>
      </c>
      <c r="O1669" s="7" t="s">
        <v>2187</v>
      </c>
      <c r="P1669" s="67">
        <v>36.366720157965148</v>
      </c>
      <c r="Q1669" s="18">
        <f t="shared" si="85"/>
        <v>3</v>
      </c>
      <c r="R1669" s="68">
        <v>1.65</v>
      </c>
      <c r="S1669" s="69">
        <v>21724.38</v>
      </c>
      <c r="T1669" s="59">
        <f t="shared" si="86"/>
        <v>21724.38</v>
      </c>
    </row>
    <row r="1670" spans="1:20">
      <c r="A1670">
        <f t="shared" si="87"/>
        <v>28</v>
      </c>
      <c r="B1670" s="60" t="s">
        <v>158</v>
      </c>
      <c r="C1670" s="60" t="s">
        <v>326</v>
      </c>
      <c r="D1670" s="60">
        <v>8</v>
      </c>
      <c r="E1670" s="65">
        <v>90573.104000000007</v>
      </c>
      <c r="F1670" s="60">
        <v>2013</v>
      </c>
      <c r="G1670" s="65">
        <v>73.820999999999998</v>
      </c>
      <c r="H1670" s="65">
        <v>5.0226988792419434</v>
      </c>
      <c r="I1670" s="66">
        <v>1.7000000476837158</v>
      </c>
      <c r="J1670" s="5">
        <v>9.008793536383422</v>
      </c>
      <c r="K1670" s="6">
        <v>57.042985884148948</v>
      </c>
      <c r="L1670" s="5">
        <v>50.417294000228125</v>
      </c>
      <c r="M1670" s="5">
        <v>8.73139468781212</v>
      </c>
      <c r="N1670" s="7">
        <v>5.7742543777804531</v>
      </c>
      <c r="O1670" s="7" t="s">
        <v>1653</v>
      </c>
      <c r="P1670" s="67">
        <v>52.394861265156926</v>
      </c>
      <c r="Q1670" s="18">
        <f t="shared" si="85"/>
        <v>2</v>
      </c>
      <c r="R1670" s="68">
        <v>1.62</v>
      </c>
      <c r="S1670" s="69">
        <v>8324.2000000000007</v>
      </c>
      <c r="T1670" s="59">
        <f t="shared" si="86"/>
        <v>8324.2000000000007</v>
      </c>
    </row>
    <row r="1671" spans="1:20">
      <c r="A1671">
        <f t="shared" si="87"/>
        <v>57</v>
      </c>
      <c r="B1671" s="60" t="s">
        <v>118</v>
      </c>
      <c r="C1671" s="60" t="s">
        <v>286</v>
      </c>
      <c r="D1671" s="60">
        <v>1</v>
      </c>
      <c r="E1671" s="65">
        <v>32838.578999999998</v>
      </c>
      <c r="F1671" s="60">
        <v>2020</v>
      </c>
      <c r="G1671" s="65">
        <v>73.831999999999994</v>
      </c>
      <c r="H1671" s="65">
        <v>4.9943790435791016</v>
      </c>
      <c r="I1671" s="66">
        <v>2.2799999713897705</v>
      </c>
      <c r="J1671" s="5">
        <v>8.9804737007205802</v>
      </c>
      <c r="K1671" s="6">
        <v>56.872140072080953</v>
      </c>
      <c r="L1671" s="5">
        <v>50.24644818816013</v>
      </c>
      <c r="M1671" s="5">
        <v>9.3113946115181747</v>
      </c>
      <c r="N1671" s="7">
        <v>5.3962322814678458</v>
      </c>
      <c r="O1671" s="7" t="s">
        <v>653</v>
      </c>
      <c r="P1671" s="67">
        <v>48.455358538121821</v>
      </c>
      <c r="Q1671" s="18">
        <f t="shared" si="85"/>
        <v>2</v>
      </c>
      <c r="R1671" s="68">
        <v>1.53</v>
      </c>
      <c r="S1671" s="69">
        <v>13609.6</v>
      </c>
      <c r="T1671" s="59">
        <f t="shared" si="86"/>
        <v>13609.6</v>
      </c>
    </row>
    <row r="1672" spans="1:20">
      <c r="A1672">
        <f t="shared" si="87"/>
        <v>25</v>
      </c>
      <c r="B1672" s="60" t="s">
        <v>117</v>
      </c>
      <c r="C1672" s="60" t="s">
        <v>285</v>
      </c>
      <c r="D1672" s="60">
        <v>1</v>
      </c>
      <c r="E1672" s="65">
        <v>6844.1459999999997</v>
      </c>
      <c r="F1672" s="60">
        <v>2023</v>
      </c>
      <c r="G1672" s="65">
        <v>73.843999999999994</v>
      </c>
      <c r="H1672" s="65">
        <v>6.2178528366088877</v>
      </c>
      <c r="I1672" s="66">
        <v>2.440000057220459</v>
      </c>
      <c r="J1672" s="5">
        <v>10.203947493750366</v>
      </c>
      <c r="K1672" s="6">
        <v>64.630738937300848</v>
      </c>
      <c r="L1672" s="5">
        <v>58.005047053380025</v>
      </c>
      <c r="M1672" s="5">
        <v>9.4713946973488632</v>
      </c>
      <c r="N1672" s="7">
        <v>6.1242350157380949</v>
      </c>
      <c r="O1672" s="7" t="s">
        <v>3176</v>
      </c>
      <c r="P1672" s="67">
        <v>54.79974522017109</v>
      </c>
      <c r="Q1672" s="18">
        <f t="shared" si="85"/>
        <v>2</v>
      </c>
      <c r="R1672" s="68">
        <v>1.5</v>
      </c>
      <c r="S1672" s="69">
        <v>15826.09</v>
      </c>
      <c r="T1672" s="59">
        <f t="shared" si="86"/>
        <v>15826.09</v>
      </c>
    </row>
    <row r="1673" spans="1:20">
      <c r="A1673">
        <f t="shared" si="87"/>
        <v>29</v>
      </c>
      <c r="B1673" s="60" t="s">
        <v>48</v>
      </c>
      <c r="C1673" s="60" t="s">
        <v>216</v>
      </c>
      <c r="D1673" s="60">
        <v>1</v>
      </c>
      <c r="E1673" s="65">
        <v>11427.557000000001</v>
      </c>
      <c r="F1673" s="60">
        <v>2024</v>
      </c>
      <c r="G1673" s="65">
        <v>73.867999999999995</v>
      </c>
      <c r="H1673" s="65">
        <v>6.0995371284484854</v>
      </c>
      <c r="I1673" s="66">
        <v>2.3199999332427979</v>
      </c>
      <c r="J1673" s="5">
        <v>10.085631785589964</v>
      </c>
      <c r="K1673" s="6">
        <v>63.902101625574822</v>
      </c>
      <c r="L1673" s="5">
        <v>57.276409741654</v>
      </c>
      <c r="M1673" s="5">
        <v>9.3513945733712021</v>
      </c>
      <c r="N1673" s="7">
        <v>6.1249056803519846</v>
      </c>
      <c r="O1673" s="7" t="s">
        <v>3177</v>
      </c>
      <c r="P1673" s="67">
        <v>54.741506258293477</v>
      </c>
      <c r="Q1673" s="18">
        <f t="shared" si="85"/>
        <v>2</v>
      </c>
      <c r="R1673" s="68">
        <v>1.49</v>
      </c>
      <c r="S1673" s="69">
        <v>24229.89</v>
      </c>
      <c r="T1673" s="59">
        <f t="shared" si="86"/>
        <v>24229.89</v>
      </c>
    </row>
    <row r="1674" spans="1:20">
      <c r="A1674" t="str">
        <f t="shared" si="87"/>
        <v/>
      </c>
      <c r="B1674" s="60" t="s">
        <v>12</v>
      </c>
      <c r="C1674" s="60" t="s">
        <v>180</v>
      </c>
      <c r="D1674" s="60">
        <v>4</v>
      </c>
      <c r="E1674" s="65">
        <v>35490.445</v>
      </c>
      <c r="F1674" s="60">
        <v>2009</v>
      </c>
      <c r="G1674" s="65">
        <v>73.870999999999995</v>
      </c>
      <c r="H1674" s="65" t="s">
        <v>367</v>
      </c>
      <c r="I1674" s="66">
        <v>2.5551223754882813</v>
      </c>
      <c r="J1674" s="5" t="s">
        <v>367</v>
      </c>
      <c r="K1674" s="6" t="s">
        <v>367</v>
      </c>
      <c r="L1674" s="5" t="s">
        <v>367</v>
      </c>
      <c r="M1674" s="5">
        <v>9.5865170156166855</v>
      </c>
      <c r="N1674" s="7" t="s">
        <v>367</v>
      </c>
      <c r="O1674" s="7" t="s">
        <v>2218</v>
      </c>
      <c r="P1674" s="67" t="s">
        <v>367</v>
      </c>
      <c r="Q1674" s="18">
        <f t="shared" si="85"/>
        <v>2</v>
      </c>
      <c r="R1674" s="68">
        <v>1.67</v>
      </c>
      <c r="S1674" s="69">
        <v>14104.43</v>
      </c>
      <c r="T1674" s="59">
        <f t="shared" si="86"/>
        <v>14104.43</v>
      </c>
    </row>
    <row r="1675" spans="1:20">
      <c r="A1675">
        <f t="shared" si="87"/>
        <v>8</v>
      </c>
      <c r="B1675" s="60" t="s">
        <v>109</v>
      </c>
      <c r="C1675" s="60" t="s">
        <v>277</v>
      </c>
      <c r="D1675" s="60">
        <v>1</v>
      </c>
      <c r="E1675" s="65">
        <v>6400.08</v>
      </c>
      <c r="F1675" s="60">
        <v>2018</v>
      </c>
      <c r="G1675" s="65">
        <v>73.879000000000005</v>
      </c>
      <c r="H1675" s="65">
        <v>5.8189525604248047</v>
      </c>
      <c r="I1675" s="66">
        <v>1.7294092178344727</v>
      </c>
      <c r="J1675" s="5">
        <v>9.8050472175662833</v>
      </c>
      <c r="K1675" s="6">
        <v>62.133581837875205</v>
      </c>
      <c r="L1675" s="5">
        <v>55.507889953954383</v>
      </c>
      <c r="M1675" s="5">
        <v>8.7608038579628769</v>
      </c>
      <c r="N1675" s="7">
        <v>6.3359357033775057</v>
      </c>
      <c r="O1675" s="7" t="s">
        <v>866</v>
      </c>
      <c r="P1675" s="67">
        <v>57.09276669178719</v>
      </c>
      <c r="Q1675" s="18">
        <f t="shared" si="85"/>
        <v>2</v>
      </c>
      <c r="R1675" s="68">
        <v>1.56</v>
      </c>
      <c r="S1675" s="69">
        <v>7049.03</v>
      </c>
      <c r="T1675" s="59">
        <f t="shared" si="86"/>
        <v>7049.03</v>
      </c>
    </row>
    <row r="1676" spans="1:20">
      <c r="A1676">
        <f t="shared" si="87"/>
        <v>33</v>
      </c>
      <c r="B1676" s="60" t="s">
        <v>158</v>
      </c>
      <c r="C1676" s="60" t="s">
        <v>326</v>
      </c>
      <c r="D1676" s="60">
        <v>8</v>
      </c>
      <c r="E1676" s="65">
        <v>91679.577999999994</v>
      </c>
      <c r="F1676" s="60">
        <v>2014</v>
      </c>
      <c r="G1676" s="65">
        <v>73.885999999999996</v>
      </c>
      <c r="H1676" s="65">
        <v>5.084923267364502</v>
      </c>
      <c r="I1676" s="66">
        <v>1.7599999904632568</v>
      </c>
      <c r="J1676" s="5">
        <v>9.0710179245059805</v>
      </c>
      <c r="K1676" s="6">
        <v>57.487559651108981</v>
      </c>
      <c r="L1676" s="5">
        <v>50.861867767188158</v>
      </c>
      <c r="M1676" s="5">
        <v>8.791394630591661</v>
      </c>
      <c r="N1676" s="7">
        <v>5.7854151592971039</v>
      </c>
      <c r="O1676" s="7" t="s">
        <v>1497</v>
      </c>
      <c r="P1676" s="67">
        <v>52.435453411742152</v>
      </c>
      <c r="Q1676" s="18">
        <f t="shared" si="85"/>
        <v>2</v>
      </c>
      <c r="R1676" s="68">
        <v>1.61</v>
      </c>
      <c r="S1676" s="69">
        <v>8751.8799999999992</v>
      </c>
      <c r="T1676" s="59">
        <f t="shared" si="86"/>
        <v>8751.8799999999992</v>
      </c>
    </row>
    <row r="1677" spans="1:20">
      <c r="A1677" t="str">
        <f t="shared" si="87"/>
        <v/>
      </c>
      <c r="B1677" s="60" t="s">
        <v>146</v>
      </c>
      <c r="C1677" s="60" t="s">
        <v>314</v>
      </c>
      <c r="D1677" s="60">
        <v>4</v>
      </c>
      <c r="E1677" s="65">
        <v>10346.41</v>
      </c>
      <c r="F1677" s="60">
        <v>2006</v>
      </c>
      <c r="G1677" s="65">
        <v>73.888000000000005</v>
      </c>
      <c r="H1677" s="65" t="s">
        <v>367</v>
      </c>
      <c r="I1677" s="66">
        <v>1.5499999523162842</v>
      </c>
      <c r="J1677" s="5" t="s">
        <v>367</v>
      </c>
      <c r="K1677" s="6" t="s">
        <v>367</v>
      </c>
      <c r="L1677" s="5" t="s">
        <v>367</v>
      </c>
      <c r="M1677" s="5">
        <v>8.5813945924446884</v>
      </c>
      <c r="N1677" s="7" t="s">
        <v>367</v>
      </c>
      <c r="O1677" s="7" t="s">
        <v>2733</v>
      </c>
      <c r="P1677" s="67" t="s">
        <v>367</v>
      </c>
      <c r="Q1677" s="18">
        <f t="shared" si="85"/>
        <v>1</v>
      </c>
      <c r="R1677" s="68">
        <v>1.71</v>
      </c>
      <c r="S1677" s="69">
        <v>10983.92</v>
      </c>
      <c r="T1677" s="59">
        <f t="shared" si="86"/>
        <v>10983.92</v>
      </c>
    </row>
    <row r="1678" spans="1:20">
      <c r="A1678">
        <f t="shared" si="87"/>
        <v>13</v>
      </c>
      <c r="B1678" s="60" t="s">
        <v>115</v>
      </c>
      <c r="C1678" s="60" t="s">
        <v>283</v>
      </c>
      <c r="D1678" s="60">
        <v>4</v>
      </c>
      <c r="E1678" s="65">
        <v>4632.7389999999996</v>
      </c>
      <c r="F1678" s="60">
        <v>2016</v>
      </c>
      <c r="G1678" s="65">
        <v>74.917000000000002</v>
      </c>
      <c r="H1678" s="65">
        <v>4.9066181182861328</v>
      </c>
      <c r="I1678" s="66">
        <v>1.190000057220459</v>
      </c>
      <c r="J1678" s="5">
        <v>8.8927127754276114</v>
      </c>
      <c r="K1678" s="6">
        <v>57.14396036009267</v>
      </c>
      <c r="L1678" s="5">
        <v>50.518268476171848</v>
      </c>
      <c r="M1678" s="5">
        <v>8.2213946973488632</v>
      </c>
      <c r="N1678" s="7">
        <v>6.1447321696478543</v>
      </c>
      <c r="O1678" s="7" t="s">
        <v>1161</v>
      </c>
      <c r="P1678" s="67">
        <v>55.498738260738889</v>
      </c>
      <c r="Q1678" s="18">
        <f t="shared" si="85"/>
        <v>1</v>
      </c>
      <c r="R1678" s="68">
        <v>1.58</v>
      </c>
      <c r="S1678" s="69">
        <v>6464.13</v>
      </c>
      <c r="T1678" s="59">
        <f t="shared" si="86"/>
        <v>6464.13</v>
      </c>
    </row>
    <row r="1679" spans="1:20">
      <c r="A1679">
        <f t="shared" si="87"/>
        <v>68</v>
      </c>
      <c r="B1679" s="60" t="s">
        <v>95</v>
      </c>
      <c r="C1679" s="60" t="s">
        <v>263</v>
      </c>
      <c r="D1679" s="60">
        <v>3</v>
      </c>
      <c r="E1679" s="65">
        <v>545.40499999999997</v>
      </c>
      <c r="F1679" s="60">
        <v>2025</v>
      </c>
      <c r="G1679" s="65">
        <v>83.628</v>
      </c>
      <c r="H1679" s="65">
        <v>6.6592382049560541</v>
      </c>
      <c r="I1679" s="66">
        <v>5.6599998474121094</v>
      </c>
      <c r="J1679" s="5">
        <v>10.645332862097533</v>
      </c>
      <c r="K1679" s="6">
        <v>76.360128179348692</v>
      </c>
      <c r="L1679" s="5">
        <v>69.734436295427869</v>
      </c>
      <c r="M1679" s="5">
        <v>12.691394487540514</v>
      </c>
      <c r="N1679" s="7">
        <v>5.4946236494254483</v>
      </c>
      <c r="O1679" s="7" t="s">
        <v>3168</v>
      </c>
      <c r="P1679" s="67">
        <v>49.05071449506584</v>
      </c>
      <c r="Q1679" s="18">
        <f t="shared" si="85"/>
        <v>3</v>
      </c>
      <c r="R1679" s="68">
        <v>1.48</v>
      </c>
      <c r="S1679" s="69" t="s">
        <v>367</v>
      </c>
      <c r="T1679" s="59">
        <f t="shared" si="86"/>
        <v>62700.49</v>
      </c>
    </row>
    <row r="1680" spans="1:20">
      <c r="A1680">
        <f t="shared" si="87"/>
        <v>89</v>
      </c>
      <c r="B1680" s="60" t="s">
        <v>128</v>
      </c>
      <c r="C1680" s="60" t="s">
        <v>296</v>
      </c>
      <c r="D1680" s="60">
        <v>7</v>
      </c>
      <c r="E1680" s="65">
        <v>7454.2790000000005</v>
      </c>
      <c r="F1680" s="60">
        <v>2008</v>
      </c>
      <c r="G1680" s="65">
        <v>73.903999999999996</v>
      </c>
      <c r="H1680" s="65">
        <v>4.5653479099273682</v>
      </c>
      <c r="I1680" s="66">
        <v>3.7799999713897705</v>
      </c>
      <c r="J1680" s="5">
        <v>8.5514425670688468</v>
      </c>
      <c r="K1680" s="6">
        <v>54.207954612030406</v>
      </c>
      <c r="L1680" s="5">
        <v>47.582262728109583</v>
      </c>
      <c r="M1680" s="5">
        <v>10.811394611518175</v>
      </c>
      <c r="N1680" s="7">
        <v>4.4011216348921991</v>
      </c>
      <c r="O1680" s="7" t="s">
        <v>2491</v>
      </c>
      <c r="P1680" s="67">
        <v>40.258349825303455</v>
      </c>
      <c r="Q1680" s="18">
        <f t="shared" si="85"/>
        <v>3</v>
      </c>
      <c r="R1680" s="68">
        <v>1.69</v>
      </c>
      <c r="S1680" s="69">
        <v>17983.36</v>
      </c>
      <c r="T1680" s="59">
        <f t="shared" si="86"/>
        <v>17983.36</v>
      </c>
    </row>
    <row r="1681" spans="1:20">
      <c r="A1681">
        <f t="shared" si="87"/>
        <v>60</v>
      </c>
      <c r="B1681" s="60" t="s">
        <v>93</v>
      </c>
      <c r="C1681" s="60" t="s">
        <v>261</v>
      </c>
      <c r="D1681" s="60">
        <v>8</v>
      </c>
      <c r="E1681" s="65">
        <v>34282.398999999998</v>
      </c>
      <c r="F1681" s="60">
        <v>2021</v>
      </c>
      <c r="G1681" s="65">
        <v>73.917000000000002</v>
      </c>
      <c r="H1681" s="65">
        <v>6.0103917121887207</v>
      </c>
      <c r="I1681" s="66">
        <v>3.630000114440918</v>
      </c>
      <c r="J1681" s="5">
        <v>9.9964863693301993</v>
      </c>
      <c r="K1681" s="6">
        <v>63.379294841390994</v>
      </c>
      <c r="L1681" s="5">
        <v>56.753602957470171</v>
      </c>
      <c r="M1681" s="5">
        <v>10.661394754569322</v>
      </c>
      <c r="N1681" s="7">
        <v>5.3232812651596442</v>
      </c>
      <c r="O1681" s="7" t="s">
        <v>467</v>
      </c>
      <c r="P1681" s="67">
        <v>47.744463992682583</v>
      </c>
      <c r="Q1681" s="18">
        <f t="shared" si="85"/>
        <v>3</v>
      </c>
      <c r="R1681" s="68">
        <v>1.52</v>
      </c>
      <c r="S1681" s="69">
        <v>29822.85</v>
      </c>
      <c r="T1681" s="59">
        <f t="shared" si="86"/>
        <v>29822.85</v>
      </c>
    </row>
    <row r="1682" spans="1:20">
      <c r="A1682">
        <f t="shared" si="87"/>
        <v>7</v>
      </c>
      <c r="B1682" s="60" t="s">
        <v>98</v>
      </c>
      <c r="C1682" s="60" t="s">
        <v>266</v>
      </c>
      <c r="D1682" s="60">
        <v>1</v>
      </c>
      <c r="E1682" s="65">
        <v>115243.504</v>
      </c>
      <c r="F1682" s="60">
        <v>2011</v>
      </c>
      <c r="G1682" s="65">
        <v>73.921000000000006</v>
      </c>
      <c r="H1682" s="65">
        <v>6.909515380859375</v>
      </c>
      <c r="I1682" s="66">
        <v>2.8599998950958252</v>
      </c>
      <c r="J1682" s="5">
        <v>10.895610038000854</v>
      </c>
      <c r="K1682" s="6">
        <v>69.083618466581541</v>
      </c>
      <c r="L1682" s="5">
        <v>62.457926582660718</v>
      </c>
      <c r="M1682" s="5">
        <v>9.8913945352242294</v>
      </c>
      <c r="N1682" s="7">
        <v>6.3143701689627179</v>
      </c>
      <c r="O1682" s="7" t="s">
        <v>1934</v>
      </c>
      <c r="P1682" s="67">
        <v>57.494486068544347</v>
      </c>
      <c r="Q1682" s="18">
        <f t="shared" ref="Q1682:Q1696" si="88">IF(I1682&lt;R1682,1,IF(I1682&lt;R1682*2,2,3))</f>
        <v>2</v>
      </c>
      <c r="R1682" s="68">
        <v>1.65</v>
      </c>
      <c r="S1682" s="69">
        <v>20457.599999999999</v>
      </c>
      <c r="T1682" s="59">
        <f t="shared" si="86"/>
        <v>20457.599999999999</v>
      </c>
    </row>
    <row r="1683" spans="1:20">
      <c r="A1683">
        <f t="shared" si="87"/>
        <v>13</v>
      </c>
      <c r="B1683" s="60" t="s">
        <v>78</v>
      </c>
      <c r="C1683" s="60" t="s">
        <v>246</v>
      </c>
      <c r="D1683" s="60">
        <v>4</v>
      </c>
      <c r="E1683" s="65">
        <v>7480.424</v>
      </c>
      <c r="F1683" s="60">
        <v>2011</v>
      </c>
      <c r="G1683" s="65">
        <v>73.929000000000002</v>
      </c>
      <c r="H1683" s="65">
        <v>5.5393276214599609</v>
      </c>
      <c r="I1683" s="66">
        <v>1.8999999761581421</v>
      </c>
      <c r="J1683" s="5">
        <v>9.5254222786014395</v>
      </c>
      <c r="K1683" s="6">
        <v>60.40247886724697</v>
      </c>
      <c r="L1683" s="5">
        <v>53.776786983326147</v>
      </c>
      <c r="M1683" s="5">
        <v>8.9313946162865463</v>
      </c>
      <c r="N1683" s="7">
        <v>6.0210962894040403</v>
      </c>
      <c r="O1683" s="7" t="s">
        <v>1947</v>
      </c>
      <c r="P1683" s="67">
        <v>54.824127738043707</v>
      </c>
      <c r="Q1683" s="18">
        <f t="shared" si="88"/>
        <v>2</v>
      </c>
      <c r="R1683" s="68">
        <v>1.65</v>
      </c>
      <c r="S1683" s="69">
        <v>10977.48</v>
      </c>
      <c r="T1683" s="59">
        <f t="shared" si="86"/>
        <v>10977.48</v>
      </c>
    </row>
    <row r="1684" spans="1:20">
      <c r="A1684">
        <f t="shared" si="87"/>
        <v>114</v>
      </c>
      <c r="B1684" s="60" t="s">
        <v>84</v>
      </c>
      <c r="C1684" s="60" t="s">
        <v>252</v>
      </c>
      <c r="D1684" s="60">
        <v>7</v>
      </c>
      <c r="E1684" s="65">
        <v>2034.633</v>
      </c>
      <c r="F1684" s="60">
        <v>2012</v>
      </c>
      <c r="G1684" s="65">
        <v>73.938999999999993</v>
      </c>
      <c r="H1684" s="65">
        <v>5.1250252723693848</v>
      </c>
      <c r="I1684" s="66">
        <v>4.8299999237060547</v>
      </c>
      <c r="J1684" s="5">
        <v>9.1111199295108634</v>
      </c>
      <c r="K1684" s="6">
        <v>57.78312538953282</v>
      </c>
      <c r="L1684" s="5">
        <v>51.157433505611998</v>
      </c>
      <c r="M1684" s="5">
        <v>11.861394563834459</v>
      </c>
      <c r="N1684" s="7">
        <v>4.3129358213570983</v>
      </c>
      <c r="O1684" s="7" t="s">
        <v>1858</v>
      </c>
      <c r="P1684" s="67">
        <v>39.135039646866552</v>
      </c>
      <c r="Q1684" s="18">
        <f t="shared" si="88"/>
        <v>3</v>
      </c>
      <c r="R1684" s="68">
        <v>1.62</v>
      </c>
      <c r="S1684" s="69">
        <v>27496.55</v>
      </c>
      <c r="T1684" s="59">
        <f t="shared" si="86"/>
        <v>27496.55</v>
      </c>
    </row>
    <row r="1685" spans="1:20">
      <c r="A1685">
        <f t="shared" si="87"/>
        <v>45</v>
      </c>
      <c r="B1685" s="60" t="s">
        <v>102</v>
      </c>
      <c r="C1685" s="60" t="s">
        <v>270</v>
      </c>
      <c r="D1685" s="60">
        <v>4</v>
      </c>
      <c r="E1685" s="65">
        <v>35839.760000000002</v>
      </c>
      <c r="F1685" s="60">
        <v>2018</v>
      </c>
      <c r="G1685" s="65">
        <v>73.945999999999998</v>
      </c>
      <c r="H1685" s="65">
        <v>4.896791934967041</v>
      </c>
      <c r="I1685" s="66">
        <v>1.8364765644073486</v>
      </c>
      <c r="J1685" s="5">
        <v>8.8828865921085196</v>
      </c>
      <c r="K1685" s="6">
        <v>56.340992919040417</v>
      </c>
      <c r="L1685" s="5">
        <v>49.715301035119595</v>
      </c>
      <c r="M1685" s="5">
        <v>8.8678712045357528</v>
      </c>
      <c r="N1685" s="7">
        <v>5.6062272318176127</v>
      </c>
      <c r="O1685" s="7" t="s">
        <v>903</v>
      </c>
      <c r="P1685" s="67">
        <v>50.517403956085616</v>
      </c>
      <c r="Q1685" s="18">
        <f t="shared" si="88"/>
        <v>2</v>
      </c>
      <c r="R1685" s="68">
        <v>1.56</v>
      </c>
      <c r="S1685" s="69">
        <v>8611.75</v>
      </c>
      <c r="T1685" s="59">
        <f t="shared" si="86"/>
        <v>8611.75</v>
      </c>
    </row>
    <row r="1686" spans="1:20">
      <c r="A1686">
        <f t="shared" si="87"/>
        <v>44</v>
      </c>
      <c r="B1686" s="60" t="s">
        <v>13</v>
      </c>
      <c r="C1686" s="60" t="s">
        <v>181</v>
      </c>
      <c r="D1686" s="60">
        <v>1</v>
      </c>
      <c r="E1686" s="65">
        <v>45312.281000000003</v>
      </c>
      <c r="F1686" s="60">
        <v>2021</v>
      </c>
      <c r="G1686" s="65">
        <v>73.947999999999993</v>
      </c>
      <c r="H1686" s="65">
        <v>5.9082789421081543</v>
      </c>
      <c r="I1686" s="66">
        <v>3.1600000858306885</v>
      </c>
      <c r="J1686" s="5">
        <v>9.8943735992496329</v>
      </c>
      <c r="K1686" s="6">
        <v>62.758192910661613</v>
      </c>
      <c r="L1686" s="5">
        <v>56.13250102674079</v>
      </c>
      <c r="M1686" s="5">
        <v>10.191394725959093</v>
      </c>
      <c r="N1686" s="7">
        <v>5.5078330823319446</v>
      </c>
      <c r="O1686" s="7" t="s">
        <v>439</v>
      </c>
      <c r="P1686" s="67">
        <v>49.399707657419277</v>
      </c>
      <c r="Q1686" s="18">
        <f t="shared" si="88"/>
        <v>3</v>
      </c>
      <c r="R1686" s="68">
        <v>1.52</v>
      </c>
      <c r="S1686" s="69">
        <v>26300.27</v>
      </c>
      <c r="T1686" s="59">
        <f t="shared" si="86"/>
        <v>26300.27</v>
      </c>
    </row>
    <row r="1687" spans="1:20">
      <c r="A1687">
        <f t="shared" si="87"/>
        <v>34</v>
      </c>
      <c r="B1687" s="60" t="s">
        <v>158</v>
      </c>
      <c r="C1687" s="60" t="s">
        <v>326</v>
      </c>
      <c r="D1687" s="60">
        <v>8</v>
      </c>
      <c r="E1687" s="65">
        <v>92823.254000000001</v>
      </c>
      <c r="F1687" s="60">
        <v>2015</v>
      </c>
      <c r="G1687" s="65">
        <v>73.954999999999998</v>
      </c>
      <c r="H1687" s="65">
        <v>5.0763154029846191</v>
      </c>
      <c r="I1687" s="66">
        <v>1.940000057220459</v>
      </c>
      <c r="J1687" s="5">
        <v>9.0624100601260977</v>
      </c>
      <c r="K1687" s="6">
        <v>57.486642351861747</v>
      </c>
      <c r="L1687" s="5">
        <v>50.860950467940924</v>
      </c>
      <c r="M1687" s="5">
        <v>8.9713946973488632</v>
      </c>
      <c r="N1687" s="7">
        <v>5.6692356298815882</v>
      </c>
      <c r="O1687" s="7" t="s">
        <v>1355</v>
      </c>
      <c r="P1687" s="67">
        <v>51.263551723291563</v>
      </c>
      <c r="Q1687" s="18">
        <f t="shared" si="88"/>
        <v>2</v>
      </c>
      <c r="R1687" s="68">
        <v>1.59</v>
      </c>
      <c r="S1687" s="69">
        <v>9248.02</v>
      </c>
      <c r="T1687" s="59">
        <f t="shared" si="86"/>
        <v>9248.02</v>
      </c>
    </row>
    <row r="1688" spans="1:20">
      <c r="A1688">
        <f t="shared" si="87"/>
        <v>79</v>
      </c>
      <c r="B1688" s="60" t="s">
        <v>67</v>
      </c>
      <c r="C1688" s="60" t="s">
        <v>235</v>
      </c>
      <c r="D1688" s="60">
        <v>7</v>
      </c>
      <c r="E1688" s="65">
        <v>10016.656999999999</v>
      </c>
      <c r="F1688" s="60">
        <v>2008</v>
      </c>
      <c r="G1688" s="65">
        <v>73.956999999999994</v>
      </c>
      <c r="H1688" s="65">
        <v>4.9242587089538574</v>
      </c>
      <c r="I1688" s="66">
        <v>3.9352612495422363</v>
      </c>
      <c r="J1688" s="5">
        <v>8.910353366095336</v>
      </c>
      <c r="K1688" s="6">
        <v>56.52361194920632</v>
      </c>
      <c r="L1688" s="5">
        <v>49.897920065285497</v>
      </c>
      <c r="M1688" s="5">
        <v>10.966655889670641</v>
      </c>
      <c r="N1688" s="7">
        <v>4.5499667872577039</v>
      </c>
      <c r="O1688" s="7" t="s">
        <v>2482</v>
      </c>
      <c r="P1688" s="67">
        <v>41.619880069372222</v>
      </c>
      <c r="Q1688" s="18">
        <f t="shared" si="88"/>
        <v>3</v>
      </c>
      <c r="R1688" s="68">
        <v>1.69</v>
      </c>
      <c r="S1688" s="69">
        <v>29384.01</v>
      </c>
      <c r="T1688" s="59">
        <f t="shared" si="86"/>
        <v>29384.01</v>
      </c>
    </row>
    <row r="1689" spans="1:20">
      <c r="A1689">
        <f t="shared" si="87"/>
        <v>95</v>
      </c>
      <c r="B1689" s="60" t="s">
        <v>89</v>
      </c>
      <c r="C1689" s="60" t="s">
        <v>257</v>
      </c>
      <c r="D1689" s="60">
        <v>7</v>
      </c>
      <c r="E1689" s="65">
        <v>2988.3290000000002</v>
      </c>
      <c r="F1689" s="60">
        <v>2012</v>
      </c>
      <c r="G1689" s="65">
        <v>73.963999999999999</v>
      </c>
      <c r="H1689" s="65">
        <v>5.7710371017456055</v>
      </c>
      <c r="I1689" s="66">
        <v>4.929999828338623</v>
      </c>
      <c r="J1689" s="5">
        <v>9.7571317588870841</v>
      </c>
      <c r="K1689" s="6">
        <v>61.901083678075516</v>
      </c>
      <c r="L1689" s="5">
        <v>55.275391794154693</v>
      </c>
      <c r="M1689" s="5">
        <v>11.961394468467027</v>
      </c>
      <c r="N1689" s="7">
        <v>4.6211494771678394</v>
      </c>
      <c r="O1689" s="7" t="s">
        <v>1844</v>
      </c>
      <c r="P1689" s="67">
        <v>41.931731770159885</v>
      </c>
      <c r="Q1689" s="18">
        <f t="shared" si="88"/>
        <v>3</v>
      </c>
      <c r="R1689" s="68">
        <v>1.62</v>
      </c>
      <c r="S1689" s="69">
        <v>30920.33</v>
      </c>
      <c r="T1689" s="59">
        <f t="shared" si="86"/>
        <v>30920.33</v>
      </c>
    </row>
    <row r="1690" spans="1:20">
      <c r="A1690">
        <f t="shared" si="87"/>
        <v>4</v>
      </c>
      <c r="B1690" s="60" t="s">
        <v>98</v>
      </c>
      <c r="C1690" s="60" t="s">
        <v>266</v>
      </c>
      <c r="D1690" s="60">
        <v>1</v>
      </c>
      <c r="E1690" s="65">
        <v>128613.117</v>
      </c>
      <c r="F1690" s="60">
        <v>2022</v>
      </c>
      <c r="G1690" s="65">
        <v>73.972999999999999</v>
      </c>
      <c r="H1690" s="65">
        <v>7.0383687019348145</v>
      </c>
      <c r="I1690" s="66">
        <v>2.5499999523162842</v>
      </c>
      <c r="J1690" s="5">
        <v>11.024463359076293</v>
      </c>
      <c r="K1690" s="6">
        <v>69.949784828513586</v>
      </c>
      <c r="L1690" s="5">
        <v>63.324092944592763</v>
      </c>
      <c r="M1690" s="5">
        <v>9.5813945924446884</v>
      </c>
      <c r="N1690" s="7">
        <v>6.6090684747005763</v>
      </c>
      <c r="O1690" s="7" t="s">
        <v>3179</v>
      </c>
      <c r="P1690" s="67">
        <v>59.20736030122562</v>
      </c>
      <c r="Q1690" s="18">
        <f t="shared" si="88"/>
        <v>2</v>
      </c>
      <c r="R1690" s="68">
        <v>1.51</v>
      </c>
      <c r="S1690" s="69">
        <v>21391.86</v>
      </c>
      <c r="T1690" s="59">
        <f t="shared" si="86"/>
        <v>21391.86</v>
      </c>
    </row>
    <row r="1691" spans="1:20">
      <c r="A1691">
        <f t="shared" si="87"/>
        <v>15</v>
      </c>
      <c r="B1691" s="60" t="s">
        <v>118</v>
      </c>
      <c r="C1691" s="60" t="s">
        <v>286</v>
      </c>
      <c r="D1691" s="60">
        <v>1</v>
      </c>
      <c r="E1691" s="65">
        <v>29550.366000000002</v>
      </c>
      <c r="F1691" s="60">
        <v>2012</v>
      </c>
      <c r="G1691" s="65">
        <v>73.978999999999999</v>
      </c>
      <c r="H1691" s="65">
        <v>5.8245573043823242</v>
      </c>
      <c r="I1691" s="66">
        <v>2.2400000095367432</v>
      </c>
      <c r="J1691" s="5">
        <v>9.8106519615238028</v>
      </c>
      <c r="K1691" s="6">
        <v>62.253248419107251</v>
      </c>
      <c r="L1691" s="5">
        <v>55.627556535186429</v>
      </c>
      <c r="M1691" s="5">
        <v>9.2713946496651474</v>
      </c>
      <c r="N1691" s="7">
        <v>5.9999124875129244</v>
      </c>
      <c r="O1691" s="7" t="s">
        <v>1788</v>
      </c>
      <c r="P1691" s="67">
        <v>54.442454699607438</v>
      </c>
      <c r="Q1691" s="18">
        <f t="shared" si="88"/>
        <v>2</v>
      </c>
      <c r="R1691" s="68">
        <v>1.62</v>
      </c>
      <c r="S1691" s="69">
        <v>13395.4</v>
      </c>
      <c r="T1691" s="59">
        <f t="shared" si="86"/>
        <v>13395.4</v>
      </c>
    </row>
    <row r="1692" spans="1:20">
      <c r="A1692">
        <f t="shared" si="87"/>
        <v>79</v>
      </c>
      <c r="B1692" s="60" t="s">
        <v>14</v>
      </c>
      <c r="C1692" s="60" t="s">
        <v>182</v>
      </c>
      <c r="D1692" s="60">
        <v>7</v>
      </c>
      <c r="E1692" s="65">
        <v>2922.422</v>
      </c>
      <c r="F1692" s="60">
        <v>2014</v>
      </c>
      <c r="G1692" s="65">
        <v>73.98</v>
      </c>
      <c r="H1692" s="65">
        <v>4.4530830383300781</v>
      </c>
      <c r="I1692" s="66">
        <v>2.3728024959564209</v>
      </c>
      <c r="J1692" s="5">
        <v>8.4391776954715567</v>
      </c>
      <c r="K1692" s="6">
        <v>53.551316380249389</v>
      </c>
      <c r="L1692" s="5">
        <v>46.925624496328567</v>
      </c>
      <c r="M1692" s="5">
        <v>9.4041971360848251</v>
      </c>
      <c r="N1692" s="7">
        <v>4.9898597208548887</v>
      </c>
      <c r="O1692" s="7" t="s">
        <v>1537</v>
      </c>
      <c r="P1692" s="67">
        <v>45.225027023955825</v>
      </c>
      <c r="Q1692" s="18">
        <f t="shared" si="88"/>
        <v>2</v>
      </c>
      <c r="R1692" s="68">
        <v>1.61</v>
      </c>
      <c r="S1692" s="69">
        <v>12667.38</v>
      </c>
      <c r="T1692" s="59">
        <f t="shared" si="86"/>
        <v>12667.38</v>
      </c>
    </row>
    <row r="1693" spans="1:20">
      <c r="A1693">
        <f t="shared" si="87"/>
        <v>30</v>
      </c>
      <c r="B1693" s="60" t="s">
        <v>117</v>
      </c>
      <c r="C1693" s="60" t="s">
        <v>285</v>
      </c>
      <c r="D1693" s="60">
        <v>1</v>
      </c>
      <c r="E1693" s="65">
        <v>6929.1530000000002</v>
      </c>
      <c r="F1693" s="60">
        <v>2024</v>
      </c>
      <c r="G1693" s="65">
        <v>73.981999999999999</v>
      </c>
      <c r="H1693" s="65">
        <v>6.1605352973937961</v>
      </c>
      <c r="I1693" s="66">
        <v>2.4000000953674316</v>
      </c>
      <c r="J1693" s="5">
        <v>10.146629954535275</v>
      </c>
      <c r="K1693" s="6">
        <v>64.387799382569753</v>
      </c>
      <c r="L1693" s="5">
        <v>57.76210749864893</v>
      </c>
      <c r="M1693" s="5">
        <v>9.4313947354958358</v>
      </c>
      <c r="N1693" s="7">
        <v>6.1244502132072203</v>
      </c>
      <c r="O1693" s="7" t="s">
        <v>3180</v>
      </c>
      <c r="P1693" s="67">
        <v>54.737435508659644</v>
      </c>
      <c r="Q1693" s="18">
        <f t="shared" si="88"/>
        <v>2</v>
      </c>
      <c r="R1693" s="68">
        <v>1.49</v>
      </c>
      <c r="S1693" s="69">
        <v>16296.28</v>
      </c>
      <c r="T1693" s="59">
        <f t="shared" si="86"/>
        <v>16296.28</v>
      </c>
    </row>
    <row r="1694" spans="1:20">
      <c r="A1694">
        <f t="shared" si="87"/>
        <v>44</v>
      </c>
      <c r="B1694" s="60" t="s">
        <v>158</v>
      </c>
      <c r="C1694" s="60" t="s">
        <v>326</v>
      </c>
      <c r="D1694" s="60">
        <v>8</v>
      </c>
      <c r="E1694" s="65">
        <v>94000.116999999998</v>
      </c>
      <c r="F1694" s="60">
        <v>2016</v>
      </c>
      <c r="G1694" s="65">
        <v>73.983999999999995</v>
      </c>
      <c r="H1694" s="65">
        <v>5.0622673034667969</v>
      </c>
      <c r="I1694" s="66">
        <v>2.0899999141693115</v>
      </c>
      <c r="J1694" s="5">
        <v>9.0483619606082755</v>
      </c>
      <c r="K1694" s="6">
        <v>57.420036717542089</v>
      </c>
      <c r="L1694" s="5">
        <v>50.794344833621267</v>
      </c>
      <c r="M1694" s="5">
        <v>9.1213945542977157</v>
      </c>
      <c r="N1694" s="7">
        <v>5.5687038348416316</v>
      </c>
      <c r="O1694" s="7" t="s">
        <v>1202</v>
      </c>
      <c r="P1694" s="67">
        <v>50.296095590307914</v>
      </c>
      <c r="Q1694" s="18">
        <f t="shared" si="88"/>
        <v>2</v>
      </c>
      <c r="R1694" s="68">
        <v>1.58</v>
      </c>
      <c r="S1694" s="69">
        <v>9743.19</v>
      </c>
      <c r="T1694" s="59">
        <f t="shared" si="86"/>
        <v>9743.19</v>
      </c>
    </row>
    <row r="1695" spans="1:20">
      <c r="A1695">
        <f t="shared" si="87"/>
        <v>94</v>
      </c>
      <c r="B1695" s="60" t="s">
        <v>58</v>
      </c>
      <c r="C1695" s="60" t="s">
        <v>226</v>
      </c>
      <c r="D1695" s="60">
        <v>7</v>
      </c>
      <c r="E1695" s="65">
        <v>3794.877</v>
      </c>
      <c r="F1695" s="60">
        <v>2018</v>
      </c>
      <c r="G1695" s="65">
        <v>73.984999999999999</v>
      </c>
      <c r="H1695" s="65">
        <v>4.6590971946716309</v>
      </c>
      <c r="I1695" s="66">
        <v>2.8828978538513184</v>
      </c>
      <c r="J1695" s="5">
        <v>8.6451918518131095</v>
      </c>
      <c r="K1695" s="6">
        <v>54.86229942823028</v>
      </c>
      <c r="L1695" s="5">
        <v>48.236607544309457</v>
      </c>
      <c r="M1695" s="5">
        <v>9.9142924939797226</v>
      </c>
      <c r="N1695" s="7">
        <v>4.8653605462619023</v>
      </c>
      <c r="O1695" s="7" t="s">
        <v>944</v>
      </c>
      <c r="P1695" s="67">
        <v>43.841495170331697</v>
      </c>
      <c r="Q1695" s="18">
        <f t="shared" si="88"/>
        <v>2</v>
      </c>
      <c r="R1695" s="68">
        <v>1.56</v>
      </c>
      <c r="S1695" s="69">
        <v>17228.68</v>
      </c>
      <c r="T1695" s="59">
        <f t="shared" si="86"/>
        <v>17228.68</v>
      </c>
    </row>
    <row r="1696" spans="1:20">
      <c r="A1696">
        <f t="shared" si="87"/>
        <v>69</v>
      </c>
      <c r="B1696" s="60" t="s">
        <v>107</v>
      </c>
      <c r="C1696" s="60" t="s">
        <v>275</v>
      </c>
      <c r="D1696" s="60">
        <v>3</v>
      </c>
      <c r="E1696" s="65">
        <v>18346.819</v>
      </c>
      <c r="F1696" s="60">
        <v>2025</v>
      </c>
      <c r="G1696" s="65">
        <v>82.447999999999993</v>
      </c>
      <c r="H1696" s="65">
        <v>7.1406360397338879</v>
      </c>
      <c r="I1696" s="66">
        <v>6.121605396270752</v>
      </c>
      <c r="J1696" s="5">
        <v>11.126730696875367</v>
      </c>
      <c r="K1696" s="6">
        <v>78.687073674586017</v>
      </c>
      <c r="L1696" s="5">
        <v>72.061381790665195</v>
      </c>
      <c r="M1696" s="5">
        <v>13.153000036399156</v>
      </c>
      <c r="N1696" s="7">
        <v>5.4787030784798167</v>
      </c>
      <c r="O1696" s="7" t="s">
        <v>3175</v>
      </c>
      <c r="P1696" s="67">
        <v>48.908590952148707</v>
      </c>
      <c r="Q1696" s="18">
        <f t="shared" si="88"/>
        <v>3</v>
      </c>
      <c r="R1696" s="68">
        <v>1.48</v>
      </c>
      <c r="S1696" s="69" t="s">
        <v>367</v>
      </c>
      <c r="T1696" s="59">
        <f t="shared" si="86"/>
        <v>70498.880000000005</v>
      </c>
    </row>
    <row r="1697" spans="1:20">
      <c r="A1697">
        <f t="shared" si="87"/>
        <v>18</v>
      </c>
      <c r="B1697" s="60" t="s">
        <v>49</v>
      </c>
      <c r="C1697" s="60" t="s">
        <v>217</v>
      </c>
      <c r="D1697" s="60">
        <v>1</v>
      </c>
      <c r="E1697" s="65">
        <v>14086.130999999999</v>
      </c>
      <c r="F1697" s="60">
        <v>2006</v>
      </c>
      <c r="G1697" s="65">
        <v>74.010000000000005</v>
      </c>
      <c r="H1697" s="65">
        <v>5.0241913795471191</v>
      </c>
      <c r="I1697" s="66">
        <v>2.1044857501983643</v>
      </c>
      <c r="J1697" s="5">
        <v>9.0102860366885977</v>
      </c>
      <c r="K1697" s="6">
        <v>57.198504614607486</v>
      </c>
      <c r="L1697" s="5">
        <v>50.572812730686664</v>
      </c>
      <c r="M1697" s="5">
        <v>9.1358803903267685</v>
      </c>
      <c r="N1697" s="7">
        <v>5.5356255303248112</v>
      </c>
      <c r="O1697" s="7" t="s">
        <v>2753</v>
      </c>
      <c r="P1697" s="67">
        <v>50.752108566622191</v>
      </c>
      <c r="Q1697" s="18">
        <f t="shared" ref="Q1697:Q1728" si="89">IF(I1697&lt;R1697,1,IF(I1697&lt;R1697*2,2,3))</f>
        <v>2</v>
      </c>
      <c r="R1697" s="68">
        <v>1.71</v>
      </c>
      <c r="S1697" s="69">
        <v>10933.49</v>
      </c>
      <c r="T1697" s="59">
        <f t="shared" si="86"/>
        <v>10933.49</v>
      </c>
    </row>
    <row r="1698" spans="1:20">
      <c r="A1698">
        <f t="shared" si="87"/>
        <v>36</v>
      </c>
      <c r="B1698" s="60" t="s">
        <v>158</v>
      </c>
      <c r="C1698" s="60" t="s">
        <v>326</v>
      </c>
      <c r="D1698" s="60">
        <v>8</v>
      </c>
      <c r="E1698" s="65">
        <v>95176.976999999999</v>
      </c>
      <c r="F1698" s="60">
        <v>2017</v>
      </c>
      <c r="G1698" s="65">
        <v>74.025999999999996</v>
      </c>
      <c r="H1698" s="65">
        <v>5.1752786636352539</v>
      </c>
      <c r="I1698" s="66">
        <v>2.1099998950958252</v>
      </c>
      <c r="J1698" s="5">
        <v>9.1613733207767325</v>
      </c>
      <c r="K1698" s="6">
        <v>58.170199887437363</v>
      </c>
      <c r="L1698" s="5">
        <v>51.54450800351654</v>
      </c>
      <c r="M1698" s="5">
        <v>9.1413945352242294</v>
      </c>
      <c r="N1698" s="7">
        <v>5.6385825822200122</v>
      </c>
      <c r="O1698" s="7" t="s">
        <v>1046</v>
      </c>
      <c r="P1698" s="67">
        <v>50.927234947348971</v>
      </c>
      <c r="Q1698" s="18">
        <f t="shared" si="89"/>
        <v>2</v>
      </c>
      <c r="R1698" s="68">
        <v>1.58</v>
      </c>
      <c r="S1698" s="69">
        <v>10290.549999999999</v>
      </c>
      <c r="T1698" s="59">
        <f t="shared" si="86"/>
        <v>10290.549999999999</v>
      </c>
    </row>
    <row r="1699" spans="1:20">
      <c r="A1699">
        <f t="shared" si="87"/>
        <v>91</v>
      </c>
      <c r="B1699" s="60" t="s">
        <v>89</v>
      </c>
      <c r="C1699" s="60" t="s">
        <v>257</v>
      </c>
      <c r="D1699" s="60">
        <v>7</v>
      </c>
      <c r="E1699" s="65">
        <v>2958.36</v>
      </c>
      <c r="F1699" s="60">
        <v>2013</v>
      </c>
      <c r="G1699" s="65">
        <v>74.027000000000001</v>
      </c>
      <c r="H1699" s="65">
        <v>5.5956892967224121</v>
      </c>
      <c r="I1699" s="66">
        <v>4.5799999237060547</v>
      </c>
      <c r="J1699" s="5">
        <v>9.5817839538638907</v>
      </c>
      <c r="K1699" s="6">
        <v>60.840421822995673</v>
      </c>
      <c r="L1699" s="5">
        <v>54.21472993907485</v>
      </c>
      <c r="M1699" s="5">
        <v>11.611394563834459</v>
      </c>
      <c r="N1699" s="7">
        <v>4.6690972080076651</v>
      </c>
      <c r="O1699" s="7" t="s">
        <v>1704</v>
      </c>
      <c r="P1699" s="67">
        <v>42.366803476560428</v>
      </c>
      <c r="Q1699" s="18">
        <f t="shared" si="89"/>
        <v>3</v>
      </c>
      <c r="R1699" s="68">
        <v>1.62</v>
      </c>
      <c r="S1699" s="69">
        <v>32474.639999999999</v>
      </c>
      <c r="T1699" s="59">
        <f t="shared" si="86"/>
        <v>32474.639999999999</v>
      </c>
    </row>
    <row r="1700" spans="1:20">
      <c r="A1700">
        <f t="shared" si="87"/>
        <v>109</v>
      </c>
      <c r="B1700" s="60" t="s">
        <v>28</v>
      </c>
      <c r="C1700" s="60" t="s">
        <v>196</v>
      </c>
      <c r="D1700" s="60">
        <v>7</v>
      </c>
      <c r="E1700" s="65">
        <v>6825.8639999999996</v>
      </c>
      <c r="F1700" s="60">
        <v>2022</v>
      </c>
      <c r="G1700" s="65">
        <v>74.034000000000006</v>
      </c>
      <c r="H1700" s="65">
        <v>5.3783488273620605</v>
      </c>
      <c r="I1700" s="66">
        <v>4.5760955810546875</v>
      </c>
      <c r="J1700" s="5">
        <v>9.3644434845035391</v>
      </c>
      <c r="K1700" s="6">
        <v>59.466021028323205</v>
      </c>
      <c r="L1700" s="5">
        <v>52.840329144402382</v>
      </c>
      <c r="M1700" s="5">
        <v>11.607490221183092</v>
      </c>
      <c r="N1700" s="7">
        <v>4.5522613534467089</v>
      </c>
      <c r="O1700" s="7" t="s">
        <v>3182</v>
      </c>
      <c r="P1700" s="67">
        <v>40.781447365935364</v>
      </c>
      <c r="Q1700" s="18">
        <f t="shared" si="89"/>
        <v>3</v>
      </c>
      <c r="R1700" s="68">
        <v>1.51</v>
      </c>
      <c r="S1700" s="69">
        <v>32433.79</v>
      </c>
      <c r="T1700" s="59">
        <f t="shared" si="86"/>
        <v>32433.79</v>
      </c>
    </row>
    <row r="1701" spans="1:20">
      <c r="A1701" t="str">
        <f t="shared" si="87"/>
        <v/>
      </c>
      <c r="B1701" s="60" t="s">
        <v>146</v>
      </c>
      <c r="C1701" s="60" t="s">
        <v>314</v>
      </c>
      <c r="D1701" s="60">
        <v>4</v>
      </c>
      <c r="E1701" s="65">
        <v>10441.701999999999</v>
      </c>
      <c r="F1701" s="60">
        <v>2007</v>
      </c>
      <c r="G1701" s="65">
        <v>74.039000000000001</v>
      </c>
      <c r="H1701" s="65" t="s">
        <v>367</v>
      </c>
      <c r="I1701" s="66">
        <v>1.7799999713897705</v>
      </c>
      <c r="J1701" s="5" t="s">
        <v>367</v>
      </c>
      <c r="K1701" s="6" t="s">
        <v>367</v>
      </c>
      <c r="L1701" s="5" t="s">
        <v>367</v>
      </c>
      <c r="M1701" s="5">
        <v>8.8113946115181747</v>
      </c>
      <c r="N1701" s="7" t="s">
        <v>367</v>
      </c>
      <c r="O1701" s="7" t="s">
        <v>2553</v>
      </c>
      <c r="P1701" s="67" t="s">
        <v>367</v>
      </c>
      <c r="Q1701" s="18">
        <f t="shared" si="89"/>
        <v>2</v>
      </c>
      <c r="R1701" s="68">
        <v>1.69</v>
      </c>
      <c r="S1701" s="69">
        <v>11613.92</v>
      </c>
      <c r="T1701" s="59">
        <f t="shared" si="86"/>
        <v>11613.92</v>
      </c>
    </row>
    <row r="1702" spans="1:20">
      <c r="A1702">
        <f t="shared" si="87"/>
        <v>80</v>
      </c>
      <c r="B1702" s="60" t="s">
        <v>71</v>
      </c>
      <c r="C1702" s="60" t="s">
        <v>239</v>
      </c>
      <c r="D1702" s="60">
        <v>4</v>
      </c>
      <c r="E1702" s="65">
        <v>76457.824999999997</v>
      </c>
      <c r="F1702" s="60">
        <v>2009</v>
      </c>
      <c r="G1702" s="65">
        <v>74.040999999999997</v>
      </c>
      <c r="H1702" s="65">
        <v>5.0084945360819502</v>
      </c>
      <c r="I1702" s="66">
        <v>3.684159517288208</v>
      </c>
      <c r="J1702" s="5">
        <v>8.9945891932234296</v>
      </c>
      <c r="K1702" s="6">
        <v>57.122775506636998</v>
      </c>
      <c r="L1702" s="5">
        <v>50.497083622716175</v>
      </c>
      <c r="M1702" s="5">
        <v>10.715554157416612</v>
      </c>
      <c r="N1702" s="7">
        <v>4.7125032341668831</v>
      </c>
      <c r="O1702" s="7" t="s">
        <v>2231</v>
      </c>
      <c r="P1702" s="67">
        <v>43.007795948355181</v>
      </c>
      <c r="Q1702" s="18">
        <f t="shared" si="89"/>
        <v>3</v>
      </c>
      <c r="R1702" s="68">
        <v>1.67</v>
      </c>
      <c r="S1702" s="69">
        <v>15055.15</v>
      </c>
      <c r="T1702" s="59">
        <f t="shared" si="86"/>
        <v>15055.15</v>
      </c>
    </row>
    <row r="1703" spans="1:20">
      <c r="A1703">
        <f t="shared" si="87"/>
        <v>16</v>
      </c>
      <c r="B1703" s="60" t="s">
        <v>123</v>
      </c>
      <c r="C1703" s="60" t="s">
        <v>291</v>
      </c>
      <c r="D1703" s="60">
        <v>7</v>
      </c>
      <c r="E1703" s="65">
        <v>19392.469000000001</v>
      </c>
      <c r="F1703" s="60">
        <v>2020</v>
      </c>
      <c r="G1703" s="65">
        <v>74.046000000000006</v>
      </c>
      <c r="H1703" s="65">
        <v>6.7851424217224121</v>
      </c>
      <c r="I1703" s="66">
        <v>2.9700000286102295</v>
      </c>
      <c r="J1703" s="5">
        <v>10.771237078863891</v>
      </c>
      <c r="K1703" s="6">
        <v>68.410518203552314</v>
      </c>
      <c r="L1703" s="5">
        <v>61.784826319631492</v>
      </c>
      <c r="M1703" s="5">
        <v>10.001394668738634</v>
      </c>
      <c r="N1703" s="7">
        <v>6.1776210584662126</v>
      </c>
      <c r="O1703" s="7" t="s">
        <v>658</v>
      </c>
      <c r="P1703" s="67">
        <v>55.471823243903778</v>
      </c>
      <c r="Q1703" s="18">
        <f t="shared" si="89"/>
        <v>2</v>
      </c>
      <c r="R1703" s="68">
        <v>1.53</v>
      </c>
      <c r="S1703" s="69">
        <v>35283.75</v>
      </c>
      <c r="T1703" s="59">
        <f t="shared" si="86"/>
        <v>35283.75</v>
      </c>
    </row>
    <row r="1704" spans="1:20">
      <c r="A1704">
        <f t="shared" si="87"/>
        <v>5</v>
      </c>
      <c r="B1704" s="60" t="s">
        <v>27</v>
      </c>
      <c r="C1704" s="60" t="s">
        <v>195</v>
      </c>
      <c r="D1704" s="60">
        <v>1</v>
      </c>
      <c r="E1704" s="65">
        <v>195284.734</v>
      </c>
      <c r="F1704" s="60">
        <v>2011</v>
      </c>
      <c r="G1704" s="65">
        <v>74.046999999999997</v>
      </c>
      <c r="H1704" s="65">
        <v>7.0378165245056152</v>
      </c>
      <c r="I1704" s="66">
        <v>2.8599998950958252</v>
      </c>
      <c r="J1704" s="5">
        <v>11.023911181647094</v>
      </c>
      <c r="K1704" s="6">
        <v>70.016253096062314</v>
      </c>
      <c r="L1704" s="5">
        <v>63.390561212141492</v>
      </c>
      <c r="M1704" s="5">
        <v>9.8913945352242294</v>
      </c>
      <c r="N1704" s="7">
        <v>6.4086576454312345</v>
      </c>
      <c r="O1704" s="7" t="s">
        <v>1931</v>
      </c>
      <c r="P1704" s="67">
        <v>58.353005581528151</v>
      </c>
      <c r="Q1704" s="18">
        <f t="shared" si="89"/>
        <v>2</v>
      </c>
      <c r="R1704" s="68">
        <v>1.65</v>
      </c>
      <c r="S1704" s="69">
        <v>18627.810000000001</v>
      </c>
      <c r="T1704" s="59">
        <f t="shared" si="86"/>
        <v>18627.810000000001</v>
      </c>
    </row>
    <row r="1705" spans="1:20">
      <c r="A1705">
        <f t="shared" si="87"/>
        <v>52</v>
      </c>
      <c r="B1705" s="60" t="s">
        <v>97</v>
      </c>
      <c r="C1705" s="60" t="s">
        <v>265</v>
      </c>
      <c r="D1705" s="60">
        <v>5</v>
      </c>
      <c r="E1705" s="65">
        <v>1286.2670000000001</v>
      </c>
      <c r="F1705" s="60">
        <v>2011</v>
      </c>
      <c r="G1705" s="65">
        <v>74.067999999999998</v>
      </c>
      <c r="H1705" s="65">
        <v>5.4770731925964355</v>
      </c>
      <c r="I1705" s="66">
        <v>3.2799999713897705</v>
      </c>
      <c r="J1705" s="5">
        <v>9.4631678497379141</v>
      </c>
      <c r="K1705" s="6">
        <v>60.120537365336958</v>
      </c>
      <c r="L1705" s="5">
        <v>53.494845481416135</v>
      </c>
      <c r="M1705" s="5">
        <v>10.311394611518175</v>
      </c>
      <c r="N1705" s="7">
        <v>5.1879350463089242</v>
      </c>
      <c r="O1705" s="7" t="s">
        <v>1969</v>
      </c>
      <c r="P1705" s="67">
        <v>47.237911503930796</v>
      </c>
      <c r="Q1705" s="18">
        <f t="shared" si="89"/>
        <v>2</v>
      </c>
      <c r="R1705" s="68">
        <v>1.65</v>
      </c>
      <c r="S1705" s="69">
        <v>19790.53</v>
      </c>
      <c r="T1705" s="59">
        <f t="shared" si="86"/>
        <v>19790.53</v>
      </c>
    </row>
    <row r="1706" spans="1:20">
      <c r="A1706">
        <f t="shared" si="87"/>
        <v>33</v>
      </c>
      <c r="B1706" s="60" t="s">
        <v>78</v>
      </c>
      <c r="C1706" s="60" t="s">
        <v>246</v>
      </c>
      <c r="D1706" s="60">
        <v>4</v>
      </c>
      <c r="E1706" s="65">
        <v>7587.1270000000004</v>
      </c>
      <c r="F1706" s="60">
        <v>2012</v>
      </c>
      <c r="G1706" s="65">
        <v>74.087000000000003</v>
      </c>
      <c r="H1706" s="65">
        <v>5.1319961547851563</v>
      </c>
      <c r="I1706" s="66">
        <v>2.2100000381469727</v>
      </c>
      <c r="J1706" s="5">
        <v>9.1180908119266348</v>
      </c>
      <c r="K1706" s="6">
        <v>57.943085119670897</v>
      </c>
      <c r="L1706" s="5">
        <v>51.317393235750075</v>
      </c>
      <c r="M1706" s="5">
        <v>9.2413946782753769</v>
      </c>
      <c r="N1706" s="7">
        <v>5.5529922725177769</v>
      </c>
      <c r="O1706" s="7" t="s">
        <v>1805</v>
      </c>
      <c r="P1706" s="67">
        <v>50.387156624868695</v>
      </c>
      <c r="Q1706" s="18">
        <f t="shared" si="89"/>
        <v>2</v>
      </c>
      <c r="R1706" s="68">
        <v>1.62</v>
      </c>
      <c r="S1706" s="69">
        <v>11086.03</v>
      </c>
      <c r="T1706" s="59">
        <f t="shared" si="86"/>
        <v>11086.03</v>
      </c>
    </row>
    <row r="1707" spans="1:20">
      <c r="A1707">
        <f t="shared" si="87"/>
        <v>43</v>
      </c>
      <c r="B1707" s="60" t="s">
        <v>158</v>
      </c>
      <c r="C1707" s="60" t="s">
        <v>326</v>
      </c>
      <c r="D1707" s="60">
        <v>8</v>
      </c>
      <c r="E1707" s="65">
        <v>96237.319000000003</v>
      </c>
      <c r="F1707" s="60">
        <v>2018</v>
      </c>
      <c r="G1707" s="65">
        <v>74.099999999999994</v>
      </c>
      <c r="H1707" s="65">
        <v>5.2955470085144043</v>
      </c>
      <c r="I1707" s="66">
        <v>2.2799999713897705</v>
      </c>
      <c r="J1707" s="5">
        <v>9.2816416656558829</v>
      </c>
      <c r="K1707" s="6">
        <v>58.992757676062389</v>
      </c>
      <c r="L1707" s="5">
        <v>52.367065792141567</v>
      </c>
      <c r="M1707" s="5">
        <v>9.3113946115181747</v>
      </c>
      <c r="N1707" s="7">
        <v>5.6239766411965419</v>
      </c>
      <c r="O1707" s="7" t="s">
        <v>893</v>
      </c>
      <c r="P1707" s="67">
        <v>50.677342903705942</v>
      </c>
      <c r="Q1707" s="18">
        <f t="shared" si="89"/>
        <v>2</v>
      </c>
      <c r="R1707" s="68">
        <v>1.56</v>
      </c>
      <c r="S1707" s="69">
        <v>10936.89</v>
      </c>
      <c r="T1707" s="59">
        <f t="shared" si="86"/>
        <v>10936.89</v>
      </c>
    </row>
    <row r="1708" spans="1:20">
      <c r="A1708">
        <f t="shared" si="87"/>
        <v>94</v>
      </c>
      <c r="B1708" s="60" t="s">
        <v>128</v>
      </c>
      <c r="C1708" s="60" t="s">
        <v>296</v>
      </c>
      <c r="D1708" s="60">
        <v>7</v>
      </c>
      <c r="E1708" s="65">
        <v>7425.3469999999998</v>
      </c>
      <c r="F1708" s="60">
        <v>2009</v>
      </c>
      <c r="G1708" s="65">
        <v>74.105999999999995</v>
      </c>
      <c r="H1708" s="65">
        <v>4.3803119659423828</v>
      </c>
      <c r="I1708" s="66">
        <v>3.3199999332427979</v>
      </c>
      <c r="J1708" s="5">
        <v>8.3664066230838614</v>
      </c>
      <c r="K1708" s="6">
        <v>53.179963251892524</v>
      </c>
      <c r="L1708" s="5">
        <v>46.554271367971701</v>
      </c>
      <c r="M1708" s="5">
        <v>10.351394573371202</v>
      </c>
      <c r="N1708" s="7">
        <v>4.4973912488788539</v>
      </c>
      <c r="O1708" s="7" t="s">
        <v>2338</v>
      </c>
      <c r="P1708" s="67">
        <v>41.044615891047762</v>
      </c>
      <c r="Q1708" s="18">
        <f t="shared" si="89"/>
        <v>2</v>
      </c>
      <c r="R1708" s="68">
        <v>1.67</v>
      </c>
      <c r="S1708" s="69">
        <v>17488.2</v>
      </c>
      <c r="T1708" s="59">
        <f t="shared" si="86"/>
        <v>17488.2</v>
      </c>
    </row>
    <row r="1709" spans="1:20">
      <c r="A1709">
        <f t="shared" si="87"/>
        <v>70</v>
      </c>
      <c r="B1709" s="60" t="s">
        <v>147</v>
      </c>
      <c r="C1709" s="60" t="s">
        <v>315</v>
      </c>
      <c r="D1709" s="60">
        <v>4</v>
      </c>
      <c r="E1709" s="65">
        <v>87685.426000000007</v>
      </c>
      <c r="F1709" s="60">
        <v>2025</v>
      </c>
      <c r="G1709" s="65">
        <v>77.823999999999998</v>
      </c>
      <c r="H1709" s="65">
        <v>5.3759999999999994</v>
      </c>
      <c r="I1709" s="66">
        <v>3.1800000667572021</v>
      </c>
      <c r="J1709" s="5">
        <v>9.3620946571414798</v>
      </c>
      <c r="K1709" s="6">
        <v>62.494567849006437</v>
      </c>
      <c r="L1709" s="5">
        <v>55.868875965085614</v>
      </c>
      <c r="M1709" s="5">
        <v>10.211394706885606</v>
      </c>
      <c r="N1709" s="7">
        <v>5.471228717406535</v>
      </c>
      <c r="O1709" s="7" t="s">
        <v>3178</v>
      </c>
      <c r="P1709" s="67">
        <v>48.841867046303598</v>
      </c>
      <c r="Q1709" s="18">
        <f t="shared" si="89"/>
        <v>3</v>
      </c>
      <c r="R1709" s="68">
        <v>1.48</v>
      </c>
      <c r="S1709" s="69" t="s">
        <v>367</v>
      </c>
      <c r="T1709" s="59">
        <f t="shared" si="86"/>
        <v>36154.49</v>
      </c>
    </row>
    <row r="1710" spans="1:20">
      <c r="A1710" t="str">
        <f t="shared" si="87"/>
        <v/>
      </c>
      <c r="B1710" s="60" t="s">
        <v>17</v>
      </c>
      <c r="C1710" s="60" t="s">
        <v>185</v>
      </c>
      <c r="D1710" s="60">
        <v>7</v>
      </c>
      <c r="E1710" s="65">
        <v>10295.304</v>
      </c>
      <c r="F1710" s="60">
        <v>2022</v>
      </c>
      <c r="G1710" s="65">
        <v>74.125</v>
      </c>
      <c r="H1710" s="65">
        <v>4.9630973587036129</v>
      </c>
      <c r="I1710" s="66" t="s">
        <v>367</v>
      </c>
      <c r="J1710" s="5">
        <v>8.9491920158450924</v>
      </c>
      <c r="K1710" s="6">
        <v>56.898946499118992</v>
      </c>
      <c r="L1710" s="5">
        <v>50.273254615198169</v>
      </c>
      <c r="M1710" s="5" t="s">
        <v>367</v>
      </c>
      <c r="N1710" s="7" t="s">
        <v>367</v>
      </c>
      <c r="O1710" s="7" t="s">
        <v>3184</v>
      </c>
      <c r="P1710" s="67" t="s">
        <v>367</v>
      </c>
      <c r="Q1710" s="18">
        <f t="shared" si="89"/>
        <v>3</v>
      </c>
      <c r="R1710" s="68">
        <v>1.51</v>
      </c>
      <c r="S1710" s="69">
        <v>21051.24</v>
      </c>
      <c r="T1710" s="59">
        <f t="shared" si="86"/>
        <v>21051.24</v>
      </c>
    </row>
    <row r="1711" spans="1:20">
      <c r="A1711">
        <f t="shared" si="87"/>
        <v>3</v>
      </c>
      <c r="B1711" s="60" t="s">
        <v>98</v>
      </c>
      <c r="C1711" s="60" t="s">
        <v>266</v>
      </c>
      <c r="D1711" s="60">
        <v>1</v>
      </c>
      <c r="E1711" s="65">
        <v>116818.208</v>
      </c>
      <c r="F1711" s="60">
        <v>2012</v>
      </c>
      <c r="G1711" s="65">
        <v>74.128</v>
      </c>
      <c r="H1711" s="65">
        <v>7.3201851844787598</v>
      </c>
      <c r="I1711" s="66">
        <v>2.940000057220459</v>
      </c>
      <c r="J1711" s="5">
        <v>11.306279841620238</v>
      </c>
      <c r="K1711" s="6">
        <v>71.88821594703893</v>
      </c>
      <c r="L1711" s="5">
        <v>65.262524063118107</v>
      </c>
      <c r="M1711" s="5">
        <v>9.9713946973488632</v>
      </c>
      <c r="N1711" s="7">
        <v>6.5449745039647995</v>
      </c>
      <c r="O1711" s="7" t="s">
        <v>1778</v>
      </c>
      <c r="P1711" s="67">
        <v>59.388279193034101</v>
      </c>
      <c r="Q1711" s="18">
        <f t="shared" si="89"/>
        <v>2</v>
      </c>
      <c r="R1711" s="68">
        <v>1.62</v>
      </c>
      <c r="S1711" s="69">
        <v>20898.939999999999</v>
      </c>
      <c r="T1711" s="59">
        <f t="shared" si="86"/>
        <v>20898.939999999999</v>
      </c>
    </row>
    <row r="1712" spans="1:20">
      <c r="A1712">
        <f t="shared" si="87"/>
        <v>36</v>
      </c>
      <c r="B1712" s="60" t="s">
        <v>147</v>
      </c>
      <c r="C1712" s="60" t="s">
        <v>315</v>
      </c>
      <c r="D1712" s="60">
        <v>4</v>
      </c>
      <c r="E1712" s="65">
        <v>70750.585999999996</v>
      </c>
      <c r="F1712" s="60">
        <v>2007</v>
      </c>
      <c r="G1712" s="65">
        <v>74.129000000000005</v>
      </c>
      <c r="H1712" s="65">
        <v>5.623471736907959</v>
      </c>
      <c r="I1712" s="66">
        <v>3.1099998950958252</v>
      </c>
      <c r="J1712" s="5">
        <v>9.6095663940494376</v>
      </c>
      <c r="K1712" s="6">
        <v>61.100902594175906</v>
      </c>
      <c r="L1712" s="5">
        <v>54.475210710255084</v>
      </c>
      <c r="M1712" s="5">
        <v>10.141394535224229</v>
      </c>
      <c r="N1712" s="7">
        <v>5.3715700065750989</v>
      </c>
      <c r="O1712" s="7" t="s">
        <v>2587</v>
      </c>
      <c r="P1712" s="67">
        <v>49.135325577318376</v>
      </c>
      <c r="Q1712" s="18">
        <f t="shared" si="89"/>
        <v>2</v>
      </c>
      <c r="R1712" s="68">
        <v>1.69</v>
      </c>
      <c r="S1712" s="69">
        <v>19909.080000000002</v>
      </c>
      <c r="T1712" s="59">
        <f t="shared" si="86"/>
        <v>19909.080000000002</v>
      </c>
    </row>
    <row r="1713" spans="1:20">
      <c r="A1713">
        <f t="shared" si="87"/>
        <v>25</v>
      </c>
      <c r="B1713" s="60" t="s">
        <v>115</v>
      </c>
      <c r="C1713" s="60" t="s">
        <v>283</v>
      </c>
      <c r="D1713" s="60">
        <v>4</v>
      </c>
      <c r="E1713" s="65">
        <v>4742.7430000000004</v>
      </c>
      <c r="F1713" s="60">
        <v>2017</v>
      </c>
      <c r="G1713" s="65">
        <v>75.215999999999994</v>
      </c>
      <c r="H1713" s="65">
        <v>4.6281328201293945</v>
      </c>
      <c r="I1713" s="66">
        <v>1.2599999904632568</v>
      </c>
      <c r="J1713" s="5">
        <v>8.6142274772708731</v>
      </c>
      <c r="K1713" s="6">
        <v>55.575357159853738</v>
      </c>
      <c r="L1713" s="5">
        <v>48.949665275932915</v>
      </c>
      <c r="M1713" s="5">
        <v>8.291394630591661</v>
      </c>
      <c r="N1713" s="7">
        <v>5.903670909032579</v>
      </c>
      <c r="O1713" s="7" t="s">
        <v>1006</v>
      </c>
      <c r="P1713" s="67">
        <v>53.321491891275457</v>
      </c>
      <c r="Q1713" s="18">
        <f t="shared" si="89"/>
        <v>1</v>
      </c>
      <c r="R1713" s="68">
        <v>1.58</v>
      </c>
      <c r="S1713" s="69">
        <v>6426.8</v>
      </c>
      <c r="T1713" s="59">
        <f t="shared" si="86"/>
        <v>6426.8</v>
      </c>
    </row>
    <row r="1714" spans="1:20">
      <c r="A1714">
        <f t="shared" si="87"/>
        <v>96</v>
      </c>
      <c r="B1714" s="60" t="s">
        <v>71</v>
      </c>
      <c r="C1714" s="60" t="s">
        <v>239</v>
      </c>
      <c r="D1714" s="60">
        <v>4</v>
      </c>
      <c r="E1714" s="65">
        <v>87723.442999999999</v>
      </c>
      <c r="F1714" s="60">
        <v>2020</v>
      </c>
      <c r="G1714" s="65">
        <v>74.141000000000005</v>
      </c>
      <c r="H1714" s="65">
        <v>4.8645281791687012</v>
      </c>
      <c r="I1714" s="66">
        <v>3.59417724609375</v>
      </c>
      <c r="J1714" s="5">
        <v>8.8506228363101798</v>
      </c>
      <c r="K1714" s="6">
        <v>56.28439028956506</v>
      </c>
      <c r="L1714" s="5">
        <v>49.658698405644238</v>
      </c>
      <c r="M1714" s="5">
        <v>10.625571886222154</v>
      </c>
      <c r="N1714" s="7">
        <v>4.6735083002953575</v>
      </c>
      <c r="O1714" s="7" t="s">
        <v>606</v>
      </c>
      <c r="P1714" s="67">
        <v>41.965673178935269</v>
      </c>
      <c r="Q1714" s="18">
        <f t="shared" si="89"/>
        <v>3</v>
      </c>
      <c r="R1714" s="68">
        <v>1.53</v>
      </c>
      <c r="S1714" s="69">
        <v>15381.58</v>
      </c>
      <c r="T1714" s="59">
        <f t="shared" si="86"/>
        <v>15381.58</v>
      </c>
    </row>
    <row r="1715" spans="1:20">
      <c r="A1715">
        <f t="shared" si="87"/>
        <v>75</v>
      </c>
      <c r="B1715" s="60" t="s">
        <v>58</v>
      </c>
      <c r="C1715" s="60" t="s">
        <v>226</v>
      </c>
      <c r="D1715" s="60">
        <v>7</v>
      </c>
      <c r="E1715" s="65">
        <v>3794.7840000000001</v>
      </c>
      <c r="F1715" s="60">
        <v>2022</v>
      </c>
      <c r="G1715" s="65">
        <v>74.141000000000005</v>
      </c>
      <c r="H1715" s="65">
        <v>5.292755126953125</v>
      </c>
      <c r="I1715" s="66">
        <v>3.1258065700531006</v>
      </c>
      <c r="J1715" s="5">
        <v>9.2788497840946036</v>
      </c>
      <c r="K1715" s="6">
        <v>59.007644133659049</v>
      </c>
      <c r="L1715" s="5">
        <v>52.381952249738227</v>
      </c>
      <c r="M1715" s="5">
        <v>10.157201210181505</v>
      </c>
      <c r="N1715" s="7">
        <v>5.1571246021227717</v>
      </c>
      <c r="O1715" s="7" t="s">
        <v>3185</v>
      </c>
      <c r="P1715" s="67">
        <v>46.200116643523074</v>
      </c>
      <c r="Q1715" s="18">
        <f t="shared" si="89"/>
        <v>3</v>
      </c>
      <c r="R1715" s="68">
        <v>1.51</v>
      </c>
      <c r="S1715" s="69">
        <v>20966.53</v>
      </c>
      <c r="T1715" s="59">
        <f t="shared" si="86"/>
        <v>20966.53</v>
      </c>
    </row>
    <row r="1716" spans="1:20">
      <c r="A1716">
        <f t="shared" si="87"/>
        <v>33</v>
      </c>
      <c r="B1716" s="60" t="s">
        <v>12</v>
      </c>
      <c r="C1716" s="60" t="s">
        <v>180</v>
      </c>
      <c r="D1716" s="60">
        <v>4</v>
      </c>
      <c r="E1716" s="65">
        <v>36188.235999999997</v>
      </c>
      <c r="F1716" s="60">
        <v>2010</v>
      </c>
      <c r="G1716" s="65">
        <v>74.144000000000005</v>
      </c>
      <c r="H1716" s="65">
        <v>5.463566780090332</v>
      </c>
      <c r="I1716" s="66">
        <v>2.5694167613983154</v>
      </c>
      <c r="J1716" s="5">
        <v>9.4496614372318106</v>
      </c>
      <c r="K1716" s="6">
        <v>60.096330337610148</v>
      </c>
      <c r="L1716" s="5">
        <v>53.470638453689325</v>
      </c>
      <c r="M1716" s="5">
        <v>9.6008114015267196</v>
      </c>
      <c r="N1716" s="7">
        <v>5.5693874421058238</v>
      </c>
      <c r="O1716" s="7" t="s">
        <v>2107</v>
      </c>
      <c r="P1716" s="67">
        <v>50.711165188638425</v>
      </c>
      <c r="Q1716" s="18">
        <f t="shared" si="89"/>
        <v>2</v>
      </c>
      <c r="R1716" s="68">
        <v>1.65</v>
      </c>
      <c r="S1716" s="69">
        <v>14496.42</v>
      </c>
      <c r="T1716" s="59">
        <f t="shared" si="86"/>
        <v>14496.42</v>
      </c>
    </row>
    <row r="1717" spans="1:20">
      <c r="A1717">
        <f t="shared" si="87"/>
        <v>30</v>
      </c>
      <c r="B1717" s="60" t="s">
        <v>158</v>
      </c>
      <c r="C1717" s="60" t="s">
        <v>326</v>
      </c>
      <c r="D1717" s="60">
        <v>8</v>
      </c>
      <c r="E1717" s="65">
        <v>98935.097999999998</v>
      </c>
      <c r="F1717" s="60">
        <v>2021</v>
      </c>
      <c r="G1717" s="65">
        <v>74.144999999999996</v>
      </c>
      <c r="H1717" s="65">
        <v>5.5402498245239258</v>
      </c>
      <c r="I1717" s="66">
        <v>2.369999885559082</v>
      </c>
      <c r="J1717" s="5">
        <v>9.5263444816654044</v>
      </c>
      <c r="K1717" s="6">
        <v>60.584823077678607</v>
      </c>
      <c r="L1717" s="5">
        <v>53.959131193757784</v>
      </c>
      <c r="M1717" s="5">
        <v>9.4013945256874862</v>
      </c>
      <c r="N1717" s="7">
        <v>5.7394816318286539</v>
      </c>
      <c r="O1717" s="7" t="s">
        <v>434</v>
      </c>
      <c r="P1717" s="67">
        <v>51.477361510276722</v>
      </c>
      <c r="Q1717" s="18">
        <f t="shared" si="89"/>
        <v>2</v>
      </c>
      <c r="R1717" s="68">
        <v>1.52</v>
      </c>
      <c r="S1717" s="69">
        <v>12048.9</v>
      </c>
      <c r="T1717" s="59">
        <f t="shared" si="86"/>
        <v>12048.9</v>
      </c>
    </row>
    <row r="1718" spans="1:20">
      <c r="A1718">
        <f t="shared" si="87"/>
        <v>85</v>
      </c>
      <c r="B1718" s="60" t="s">
        <v>20</v>
      </c>
      <c r="C1718" s="60" t="s">
        <v>188</v>
      </c>
      <c r="D1718" s="60">
        <v>7</v>
      </c>
      <c r="E1718" s="65">
        <v>9499.0640000000003</v>
      </c>
      <c r="F1718" s="60">
        <v>2016</v>
      </c>
      <c r="G1718" s="65">
        <v>74.153000000000006</v>
      </c>
      <c r="H1718" s="65">
        <v>5.1778993606567383</v>
      </c>
      <c r="I1718" s="66">
        <v>3.6800000667572021</v>
      </c>
      <c r="J1718" s="5">
        <v>9.1639940177982169</v>
      </c>
      <c r="K1718" s="6">
        <v>58.28666614470476</v>
      </c>
      <c r="L1718" s="5">
        <v>51.660974260783938</v>
      </c>
      <c r="M1718" s="5">
        <v>10.711394706885606</v>
      </c>
      <c r="N1718" s="7">
        <v>4.8229923062749904</v>
      </c>
      <c r="O1718" s="7" t="s">
        <v>1235</v>
      </c>
      <c r="P1718" s="67">
        <v>43.560887643188018</v>
      </c>
      <c r="Q1718" s="18">
        <f t="shared" si="89"/>
        <v>3</v>
      </c>
      <c r="R1718" s="68">
        <v>1.58</v>
      </c>
      <c r="S1718" s="69">
        <v>24846.83</v>
      </c>
      <c r="T1718" s="59">
        <f t="shared" si="86"/>
        <v>24846.83</v>
      </c>
    </row>
    <row r="1719" spans="1:20">
      <c r="A1719">
        <f t="shared" si="87"/>
        <v>87</v>
      </c>
      <c r="B1719" s="60" t="s">
        <v>58</v>
      </c>
      <c r="C1719" s="60" t="s">
        <v>226</v>
      </c>
      <c r="D1719" s="60">
        <v>7</v>
      </c>
      <c r="E1719" s="65">
        <v>3796.7220000000002</v>
      </c>
      <c r="F1719" s="60">
        <v>2019</v>
      </c>
      <c r="G1719" s="65">
        <v>74.165000000000006</v>
      </c>
      <c r="H1719" s="65">
        <v>4.8918356895446777</v>
      </c>
      <c r="I1719" s="66">
        <v>2.9596357345581055</v>
      </c>
      <c r="J1719" s="5">
        <v>8.8779303466861563</v>
      </c>
      <c r="K1719" s="6">
        <v>56.476324762637105</v>
      </c>
      <c r="L1719" s="5">
        <v>49.850632878716283</v>
      </c>
      <c r="M1719" s="5">
        <v>9.9910303746865097</v>
      </c>
      <c r="N1719" s="7">
        <v>4.9895387171496273</v>
      </c>
      <c r="O1719" s="7" t="s">
        <v>779</v>
      </c>
      <c r="P1719" s="67">
        <v>44.908125843200658</v>
      </c>
      <c r="Q1719" s="18">
        <f t="shared" si="89"/>
        <v>2</v>
      </c>
      <c r="R1719" s="68">
        <v>1.55</v>
      </c>
      <c r="S1719" s="69">
        <v>18186.88</v>
      </c>
      <c r="T1719" s="59">
        <f t="shared" si="86"/>
        <v>18186.88</v>
      </c>
    </row>
    <row r="1720" spans="1:20">
      <c r="A1720">
        <f t="shared" si="87"/>
        <v>129</v>
      </c>
      <c r="B1720" s="60" t="s">
        <v>28</v>
      </c>
      <c r="C1720" s="60" t="s">
        <v>196</v>
      </c>
      <c r="D1720" s="60">
        <v>7</v>
      </c>
      <c r="E1720" s="65">
        <v>7380.0249999999996</v>
      </c>
      <c r="F1720" s="60">
        <v>2011</v>
      </c>
      <c r="G1720" s="65">
        <v>74.168999999999997</v>
      </c>
      <c r="H1720" s="65">
        <v>3.8753824234008789</v>
      </c>
      <c r="I1720" s="66">
        <v>4.0491719245910645</v>
      </c>
      <c r="J1720" s="5">
        <v>7.8614770805423584</v>
      </c>
      <c r="K1720" s="6">
        <v>50.012926582919228</v>
      </c>
      <c r="L1720" s="5">
        <v>43.387234698998405</v>
      </c>
      <c r="M1720" s="5">
        <v>11.080566564719469</v>
      </c>
      <c r="N1720" s="7">
        <v>3.9156151849801066</v>
      </c>
      <c r="O1720" s="7" t="s">
        <v>2033</v>
      </c>
      <c r="P1720" s="67">
        <v>35.653006820726453</v>
      </c>
      <c r="Q1720" s="18">
        <f t="shared" si="89"/>
        <v>3</v>
      </c>
      <c r="R1720" s="68">
        <v>1.65</v>
      </c>
      <c r="S1720" s="69">
        <v>22321.13</v>
      </c>
      <c r="T1720" s="59">
        <f t="shared" si="86"/>
        <v>22321.13</v>
      </c>
    </row>
    <row r="1721" spans="1:20">
      <c r="A1721">
        <f t="shared" si="87"/>
        <v>82</v>
      </c>
      <c r="B1721" s="60" t="s">
        <v>67</v>
      </c>
      <c r="C1721" s="60" t="s">
        <v>235</v>
      </c>
      <c r="D1721" s="60">
        <v>7</v>
      </c>
      <c r="E1721" s="65">
        <v>10001.378000000001</v>
      </c>
      <c r="F1721" s="60">
        <v>2009</v>
      </c>
      <c r="G1721" s="65">
        <v>74.179000000000002</v>
      </c>
      <c r="H1721" s="65">
        <v>4.8946003913879395</v>
      </c>
      <c r="I1721" s="66">
        <v>3.6426172256469727</v>
      </c>
      <c r="J1721" s="5">
        <v>8.880695048529418</v>
      </c>
      <c r="K1721" s="6">
        <v>56.504576476522544</v>
      </c>
      <c r="L1721" s="5">
        <v>49.878884592601722</v>
      </c>
      <c r="M1721" s="5">
        <v>10.674011865775377</v>
      </c>
      <c r="N1721" s="7">
        <v>4.6729275945936415</v>
      </c>
      <c r="O1721" s="7" t="s">
        <v>2321</v>
      </c>
      <c r="P1721" s="67">
        <v>42.646616136540679</v>
      </c>
      <c r="Q1721" s="18">
        <f t="shared" si="89"/>
        <v>3</v>
      </c>
      <c r="R1721" s="68">
        <v>1.67</v>
      </c>
      <c r="S1721" s="69">
        <v>27445.96</v>
      </c>
      <c r="T1721" s="59">
        <f t="shared" si="86"/>
        <v>27445.96</v>
      </c>
    </row>
    <row r="1722" spans="1:20">
      <c r="A1722">
        <f t="shared" si="87"/>
        <v>63</v>
      </c>
      <c r="B1722" s="60" t="s">
        <v>97</v>
      </c>
      <c r="C1722" s="60" t="s">
        <v>265</v>
      </c>
      <c r="D1722" s="60">
        <v>5</v>
      </c>
      <c r="E1722" s="65">
        <v>1286.27</v>
      </c>
      <c r="F1722" s="60">
        <v>2019</v>
      </c>
      <c r="G1722" s="65">
        <v>74.180999999999997</v>
      </c>
      <c r="H1722" s="65">
        <v>6.2411651611328125</v>
      </c>
      <c r="I1722" s="66">
        <v>3.7899999618530273</v>
      </c>
      <c r="J1722" s="5">
        <v>10.227259818274291</v>
      </c>
      <c r="K1722" s="6">
        <v>65.074024304089932</v>
      </c>
      <c r="L1722" s="5">
        <v>58.448332420169109</v>
      </c>
      <c r="M1722" s="5">
        <v>10.821394601981432</v>
      </c>
      <c r="N1722" s="7">
        <v>5.4011829870308059</v>
      </c>
      <c r="O1722" s="7" t="s">
        <v>753</v>
      </c>
      <c r="P1722" s="67">
        <v>48.613112160055415</v>
      </c>
      <c r="Q1722" s="18">
        <f t="shared" si="89"/>
        <v>3</v>
      </c>
      <c r="R1722" s="68">
        <v>1.55</v>
      </c>
      <c r="S1722" s="69">
        <v>26047.98</v>
      </c>
      <c r="T1722" s="59">
        <f t="shared" si="86"/>
        <v>26047.98</v>
      </c>
    </row>
    <row r="1723" spans="1:20">
      <c r="A1723">
        <f t="shared" si="87"/>
        <v>74</v>
      </c>
      <c r="B1723" s="60" t="s">
        <v>67</v>
      </c>
      <c r="C1723" s="60" t="s">
        <v>235</v>
      </c>
      <c r="D1723" s="60">
        <v>7</v>
      </c>
      <c r="E1723" s="65">
        <v>9707.85</v>
      </c>
      <c r="F1723" s="60">
        <v>2021</v>
      </c>
      <c r="G1723" s="65">
        <v>74.185000000000002</v>
      </c>
      <c r="H1723" s="65">
        <v>6.2266478538513184</v>
      </c>
      <c r="I1723" s="66">
        <v>4.2702994346618652</v>
      </c>
      <c r="J1723" s="5">
        <v>10.212742510992797</v>
      </c>
      <c r="K1723" s="6">
        <v>64.985157510609923</v>
      </c>
      <c r="L1723" s="5">
        <v>58.359465626689101</v>
      </c>
      <c r="M1723" s="5">
        <v>11.301694074790269</v>
      </c>
      <c r="N1723" s="7">
        <v>5.1637803359822501</v>
      </c>
      <c r="O1723" s="7" t="s">
        <v>444</v>
      </c>
      <c r="P1723" s="67">
        <v>46.313901527431909</v>
      </c>
      <c r="Q1723" s="18">
        <f t="shared" si="89"/>
        <v>3</v>
      </c>
      <c r="R1723" s="68">
        <v>1.52</v>
      </c>
      <c r="S1723" s="69">
        <v>38887.19</v>
      </c>
      <c r="T1723" s="59">
        <f t="shared" si="86"/>
        <v>38887.19</v>
      </c>
    </row>
    <row r="1724" spans="1:20">
      <c r="A1724">
        <f t="shared" si="87"/>
        <v>119</v>
      </c>
      <c r="B1724" s="60" t="s">
        <v>84</v>
      </c>
      <c r="C1724" s="60" t="s">
        <v>252</v>
      </c>
      <c r="D1724" s="60">
        <v>7</v>
      </c>
      <c r="E1724" s="65">
        <v>2013.01</v>
      </c>
      <c r="F1724" s="60">
        <v>2013</v>
      </c>
      <c r="G1724" s="65">
        <v>74.186999999999998</v>
      </c>
      <c r="H1724" s="65">
        <v>5.069770336151123</v>
      </c>
      <c r="I1724" s="66">
        <v>5.1500000953674316</v>
      </c>
      <c r="J1724" s="5">
        <v>9.0558649932926016</v>
      </c>
      <c r="K1724" s="6">
        <v>57.625332079566924</v>
      </c>
      <c r="L1724" s="5">
        <v>50.999640195646101</v>
      </c>
      <c r="M1724" s="5">
        <v>12.181394735495836</v>
      </c>
      <c r="N1724" s="7">
        <v>4.1866831592802987</v>
      </c>
      <c r="O1724" s="7" t="s">
        <v>1709</v>
      </c>
      <c r="P1724" s="67">
        <v>37.989438798499812</v>
      </c>
      <c r="Q1724" s="18">
        <f t="shared" si="89"/>
        <v>3</v>
      </c>
      <c r="R1724" s="68">
        <v>1.62</v>
      </c>
      <c r="S1724" s="69">
        <v>28375.18</v>
      </c>
      <c r="T1724" s="59">
        <f t="shared" si="86"/>
        <v>28375.18</v>
      </c>
    </row>
    <row r="1725" spans="1:20">
      <c r="A1725" t="str">
        <f t="shared" si="87"/>
        <v/>
      </c>
      <c r="B1725" s="60" t="s">
        <v>146</v>
      </c>
      <c r="C1725" s="60" t="s">
        <v>314</v>
      </c>
      <c r="D1725" s="60">
        <v>4</v>
      </c>
      <c r="E1725" s="65">
        <v>10542.635</v>
      </c>
      <c r="F1725" s="60">
        <v>2008</v>
      </c>
      <c r="G1725" s="65">
        <v>74.191999999999993</v>
      </c>
      <c r="H1725" s="65" t="s">
        <v>367</v>
      </c>
      <c r="I1725" s="66">
        <v>1.8799999952316284</v>
      </c>
      <c r="J1725" s="5" t="s">
        <v>367</v>
      </c>
      <c r="K1725" s="6" t="s">
        <v>367</v>
      </c>
      <c r="L1725" s="5" t="s">
        <v>367</v>
      </c>
      <c r="M1725" s="5">
        <v>8.9113946353600326</v>
      </c>
      <c r="N1725" s="7" t="s">
        <v>367</v>
      </c>
      <c r="O1725" s="7" t="s">
        <v>2401</v>
      </c>
      <c r="P1725" s="67" t="s">
        <v>367</v>
      </c>
      <c r="Q1725" s="18">
        <f t="shared" si="89"/>
        <v>2</v>
      </c>
      <c r="R1725" s="68">
        <v>1.69</v>
      </c>
      <c r="S1725" s="69">
        <v>11990.2</v>
      </c>
      <c r="T1725" s="59">
        <f t="shared" si="86"/>
        <v>11990.2</v>
      </c>
    </row>
    <row r="1726" spans="1:20">
      <c r="A1726">
        <f t="shared" si="87"/>
        <v>71</v>
      </c>
      <c r="B1726" s="60" t="s">
        <v>78</v>
      </c>
      <c r="C1726" s="60" t="s">
        <v>246</v>
      </c>
      <c r="D1726" s="60">
        <v>4</v>
      </c>
      <c r="E1726" s="65">
        <v>11066.356</v>
      </c>
      <c r="F1726" s="60">
        <v>2021</v>
      </c>
      <c r="G1726" s="65">
        <v>74.203999999999994</v>
      </c>
      <c r="H1726" s="65">
        <v>3.909149169921875</v>
      </c>
      <c r="I1726" s="66">
        <v>1.3600000143051147</v>
      </c>
      <c r="J1726" s="5">
        <v>7.8952438270633545</v>
      </c>
      <c r="K1726" s="6">
        <v>50.251445167378975</v>
      </c>
      <c r="L1726" s="5">
        <v>43.625753283458153</v>
      </c>
      <c r="M1726" s="5">
        <v>8.391394654433519</v>
      </c>
      <c r="N1726" s="7">
        <v>5.1988680165827823</v>
      </c>
      <c r="O1726" s="7" t="s">
        <v>494</v>
      </c>
      <c r="P1726" s="67">
        <v>46.628602633680636</v>
      </c>
      <c r="Q1726" s="18">
        <f t="shared" si="89"/>
        <v>1</v>
      </c>
      <c r="R1726" s="68">
        <v>1.52</v>
      </c>
      <c r="S1726" s="69">
        <v>9182.5</v>
      </c>
      <c r="T1726" s="59">
        <f t="shared" si="86"/>
        <v>9182.5</v>
      </c>
    </row>
    <row r="1727" spans="1:20">
      <c r="A1727">
        <f t="shared" si="87"/>
        <v>3</v>
      </c>
      <c r="B1727" s="60" t="s">
        <v>38</v>
      </c>
      <c r="C1727" s="60" t="s">
        <v>206</v>
      </c>
      <c r="D1727" s="60">
        <v>1</v>
      </c>
      <c r="E1727" s="65">
        <v>43758.807999999997</v>
      </c>
      <c r="F1727" s="60">
        <v>2008</v>
      </c>
      <c r="G1727" s="65">
        <v>74.206000000000003</v>
      </c>
      <c r="H1727" s="65">
        <v>6.1683950424194336</v>
      </c>
      <c r="I1727" s="66">
        <v>1.7699999809265137</v>
      </c>
      <c r="J1727" s="5">
        <v>10.154489699560912</v>
      </c>
      <c r="K1727" s="6">
        <v>64.632777263663527</v>
      </c>
      <c r="L1727" s="5">
        <v>58.007085379742705</v>
      </c>
      <c r="M1727" s="5">
        <v>8.8013946210549179</v>
      </c>
      <c r="N1727" s="7">
        <v>6.5906697605600701</v>
      </c>
      <c r="O1727" s="7" t="s">
        <v>2407</v>
      </c>
      <c r="P1727" s="67">
        <v>60.286788417783697</v>
      </c>
      <c r="Q1727" s="18">
        <f t="shared" si="89"/>
        <v>2</v>
      </c>
      <c r="R1727" s="68">
        <v>1.69</v>
      </c>
      <c r="S1727" s="69">
        <v>13591.06</v>
      </c>
      <c r="T1727" s="59">
        <f t="shared" si="86"/>
        <v>13591.06</v>
      </c>
    </row>
    <row r="1728" spans="1:20">
      <c r="A1728">
        <f t="shared" si="87"/>
        <v>43</v>
      </c>
      <c r="B1728" s="60" t="s">
        <v>48</v>
      </c>
      <c r="C1728" s="60" t="s">
        <v>216</v>
      </c>
      <c r="D1728" s="60">
        <v>1</v>
      </c>
      <c r="E1728" s="65">
        <v>11230.734</v>
      </c>
      <c r="F1728" s="60">
        <v>2022</v>
      </c>
      <c r="G1728" s="65">
        <v>74.210999999999999</v>
      </c>
      <c r="H1728" s="65">
        <v>5.5184159278869629</v>
      </c>
      <c r="I1728" s="66">
        <v>2.3499999046325684</v>
      </c>
      <c r="J1728" s="5">
        <v>9.5045105850284415</v>
      </c>
      <c r="K1728" s="6">
        <v>60.499771583497534</v>
      </c>
      <c r="L1728" s="5">
        <v>53.874079699576711</v>
      </c>
      <c r="M1728" s="5">
        <v>9.3813945447609726</v>
      </c>
      <c r="N1728" s="7">
        <v>5.7426515261169371</v>
      </c>
      <c r="O1728" s="7" t="s">
        <v>3186</v>
      </c>
      <c r="P1728" s="67">
        <v>51.445561396849143</v>
      </c>
      <c r="Q1728" s="18">
        <f t="shared" si="89"/>
        <v>2</v>
      </c>
      <c r="R1728" s="68">
        <v>1.51</v>
      </c>
      <c r="S1728" s="69">
        <v>22986.959999999999</v>
      </c>
      <c r="T1728" s="59">
        <f t="shared" si="86"/>
        <v>22986.959999999999</v>
      </c>
    </row>
    <row r="1729" spans="1:20">
      <c r="A1729">
        <f t="shared" si="87"/>
        <v>41</v>
      </c>
      <c r="B1729" s="60" t="s">
        <v>158</v>
      </c>
      <c r="C1729" s="60" t="s">
        <v>326</v>
      </c>
      <c r="D1729" s="60">
        <v>8</v>
      </c>
      <c r="E1729" s="65">
        <v>97173.775999999998</v>
      </c>
      <c r="F1729" s="60">
        <v>2019</v>
      </c>
      <c r="G1729" s="65">
        <v>74.210999999999999</v>
      </c>
      <c r="H1729" s="65">
        <v>5.4674510955810547</v>
      </c>
      <c r="I1729" s="66">
        <v>2.4300000667572021</v>
      </c>
      <c r="J1729" s="5">
        <v>9.4535457527225333</v>
      </c>
      <c r="K1729" s="6">
        <v>60.175361327365501</v>
      </c>
      <c r="L1729" s="5">
        <v>53.549669443444678</v>
      </c>
      <c r="M1729" s="5">
        <v>9.4613947068856064</v>
      </c>
      <c r="N1729" s="7">
        <v>5.6598071534288144</v>
      </c>
      <c r="O1729" s="7" t="s">
        <v>748</v>
      </c>
      <c r="P1729" s="67">
        <v>50.940847702175738</v>
      </c>
      <c r="Q1729" s="18">
        <f t="shared" ref="Q1729:Q1760" si="90">IF(I1729&lt;R1729,1,IF(I1729&lt;R1729*2,2,3))</f>
        <v>2</v>
      </c>
      <c r="R1729" s="68">
        <v>1.55</v>
      </c>
      <c r="S1729" s="69">
        <v>11628.61</v>
      </c>
      <c r="T1729" s="59">
        <f t="shared" si="86"/>
        <v>11628.61</v>
      </c>
    </row>
    <row r="1730" spans="1:20">
      <c r="A1730" t="str">
        <f t="shared" si="87"/>
        <v/>
      </c>
      <c r="B1730" s="60" t="s">
        <v>338</v>
      </c>
      <c r="C1730" s="60" t="s">
        <v>339</v>
      </c>
      <c r="D1730" s="60">
        <v>7</v>
      </c>
      <c r="E1730" s="65">
        <v>1751.4169999999999</v>
      </c>
      <c r="F1730" s="60">
        <v>2020</v>
      </c>
      <c r="G1730" s="65">
        <v>74.212000000000003</v>
      </c>
      <c r="H1730" s="65">
        <v>6.2944140434265137</v>
      </c>
      <c r="I1730" s="66" t="s">
        <v>367</v>
      </c>
      <c r="J1730" s="5">
        <v>10.280508700567992</v>
      </c>
      <c r="K1730" s="6">
        <v>65.440172185995053</v>
      </c>
      <c r="L1730" s="5">
        <v>58.81448030207423</v>
      </c>
      <c r="M1730" s="5" t="s">
        <v>367</v>
      </c>
      <c r="N1730" s="7" t="s">
        <v>367</v>
      </c>
      <c r="O1730" s="7" t="s">
        <v>3187</v>
      </c>
      <c r="P1730" s="67" t="s">
        <v>367</v>
      </c>
      <c r="Q1730" s="18">
        <f t="shared" si="90"/>
        <v>3</v>
      </c>
      <c r="R1730" s="68">
        <v>1.53</v>
      </c>
      <c r="S1730" s="69">
        <v>11137.5</v>
      </c>
      <c r="T1730" s="59">
        <f t="shared" ref="T1730:T1793" si="91">IF(S1730=0,"",IF(F1730=2025,_xlfn.XLOOKUP("2024"&amp;C1730,O:O,S:S,"",0),S1730))</f>
        <v>11137.5</v>
      </c>
    </row>
    <row r="1731" spans="1:20">
      <c r="A1731">
        <f t="shared" ref="A1731:A1794" si="92">IF(ISNUMBER(P1731),COUNTIFS($F$3:$F$3127,F1731,$P$3:$P$3127,"&gt;"&amp;P1731)+1,"")</f>
        <v>7</v>
      </c>
      <c r="B1731" s="60" t="s">
        <v>143</v>
      </c>
      <c r="C1731" s="60" t="s">
        <v>311</v>
      </c>
      <c r="D1731" s="60">
        <v>8</v>
      </c>
      <c r="E1731" s="65">
        <v>67619.83</v>
      </c>
      <c r="F1731" s="60">
        <v>2008</v>
      </c>
      <c r="G1731" s="65">
        <v>74.221000000000004</v>
      </c>
      <c r="H1731" s="65">
        <v>5.6364712715148926</v>
      </c>
      <c r="I1731" s="66">
        <v>1.9900000095367432</v>
      </c>
      <c r="J1731" s="5">
        <v>9.6225659286563712</v>
      </c>
      <c r="K1731" s="6">
        <v>61.259491745868885</v>
      </c>
      <c r="L1731" s="5">
        <v>54.633799861948063</v>
      </c>
      <c r="M1731" s="5">
        <v>9.0213946496651474</v>
      </c>
      <c r="N1731" s="7">
        <v>6.05602592321753</v>
      </c>
      <c r="O1731" s="7" t="s">
        <v>2417</v>
      </c>
      <c r="P1731" s="67">
        <v>55.396244501651779</v>
      </c>
      <c r="Q1731" s="18">
        <f t="shared" si="90"/>
        <v>2</v>
      </c>
      <c r="R1731" s="68">
        <v>1.69</v>
      </c>
      <c r="S1731" s="69">
        <v>15891.78</v>
      </c>
      <c r="T1731" s="59">
        <f t="shared" si="91"/>
        <v>15891.78</v>
      </c>
    </row>
    <row r="1732" spans="1:20">
      <c r="A1732">
        <f t="shared" si="92"/>
        <v>24</v>
      </c>
      <c r="B1732" s="60" t="s">
        <v>49</v>
      </c>
      <c r="C1732" s="60" t="s">
        <v>217</v>
      </c>
      <c r="D1732" s="60">
        <v>1</v>
      </c>
      <c r="E1732" s="65">
        <v>14328.772999999999</v>
      </c>
      <c r="F1732" s="60">
        <v>2007</v>
      </c>
      <c r="G1732" s="65">
        <v>74.225999999999999</v>
      </c>
      <c r="H1732" s="65">
        <v>4.995875358581543</v>
      </c>
      <c r="I1732" s="66">
        <v>2.1177783012390137</v>
      </c>
      <c r="J1732" s="5">
        <v>8.9819700157230216</v>
      </c>
      <c r="K1732" s="6">
        <v>57.185161336806473</v>
      </c>
      <c r="L1732" s="5">
        <v>50.559469452885651</v>
      </c>
      <c r="M1732" s="5">
        <v>9.1491729413674179</v>
      </c>
      <c r="N1732" s="7">
        <v>5.5261245772592344</v>
      </c>
      <c r="O1732" s="7" t="s">
        <v>2581</v>
      </c>
      <c r="P1732" s="67">
        <v>50.549081544518295</v>
      </c>
      <c r="Q1732" s="18">
        <f t="shared" si="90"/>
        <v>2</v>
      </c>
      <c r="R1732" s="68">
        <v>1.69</v>
      </c>
      <c r="S1732" s="69">
        <v>10952.82</v>
      </c>
      <c r="T1732" s="59">
        <f t="shared" si="91"/>
        <v>10952.82</v>
      </c>
    </row>
    <row r="1733" spans="1:20">
      <c r="A1733">
        <f t="shared" si="92"/>
        <v>83</v>
      </c>
      <c r="B1733" s="60" t="s">
        <v>14</v>
      </c>
      <c r="C1733" s="60" t="s">
        <v>182</v>
      </c>
      <c r="D1733" s="60">
        <v>7</v>
      </c>
      <c r="E1733" s="65">
        <v>2921.1770000000001</v>
      </c>
      <c r="F1733" s="60">
        <v>2015</v>
      </c>
      <c r="G1733" s="65">
        <v>74.228999999999999</v>
      </c>
      <c r="H1733" s="65">
        <v>4.3483195304870605</v>
      </c>
      <c r="I1733" s="66">
        <v>2.3169469833374023</v>
      </c>
      <c r="J1733" s="5">
        <v>8.3344141876285391</v>
      </c>
      <c r="K1733" s="6">
        <v>53.064537303040936</v>
      </c>
      <c r="L1733" s="5">
        <v>46.438845419120113</v>
      </c>
      <c r="M1733" s="5">
        <v>9.3483416234658065</v>
      </c>
      <c r="N1733" s="7">
        <v>4.9676025213446753</v>
      </c>
      <c r="O1733" s="7" t="s">
        <v>1385</v>
      </c>
      <c r="P1733" s="67">
        <v>44.919097638392792</v>
      </c>
      <c r="Q1733" s="18">
        <f t="shared" si="90"/>
        <v>2</v>
      </c>
      <c r="R1733" s="68">
        <v>1.59</v>
      </c>
      <c r="S1733" s="69">
        <v>13112.76</v>
      </c>
      <c r="T1733" s="59">
        <f t="shared" si="91"/>
        <v>13112.76</v>
      </c>
    </row>
    <row r="1734" spans="1:20">
      <c r="A1734">
        <f t="shared" si="92"/>
        <v>37</v>
      </c>
      <c r="B1734" s="60" t="s">
        <v>102</v>
      </c>
      <c r="C1734" s="60" t="s">
        <v>270</v>
      </c>
      <c r="D1734" s="60">
        <v>4</v>
      </c>
      <c r="E1734" s="65">
        <v>36210.898000000001</v>
      </c>
      <c r="F1734" s="60">
        <v>2019</v>
      </c>
      <c r="G1734" s="65">
        <v>74.245000000000005</v>
      </c>
      <c r="H1734" s="65">
        <v>5.0567517280578613</v>
      </c>
      <c r="I1734" s="66">
        <v>1.8775665760040283</v>
      </c>
      <c r="J1734" s="5">
        <v>9.0428463851993399</v>
      </c>
      <c r="K1734" s="6">
        <v>57.587477747412372</v>
      </c>
      <c r="L1734" s="5">
        <v>50.961785863491549</v>
      </c>
      <c r="M1734" s="5">
        <v>8.9089612161324325</v>
      </c>
      <c r="N1734" s="7">
        <v>5.7202837263686206</v>
      </c>
      <c r="O1734" s="7" t="s">
        <v>752</v>
      </c>
      <c r="P1734" s="67">
        <v>51.485164462122199</v>
      </c>
      <c r="Q1734" s="18">
        <f t="shared" si="90"/>
        <v>2</v>
      </c>
      <c r="R1734" s="68">
        <v>1.55</v>
      </c>
      <c r="S1734" s="69">
        <v>8768.18</v>
      </c>
      <c r="T1734" s="59">
        <f t="shared" si="91"/>
        <v>8768.18</v>
      </c>
    </row>
    <row r="1735" spans="1:20">
      <c r="A1735">
        <f t="shared" si="92"/>
        <v>82</v>
      </c>
      <c r="B1735" s="60" t="s">
        <v>20</v>
      </c>
      <c r="C1735" s="60" t="s">
        <v>188</v>
      </c>
      <c r="D1735" s="60">
        <v>7</v>
      </c>
      <c r="E1735" s="65">
        <v>9435.4189999999999</v>
      </c>
      <c r="F1735" s="60">
        <v>2019</v>
      </c>
      <c r="G1735" s="65">
        <v>74.254999999999995</v>
      </c>
      <c r="H1735" s="65">
        <v>5.8214530944824219</v>
      </c>
      <c r="I1735" s="66">
        <v>3.880000114440918</v>
      </c>
      <c r="J1735" s="5">
        <v>9.8075477516239005</v>
      </c>
      <c r="K1735" s="6">
        <v>62.46573094559853</v>
      </c>
      <c r="L1735" s="5">
        <v>55.840039061677707</v>
      </c>
      <c r="M1735" s="5">
        <v>10.911394754569322</v>
      </c>
      <c r="N1735" s="7">
        <v>5.1175894849092316</v>
      </c>
      <c r="O1735" s="7" t="s">
        <v>766</v>
      </c>
      <c r="P1735" s="67">
        <v>46.060641199600546</v>
      </c>
      <c r="Q1735" s="18">
        <f t="shared" si="90"/>
        <v>3</v>
      </c>
      <c r="R1735" s="68">
        <v>1.55</v>
      </c>
      <c r="S1735" s="69">
        <v>26798.82</v>
      </c>
      <c r="T1735" s="59">
        <f t="shared" si="91"/>
        <v>26798.82</v>
      </c>
    </row>
    <row r="1736" spans="1:20">
      <c r="A1736">
        <f t="shared" si="92"/>
        <v>19</v>
      </c>
      <c r="B1736" s="60" t="s">
        <v>98</v>
      </c>
      <c r="C1736" s="60" t="s">
        <v>266</v>
      </c>
      <c r="D1736" s="60">
        <v>1</v>
      </c>
      <c r="E1736" s="65">
        <v>123400.057</v>
      </c>
      <c r="F1736" s="60">
        <v>2017</v>
      </c>
      <c r="G1736" s="65">
        <v>74.260999999999996</v>
      </c>
      <c r="H1736" s="65">
        <v>6.4102993011474609</v>
      </c>
      <c r="I1736" s="66">
        <v>2.7000000476837158</v>
      </c>
      <c r="J1736" s="5">
        <v>10.39639395828894</v>
      </c>
      <c r="K1736" s="6">
        <v>66.22153049543526</v>
      </c>
      <c r="L1736" s="5">
        <v>59.595838611514438</v>
      </c>
      <c r="M1736" s="5">
        <v>9.73139468781212</v>
      </c>
      <c r="N1736" s="7">
        <v>6.1240799005053193</v>
      </c>
      <c r="O1736" s="7" t="s">
        <v>1025</v>
      </c>
      <c r="P1736" s="67">
        <v>55.312208588169355</v>
      </c>
      <c r="Q1736" s="18">
        <f t="shared" si="90"/>
        <v>2</v>
      </c>
      <c r="R1736" s="68">
        <v>1.58</v>
      </c>
      <c r="S1736" s="69">
        <v>21777.52</v>
      </c>
      <c r="T1736" s="59">
        <f t="shared" si="91"/>
        <v>21777.52</v>
      </c>
    </row>
    <row r="1737" spans="1:20">
      <c r="A1737">
        <f t="shared" si="92"/>
        <v>82</v>
      </c>
      <c r="B1737" s="60" t="s">
        <v>19</v>
      </c>
      <c r="C1737" s="60" t="s">
        <v>187</v>
      </c>
      <c r="D1737" s="60">
        <v>6</v>
      </c>
      <c r="E1737" s="65">
        <v>169384.897</v>
      </c>
      <c r="F1737" s="60">
        <v>2022</v>
      </c>
      <c r="G1737" s="65">
        <v>74.265000000000001</v>
      </c>
      <c r="H1737" s="65">
        <v>3.4075322151184082</v>
      </c>
      <c r="I1737" s="66">
        <v>0.99000000953674316</v>
      </c>
      <c r="J1737" s="5">
        <v>7.3936268722598877</v>
      </c>
      <c r="K1737" s="6">
        <v>47.097451495154637</v>
      </c>
      <c r="L1737" s="5">
        <v>40.471759611233814</v>
      </c>
      <c r="M1737" s="5">
        <v>8.0213946496651474</v>
      </c>
      <c r="N1737" s="7">
        <v>5.0454766756705212</v>
      </c>
      <c r="O1737" s="7" t="s">
        <v>3188</v>
      </c>
      <c r="P1737" s="67">
        <v>45.199918350276818</v>
      </c>
      <c r="Q1737" s="18">
        <f t="shared" si="90"/>
        <v>1</v>
      </c>
      <c r="R1737" s="68">
        <v>1.51</v>
      </c>
      <c r="S1737" s="69">
        <v>7888.16</v>
      </c>
      <c r="T1737" s="59">
        <f t="shared" si="91"/>
        <v>7888.16</v>
      </c>
    </row>
    <row r="1738" spans="1:20">
      <c r="A1738">
        <f t="shared" si="92"/>
        <v>103</v>
      </c>
      <c r="B1738" s="60" t="s">
        <v>52</v>
      </c>
      <c r="C1738" s="60" t="s">
        <v>220</v>
      </c>
      <c r="D1738" s="60">
        <v>7</v>
      </c>
      <c r="E1738" s="65">
        <v>1337.0740000000001</v>
      </c>
      <c r="F1738" s="60">
        <v>2008</v>
      </c>
      <c r="G1738" s="65">
        <v>74.278999999999996</v>
      </c>
      <c r="H1738" s="65">
        <v>5.4519376754760742</v>
      </c>
      <c r="I1738" s="66">
        <v>6.2100000381469727</v>
      </c>
      <c r="J1738" s="5">
        <v>9.4380323326175528</v>
      </c>
      <c r="K1738" s="6">
        <v>60.131661167990195</v>
      </c>
      <c r="L1738" s="5">
        <v>53.505969284069373</v>
      </c>
      <c r="M1738" s="5">
        <v>13.241394678275377</v>
      </c>
      <c r="N1738" s="7">
        <v>4.040810698880116</v>
      </c>
      <c r="O1738" s="7" t="s">
        <v>2494</v>
      </c>
      <c r="P1738" s="67">
        <v>36.962480065000349</v>
      </c>
      <c r="Q1738" s="18">
        <f t="shared" si="90"/>
        <v>3</v>
      </c>
      <c r="R1738" s="68">
        <v>1.69</v>
      </c>
      <c r="S1738" s="69">
        <v>34236.949999999997</v>
      </c>
      <c r="T1738" s="59">
        <f t="shared" si="91"/>
        <v>34236.949999999997</v>
      </c>
    </row>
    <row r="1739" spans="1:20">
      <c r="A1739">
        <f t="shared" si="92"/>
        <v>30</v>
      </c>
      <c r="B1739" s="60" t="s">
        <v>78</v>
      </c>
      <c r="C1739" s="60" t="s">
        <v>246</v>
      </c>
      <c r="D1739" s="60">
        <v>4</v>
      </c>
      <c r="E1739" s="65">
        <v>7991.8090000000002</v>
      </c>
      <c r="F1739" s="60">
        <v>2013</v>
      </c>
      <c r="G1739" s="65">
        <v>74.281999999999996</v>
      </c>
      <c r="H1739" s="65">
        <v>5.1719527244567871</v>
      </c>
      <c r="I1739" s="66">
        <v>2</v>
      </c>
      <c r="J1739" s="5">
        <v>9.1580473815982657</v>
      </c>
      <c r="K1739" s="6">
        <v>58.350175551433132</v>
      </c>
      <c r="L1739" s="5">
        <v>51.72448366751231</v>
      </c>
      <c r="M1739" s="5">
        <v>9.0313946401284042</v>
      </c>
      <c r="N1739" s="7">
        <v>5.7271867445244222</v>
      </c>
      <c r="O1739" s="7" t="s">
        <v>1666</v>
      </c>
      <c r="P1739" s="67">
        <v>51.967775454040137</v>
      </c>
      <c r="Q1739" s="18">
        <f t="shared" si="90"/>
        <v>2</v>
      </c>
      <c r="R1739" s="68">
        <v>1.62</v>
      </c>
      <c r="S1739" s="69">
        <v>10799.35</v>
      </c>
      <c r="T1739" s="59">
        <f t="shared" si="91"/>
        <v>10799.35</v>
      </c>
    </row>
    <row r="1740" spans="1:20">
      <c r="A1740">
        <f t="shared" si="92"/>
        <v>57</v>
      </c>
      <c r="B1740" s="60" t="s">
        <v>123</v>
      </c>
      <c r="C1740" s="60" t="s">
        <v>291</v>
      </c>
      <c r="D1740" s="60">
        <v>7</v>
      </c>
      <c r="E1740" s="65">
        <v>20282.010999999999</v>
      </c>
      <c r="F1740" s="60">
        <v>2011</v>
      </c>
      <c r="G1740" s="65">
        <v>74.287999999999997</v>
      </c>
      <c r="H1740" s="65">
        <v>5.0227575302124023</v>
      </c>
      <c r="I1740" s="66">
        <v>2.8599998950958252</v>
      </c>
      <c r="J1740" s="5">
        <v>9.0088521873538809</v>
      </c>
      <c r="K1740" s="6">
        <v>57.404219990929413</v>
      </c>
      <c r="L1740" s="5">
        <v>50.77852810700859</v>
      </c>
      <c r="M1740" s="5">
        <v>9.8913945352242294</v>
      </c>
      <c r="N1740" s="7">
        <v>5.1336065835996383</v>
      </c>
      <c r="O1740" s="7" t="s">
        <v>1987</v>
      </c>
      <c r="P1740" s="67">
        <v>46.743232389659354</v>
      </c>
      <c r="Q1740" s="18">
        <f t="shared" si="90"/>
        <v>2</v>
      </c>
      <c r="R1740" s="68">
        <v>1.65</v>
      </c>
      <c r="S1740" s="69">
        <v>26150.86</v>
      </c>
      <c r="T1740" s="59">
        <f t="shared" si="91"/>
        <v>26150.86</v>
      </c>
    </row>
    <row r="1741" spans="1:20">
      <c r="A1741">
        <f t="shared" si="92"/>
        <v>3</v>
      </c>
      <c r="B1741" s="60" t="s">
        <v>98</v>
      </c>
      <c r="C1741" s="60" t="s">
        <v>266</v>
      </c>
      <c r="D1741" s="60">
        <v>1</v>
      </c>
      <c r="E1741" s="65">
        <v>118343.573</v>
      </c>
      <c r="F1741" s="60">
        <v>2013</v>
      </c>
      <c r="G1741" s="65">
        <v>74.289000000000001</v>
      </c>
      <c r="H1741" s="65">
        <v>7.4425463676452637</v>
      </c>
      <c r="I1741" s="66">
        <v>2.880000114440918</v>
      </c>
      <c r="J1741" s="5">
        <v>11.428641024786742</v>
      </c>
      <c r="K1741" s="6">
        <v>72.824044744087601</v>
      </c>
      <c r="L1741" s="5">
        <v>66.198352860166779</v>
      </c>
      <c r="M1741" s="5">
        <v>9.9113947545693222</v>
      </c>
      <c r="N1741" s="7">
        <v>6.6790148611171203</v>
      </c>
      <c r="O1741" s="7" t="s">
        <v>1625</v>
      </c>
      <c r="P1741" s="67">
        <v>60.604544611466785</v>
      </c>
      <c r="Q1741" s="18">
        <f t="shared" si="90"/>
        <v>2</v>
      </c>
      <c r="R1741" s="68">
        <v>1.62</v>
      </c>
      <c r="S1741" s="69">
        <v>20805.349999999999</v>
      </c>
      <c r="T1741" s="59">
        <f t="shared" si="91"/>
        <v>20805.349999999999</v>
      </c>
    </row>
    <row r="1742" spans="1:20">
      <c r="A1742">
        <f t="shared" si="92"/>
        <v>90</v>
      </c>
      <c r="B1742" s="60" t="s">
        <v>89</v>
      </c>
      <c r="C1742" s="60" t="s">
        <v>257</v>
      </c>
      <c r="D1742" s="60">
        <v>7</v>
      </c>
      <c r="E1742" s="65">
        <v>2794.4879999999998</v>
      </c>
      <c r="F1742" s="60">
        <v>2021</v>
      </c>
      <c r="G1742" s="65">
        <v>74.296999999999997</v>
      </c>
      <c r="H1742" s="65">
        <v>6.8645725250244141</v>
      </c>
      <c r="I1742" s="66">
        <v>6.0900001525878906</v>
      </c>
      <c r="J1742" s="5">
        <v>10.850667182165893</v>
      </c>
      <c r="K1742" s="6">
        <v>69.148603427767469</v>
      </c>
      <c r="L1742" s="5">
        <v>62.522911543846647</v>
      </c>
      <c r="M1742" s="5">
        <v>13.121394792716295</v>
      </c>
      <c r="N1742" s="7">
        <v>4.7649592540690264</v>
      </c>
      <c r="O1742" s="7" t="s">
        <v>453</v>
      </c>
      <c r="P1742" s="67">
        <v>42.736878665695599</v>
      </c>
      <c r="Q1742" s="18">
        <f t="shared" si="90"/>
        <v>3</v>
      </c>
      <c r="R1742" s="68">
        <v>1.52</v>
      </c>
      <c r="S1742" s="69">
        <v>45873.53</v>
      </c>
      <c r="T1742" s="59">
        <f t="shared" si="91"/>
        <v>45873.53</v>
      </c>
    </row>
    <row r="1743" spans="1:20">
      <c r="A1743">
        <f t="shared" si="92"/>
        <v>12</v>
      </c>
      <c r="B1743" s="60" t="s">
        <v>98</v>
      </c>
      <c r="C1743" s="60" t="s">
        <v>266</v>
      </c>
      <c r="D1743" s="60">
        <v>1</v>
      </c>
      <c r="E1743" s="65">
        <v>124573.711</v>
      </c>
      <c r="F1743" s="60">
        <v>2018</v>
      </c>
      <c r="G1743" s="65">
        <v>74.301000000000002</v>
      </c>
      <c r="H1743" s="65">
        <v>6.5495786666870117</v>
      </c>
      <c r="I1743" s="66">
        <v>2.6500000953674316</v>
      </c>
      <c r="J1743" s="5">
        <v>10.53567332382849</v>
      </c>
      <c r="K1743" s="6">
        <v>67.144840654104868</v>
      </c>
      <c r="L1743" s="5">
        <v>60.519148770184046</v>
      </c>
      <c r="M1743" s="5">
        <v>9.6813947354958358</v>
      </c>
      <c r="N1743" s="7">
        <v>6.2510774969537009</v>
      </c>
      <c r="O1743" s="7" t="s">
        <v>871</v>
      </c>
      <c r="P1743" s="67">
        <v>56.328114080389135</v>
      </c>
      <c r="Q1743" s="18">
        <f t="shared" si="90"/>
        <v>2</v>
      </c>
      <c r="R1743" s="68">
        <v>1.56</v>
      </c>
      <c r="S1743" s="69">
        <v>21997.77</v>
      </c>
      <c r="T1743" s="59">
        <f t="shared" si="91"/>
        <v>21997.77</v>
      </c>
    </row>
    <row r="1744" spans="1:20">
      <c r="A1744">
        <f t="shared" si="92"/>
        <v>110</v>
      </c>
      <c r="B1744" s="60" t="s">
        <v>84</v>
      </c>
      <c r="C1744" s="60" t="s">
        <v>252</v>
      </c>
      <c r="D1744" s="60">
        <v>7</v>
      </c>
      <c r="E1744" s="65">
        <v>1994.1489999999999</v>
      </c>
      <c r="F1744" s="60">
        <v>2014</v>
      </c>
      <c r="G1744" s="65">
        <v>74.305999999999997</v>
      </c>
      <c r="H1744" s="65">
        <v>5.7291154861450195</v>
      </c>
      <c r="I1744" s="66">
        <v>5.559999942779541</v>
      </c>
      <c r="J1744" s="5">
        <v>9.7152101432864981</v>
      </c>
      <c r="K1744" s="6">
        <v>61.920117915722827</v>
      </c>
      <c r="L1744" s="5">
        <v>55.294426031802004</v>
      </c>
      <c r="M1744" s="5">
        <v>12.591394582907945</v>
      </c>
      <c r="N1744" s="7">
        <v>4.3914457344431757</v>
      </c>
      <c r="O1744" s="7" t="s">
        <v>1538</v>
      </c>
      <c r="P1744" s="67">
        <v>39.801369802917513</v>
      </c>
      <c r="Q1744" s="18">
        <f t="shared" si="90"/>
        <v>3</v>
      </c>
      <c r="R1744" s="68">
        <v>1.61</v>
      </c>
      <c r="S1744" s="69">
        <v>29243.74</v>
      </c>
      <c r="T1744" s="59">
        <f t="shared" si="91"/>
        <v>29243.74</v>
      </c>
    </row>
    <row r="1745" spans="1:20">
      <c r="A1745">
        <f t="shared" si="92"/>
        <v>48</v>
      </c>
      <c r="B1745" s="60" t="s">
        <v>123</v>
      </c>
      <c r="C1745" s="60" t="s">
        <v>291</v>
      </c>
      <c r="D1745" s="60">
        <v>7</v>
      </c>
      <c r="E1745" s="65">
        <v>20158.452000000001</v>
      </c>
      <c r="F1745" s="60">
        <v>2012</v>
      </c>
      <c r="G1745" s="65">
        <v>74.313999999999993</v>
      </c>
      <c r="H1745" s="65">
        <v>5.166874885559082</v>
      </c>
      <c r="I1745" s="66">
        <v>2.5899999141693115</v>
      </c>
      <c r="J1745" s="5">
        <v>9.1529695427005606</v>
      </c>
      <c r="K1745" s="6">
        <v>58.342945059760886</v>
      </c>
      <c r="L1745" s="5">
        <v>51.717253175840064</v>
      </c>
      <c r="M1745" s="5">
        <v>9.6213945542977157</v>
      </c>
      <c r="N1745" s="7">
        <v>5.3752346277846836</v>
      </c>
      <c r="O1745" s="7" t="s">
        <v>1828</v>
      </c>
      <c r="P1745" s="67">
        <v>48.774206012500365</v>
      </c>
      <c r="Q1745" s="18">
        <f t="shared" si="90"/>
        <v>2</v>
      </c>
      <c r="R1745" s="68">
        <v>1.62</v>
      </c>
      <c r="S1745" s="69">
        <v>26767.57</v>
      </c>
      <c r="T1745" s="59">
        <f t="shared" si="91"/>
        <v>26767.57</v>
      </c>
    </row>
    <row r="1746" spans="1:20">
      <c r="A1746">
        <f t="shared" si="92"/>
        <v>22</v>
      </c>
      <c r="B1746" s="60" t="s">
        <v>146</v>
      </c>
      <c r="C1746" s="60" t="s">
        <v>314</v>
      </c>
      <c r="D1746" s="60">
        <v>4</v>
      </c>
      <c r="E1746" s="65">
        <v>10650.681</v>
      </c>
      <c r="F1746" s="60">
        <v>2009</v>
      </c>
      <c r="G1746" s="65">
        <v>74.319999999999993</v>
      </c>
      <c r="H1746" s="65">
        <v>5.0254702568054199</v>
      </c>
      <c r="I1746" s="66">
        <v>1.6499999761581421</v>
      </c>
      <c r="J1746" s="5">
        <v>9.0115649139468985</v>
      </c>
      <c r="K1746" s="6">
        <v>57.446240085384744</v>
      </c>
      <c r="L1746" s="5">
        <v>50.820548201463922</v>
      </c>
      <c r="M1746" s="5">
        <v>8.6813946162865463</v>
      </c>
      <c r="N1746" s="7">
        <v>5.8539613101013872</v>
      </c>
      <c r="O1746" s="7" t="s">
        <v>2269</v>
      </c>
      <c r="P1746" s="67">
        <v>53.425103602908358</v>
      </c>
      <c r="Q1746" s="18">
        <f t="shared" si="90"/>
        <v>1</v>
      </c>
      <c r="R1746" s="68">
        <v>1.67</v>
      </c>
      <c r="S1746" s="69">
        <v>12229.78</v>
      </c>
      <c r="T1746" s="59">
        <f t="shared" si="91"/>
        <v>12229.78</v>
      </c>
    </row>
    <row r="1747" spans="1:20">
      <c r="A1747">
        <f t="shared" si="92"/>
        <v>57</v>
      </c>
      <c r="B1747" s="60" t="s">
        <v>97</v>
      </c>
      <c r="C1747" s="60" t="s">
        <v>265</v>
      </c>
      <c r="D1747" s="60">
        <v>5</v>
      </c>
      <c r="E1747" s="65">
        <v>1289.17</v>
      </c>
      <c r="F1747" s="60">
        <v>2012</v>
      </c>
      <c r="G1747" s="65">
        <v>74.33</v>
      </c>
      <c r="H1747" s="65">
        <v>5.5339754422505694</v>
      </c>
      <c r="I1747" s="66">
        <v>3.309999942779541</v>
      </c>
      <c r="J1747" s="5">
        <v>9.5200700993920488</v>
      </c>
      <c r="K1747" s="6">
        <v>60.695986094295378</v>
      </c>
      <c r="L1747" s="5">
        <v>54.070294210374556</v>
      </c>
      <c r="M1747" s="5">
        <v>10.341394582907945</v>
      </c>
      <c r="N1747" s="7">
        <v>5.2285302312843651</v>
      </c>
      <c r="O1747" s="7" t="s">
        <v>1770</v>
      </c>
      <c r="P1747" s="67">
        <v>47.443028686610305</v>
      </c>
      <c r="Q1747" s="18">
        <f t="shared" si="90"/>
        <v>3</v>
      </c>
      <c r="R1747" s="68">
        <v>1.62</v>
      </c>
      <c r="S1747" s="69">
        <v>20425.71</v>
      </c>
      <c r="T1747" s="59">
        <f t="shared" si="91"/>
        <v>20425.71</v>
      </c>
    </row>
    <row r="1748" spans="1:20">
      <c r="A1748">
        <f t="shared" si="92"/>
        <v>108</v>
      </c>
      <c r="B1748" s="60" t="s">
        <v>20</v>
      </c>
      <c r="C1748" s="60" t="s">
        <v>188</v>
      </c>
      <c r="D1748" s="60">
        <v>7</v>
      </c>
      <c r="E1748" s="65">
        <v>9480.0310000000009</v>
      </c>
      <c r="F1748" s="60">
        <v>2018</v>
      </c>
      <c r="G1748" s="65">
        <v>74.334000000000003</v>
      </c>
      <c r="H1748" s="65">
        <v>5.2337698936462402</v>
      </c>
      <c r="I1748" s="66">
        <v>4.130000114440918</v>
      </c>
      <c r="J1748" s="5">
        <v>9.2198645507877188</v>
      </c>
      <c r="K1748" s="6">
        <v>58.785164347531484</v>
      </c>
      <c r="L1748" s="5">
        <v>52.159472463610662</v>
      </c>
      <c r="M1748" s="5">
        <v>11.161394754569322</v>
      </c>
      <c r="N1748" s="7">
        <v>4.6732038074593936</v>
      </c>
      <c r="O1748" s="7" t="s">
        <v>937</v>
      </c>
      <c r="P1748" s="67">
        <v>42.10998140972675</v>
      </c>
      <c r="Q1748" s="18">
        <f t="shared" si="90"/>
        <v>3</v>
      </c>
      <c r="R1748" s="68">
        <v>1.56</v>
      </c>
      <c r="S1748" s="69">
        <v>26363.46</v>
      </c>
      <c r="T1748" s="59">
        <f t="shared" si="91"/>
        <v>26363.46</v>
      </c>
    </row>
    <row r="1749" spans="1:20">
      <c r="A1749">
        <f t="shared" si="92"/>
        <v>8</v>
      </c>
      <c r="B1749" s="60" t="s">
        <v>27</v>
      </c>
      <c r="C1749" s="60" t="s">
        <v>195</v>
      </c>
      <c r="D1749" s="60">
        <v>1</v>
      </c>
      <c r="E1749" s="65">
        <v>196876.111</v>
      </c>
      <c r="F1749" s="60">
        <v>2012</v>
      </c>
      <c r="G1749" s="65">
        <v>74.334999999999994</v>
      </c>
      <c r="H1749" s="65">
        <v>6.660003662109375</v>
      </c>
      <c r="I1749" s="66">
        <v>2.8499999046325684</v>
      </c>
      <c r="J1749" s="5">
        <v>10.646098319250854</v>
      </c>
      <c r="K1749" s="6">
        <v>67.879636962924437</v>
      </c>
      <c r="L1749" s="5">
        <v>61.253945079003614</v>
      </c>
      <c r="M1749" s="5">
        <v>9.8813945447609726</v>
      </c>
      <c r="N1749" s="7">
        <v>6.1989170457200204</v>
      </c>
      <c r="O1749" s="7" t="s">
        <v>1785</v>
      </c>
      <c r="P1749" s="67">
        <v>56.248197144643704</v>
      </c>
      <c r="Q1749" s="18">
        <f t="shared" si="90"/>
        <v>2</v>
      </c>
      <c r="R1749" s="68">
        <v>1.62</v>
      </c>
      <c r="S1749" s="69">
        <v>18832.22</v>
      </c>
      <c r="T1749" s="59">
        <f t="shared" si="91"/>
        <v>18832.22</v>
      </c>
    </row>
    <row r="1750" spans="1:20">
      <c r="A1750">
        <f t="shared" si="92"/>
        <v>121</v>
      </c>
      <c r="B1750" s="60" t="s">
        <v>28</v>
      </c>
      <c r="C1750" s="60" t="s">
        <v>196</v>
      </c>
      <c r="D1750" s="60">
        <v>7</v>
      </c>
      <c r="E1750" s="65">
        <v>7317.0140000000001</v>
      </c>
      <c r="F1750" s="60">
        <v>2012</v>
      </c>
      <c r="G1750" s="65">
        <v>74.337000000000003</v>
      </c>
      <c r="H1750" s="65">
        <v>4.222297191619873</v>
      </c>
      <c r="I1750" s="66">
        <v>3.9190890789031982</v>
      </c>
      <c r="J1750" s="5">
        <v>8.2083918487613516</v>
      </c>
      <c r="K1750" s="6">
        <v>52.338202518883385</v>
      </c>
      <c r="L1750" s="5">
        <v>45.712510634962563</v>
      </c>
      <c r="M1750" s="5">
        <v>10.950483719031602</v>
      </c>
      <c r="N1750" s="7">
        <v>4.1744740970223653</v>
      </c>
      <c r="O1750" s="7" t="s">
        <v>1874</v>
      </c>
      <c r="P1750" s="67">
        <v>37.878655296192804</v>
      </c>
      <c r="Q1750" s="18">
        <f t="shared" si="90"/>
        <v>3</v>
      </c>
      <c r="R1750" s="68">
        <v>1.62</v>
      </c>
      <c r="S1750" s="69">
        <v>22618.9</v>
      </c>
      <c r="T1750" s="59">
        <f t="shared" si="91"/>
        <v>22618.9</v>
      </c>
    </row>
    <row r="1751" spans="1:20">
      <c r="A1751" t="str">
        <f t="shared" si="92"/>
        <v/>
      </c>
      <c r="B1751" s="60" t="s">
        <v>20</v>
      </c>
      <c r="C1751" s="60" t="s">
        <v>188</v>
      </c>
      <c r="D1751" s="60">
        <v>7</v>
      </c>
      <c r="E1751" s="65">
        <v>9173.2369999999992</v>
      </c>
      <c r="F1751" s="60">
        <v>2022</v>
      </c>
      <c r="G1751" s="65">
        <v>74.361000000000004</v>
      </c>
      <c r="H1751" s="65" t="s">
        <v>367</v>
      </c>
      <c r="I1751" s="66">
        <v>4.2800002098083496</v>
      </c>
      <c r="J1751" s="5" t="s">
        <v>367</v>
      </c>
      <c r="K1751" s="6" t="s">
        <v>367</v>
      </c>
      <c r="L1751" s="5" t="s">
        <v>367</v>
      </c>
      <c r="M1751" s="5">
        <v>11.311394849936754</v>
      </c>
      <c r="N1751" s="7" t="s">
        <v>367</v>
      </c>
      <c r="O1751" s="7" t="s">
        <v>3189</v>
      </c>
      <c r="P1751" s="67" t="s">
        <v>367</v>
      </c>
      <c r="Q1751" s="18">
        <f t="shared" si="90"/>
        <v>3</v>
      </c>
      <c r="R1751" s="68">
        <v>1.51</v>
      </c>
      <c r="S1751" s="69">
        <v>26537.51</v>
      </c>
      <c r="T1751" s="59">
        <f t="shared" si="91"/>
        <v>26537.51</v>
      </c>
    </row>
    <row r="1752" spans="1:20">
      <c r="A1752">
        <f t="shared" si="92"/>
        <v>92</v>
      </c>
      <c r="B1752" s="60" t="s">
        <v>20</v>
      </c>
      <c r="C1752" s="60" t="s">
        <v>188</v>
      </c>
      <c r="D1752" s="60">
        <v>7</v>
      </c>
      <c r="E1752" s="65">
        <v>9495.7900000000009</v>
      </c>
      <c r="F1752" s="60">
        <v>2017</v>
      </c>
      <c r="G1752" s="65">
        <v>74.361999999999995</v>
      </c>
      <c r="H1752" s="65">
        <v>5.552915096282959</v>
      </c>
      <c r="I1752" s="66">
        <v>4.1500000953674316</v>
      </c>
      <c r="J1752" s="5">
        <v>9.5390097534244376</v>
      </c>
      <c r="K1752" s="6">
        <v>60.842919779176349</v>
      </c>
      <c r="L1752" s="5">
        <v>54.217227895255526</v>
      </c>
      <c r="M1752" s="5">
        <v>11.181394735495836</v>
      </c>
      <c r="N1752" s="7">
        <v>4.8488788007045773</v>
      </c>
      <c r="O1752" s="7" t="s">
        <v>1069</v>
      </c>
      <c r="P1752" s="67">
        <v>43.794692427378969</v>
      </c>
      <c r="Q1752" s="18">
        <f t="shared" si="90"/>
        <v>3</v>
      </c>
      <c r="R1752" s="68">
        <v>1.58</v>
      </c>
      <c r="S1752" s="69">
        <v>25503.98</v>
      </c>
      <c r="T1752" s="59">
        <f t="shared" si="91"/>
        <v>25503.98</v>
      </c>
    </row>
    <row r="1753" spans="1:20">
      <c r="A1753">
        <f t="shared" si="92"/>
        <v>7</v>
      </c>
      <c r="B1753" s="60" t="s">
        <v>98</v>
      </c>
      <c r="C1753" s="60" t="s">
        <v>266</v>
      </c>
      <c r="D1753" s="60">
        <v>1</v>
      </c>
      <c r="E1753" s="65">
        <v>122251.351</v>
      </c>
      <c r="F1753" s="60">
        <v>2016</v>
      </c>
      <c r="G1753" s="65">
        <v>74.376000000000005</v>
      </c>
      <c r="H1753" s="65">
        <v>6.8241729736328125</v>
      </c>
      <c r="I1753" s="66">
        <v>2.6600000858306885</v>
      </c>
      <c r="J1753" s="5">
        <v>10.810267630774291</v>
      </c>
      <c r="K1753" s="6">
        <v>68.96439909063524</v>
      </c>
      <c r="L1753" s="5">
        <v>62.338707206714417</v>
      </c>
      <c r="M1753" s="5">
        <v>9.6913947259590927</v>
      </c>
      <c r="N1753" s="7">
        <v>6.432377275866779</v>
      </c>
      <c r="O1753" s="7" t="s">
        <v>1173</v>
      </c>
      <c r="P1753" s="67">
        <v>58.096726264330165</v>
      </c>
      <c r="Q1753" s="18">
        <f t="shared" si="90"/>
        <v>2</v>
      </c>
      <c r="R1753" s="68">
        <v>1.58</v>
      </c>
      <c r="S1753" s="69">
        <v>21578.26</v>
      </c>
      <c r="T1753" s="59">
        <f t="shared" si="91"/>
        <v>21578.26</v>
      </c>
    </row>
    <row r="1754" spans="1:20">
      <c r="A1754">
        <f t="shared" si="92"/>
        <v>103</v>
      </c>
      <c r="B1754" s="60" t="s">
        <v>128</v>
      </c>
      <c r="C1754" s="60" t="s">
        <v>296</v>
      </c>
      <c r="D1754" s="60">
        <v>7</v>
      </c>
      <c r="E1754" s="65">
        <v>7395.8639999999996</v>
      </c>
      <c r="F1754" s="60">
        <v>2010</v>
      </c>
      <c r="G1754" s="65">
        <v>74.376000000000005</v>
      </c>
      <c r="H1754" s="65">
        <v>4.4613041877746582</v>
      </c>
      <c r="I1754" s="66">
        <v>3.5299999713897705</v>
      </c>
      <c r="J1754" s="5">
        <v>8.4473988449161368</v>
      </c>
      <c r="K1754" s="6">
        <v>53.890412810884378</v>
      </c>
      <c r="L1754" s="5">
        <v>47.264720926963555</v>
      </c>
      <c r="M1754" s="5">
        <v>10.561394611518175</v>
      </c>
      <c r="N1754" s="7">
        <v>4.4752348213006847</v>
      </c>
      <c r="O1754" s="7" t="s">
        <v>2188</v>
      </c>
      <c r="P1754" s="67">
        <v>40.748533773243217</v>
      </c>
      <c r="Q1754" s="18">
        <f t="shared" si="90"/>
        <v>3</v>
      </c>
      <c r="R1754" s="68">
        <v>1.65</v>
      </c>
      <c r="S1754" s="69">
        <v>17841.509999999998</v>
      </c>
      <c r="T1754" s="59">
        <f t="shared" si="91"/>
        <v>17841.509999999998</v>
      </c>
    </row>
    <row r="1755" spans="1:20">
      <c r="A1755">
        <f t="shared" si="92"/>
        <v>51</v>
      </c>
      <c r="B1755" s="60" t="s">
        <v>147</v>
      </c>
      <c r="C1755" s="60" t="s">
        <v>315</v>
      </c>
      <c r="D1755" s="60">
        <v>4</v>
      </c>
      <c r="E1755" s="65">
        <v>71562.338000000003</v>
      </c>
      <c r="F1755" s="60">
        <v>2008</v>
      </c>
      <c r="G1755" s="65">
        <v>74.38</v>
      </c>
      <c r="H1755" s="65">
        <v>5.1182317733764648</v>
      </c>
      <c r="I1755" s="66">
        <v>3.0799999237060547</v>
      </c>
      <c r="J1755" s="5">
        <v>9.1043264305179434</v>
      </c>
      <c r="K1755" s="6">
        <v>58.084424033977349</v>
      </c>
      <c r="L1755" s="5">
        <v>51.458732150056527</v>
      </c>
      <c r="M1755" s="5">
        <v>10.111394563834459</v>
      </c>
      <c r="N1755" s="7">
        <v>5.0891824886459842</v>
      </c>
      <c r="O1755" s="7" t="s">
        <v>2451</v>
      </c>
      <c r="P1755" s="67">
        <v>46.552244166216248</v>
      </c>
      <c r="Q1755" s="18">
        <f t="shared" si="90"/>
        <v>2</v>
      </c>
      <c r="R1755" s="68">
        <v>1.69</v>
      </c>
      <c r="S1755" s="69">
        <v>19839.580000000002</v>
      </c>
      <c r="T1755" s="59">
        <f t="shared" si="91"/>
        <v>19839.580000000002</v>
      </c>
    </row>
    <row r="1756" spans="1:20">
      <c r="A1756">
        <f t="shared" si="92"/>
        <v>38</v>
      </c>
      <c r="B1756" s="60" t="s">
        <v>12</v>
      </c>
      <c r="C1756" s="60" t="s">
        <v>180</v>
      </c>
      <c r="D1756" s="60">
        <v>4</v>
      </c>
      <c r="E1756" s="65">
        <v>36903.375999999997</v>
      </c>
      <c r="F1756" s="60">
        <v>2011</v>
      </c>
      <c r="G1756" s="65">
        <v>74.382999999999996</v>
      </c>
      <c r="H1756" s="65">
        <v>5.3171944618225098</v>
      </c>
      <c r="I1756" s="66">
        <v>2.5866167545318604</v>
      </c>
      <c r="J1756" s="5">
        <v>9.3032891189639884</v>
      </c>
      <c r="K1756" s="6">
        <v>59.356174170842323</v>
      </c>
      <c r="L1756" s="5">
        <v>52.7304822869215</v>
      </c>
      <c r="M1756" s="5">
        <v>9.6180113946602646</v>
      </c>
      <c r="N1756" s="7">
        <v>5.4824724283646047</v>
      </c>
      <c r="O1756" s="7" t="s">
        <v>1943</v>
      </c>
      <c r="P1756" s="67">
        <v>49.919774454016235</v>
      </c>
      <c r="Q1756" s="18">
        <f t="shared" si="90"/>
        <v>2</v>
      </c>
      <c r="R1756" s="68">
        <v>1.65</v>
      </c>
      <c r="S1756" s="69">
        <v>14641.96</v>
      </c>
      <c r="T1756" s="59">
        <f t="shared" si="91"/>
        <v>14641.96</v>
      </c>
    </row>
    <row r="1757" spans="1:20">
      <c r="A1757">
        <f t="shared" si="92"/>
        <v>85</v>
      </c>
      <c r="B1757" s="60" t="s">
        <v>71</v>
      </c>
      <c r="C1757" s="60" t="s">
        <v>239</v>
      </c>
      <c r="D1757" s="60">
        <v>4</v>
      </c>
      <c r="E1757" s="65">
        <v>77420.842000000004</v>
      </c>
      <c r="F1757" s="60">
        <v>2010</v>
      </c>
      <c r="G1757" s="65">
        <v>74.39</v>
      </c>
      <c r="H1757" s="65">
        <v>4.8880008061726885</v>
      </c>
      <c r="I1757" s="66">
        <v>3.6767001152038574</v>
      </c>
      <c r="J1757" s="5">
        <v>8.874095463314168</v>
      </c>
      <c r="K1757" s="6">
        <v>56.62319193471938</v>
      </c>
      <c r="L1757" s="5">
        <v>49.997500050798557</v>
      </c>
      <c r="M1757" s="5">
        <v>10.708094755332262</v>
      </c>
      <c r="N1757" s="7">
        <v>4.6691312687442856</v>
      </c>
      <c r="O1757" s="7" t="s">
        <v>2076</v>
      </c>
      <c r="P1757" s="67">
        <v>42.514026814985122</v>
      </c>
      <c r="Q1757" s="18">
        <f t="shared" si="90"/>
        <v>3</v>
      </c>
      <c r="R1757" s="68">
        <v>1.65</v>
      </c>
      <c r="S1757" s="69">
        <v>15729.91</v>
      </c>
      <c r="T1757" s="59">
        <f t="shared" si="91"/>
        <v>15729.91</v>
      </c>
    </row>
    <row r="1758" spans="1:20">
      <c r="A1758">
        <f t="shared" si="92"/>
        <v>116</v>
      </c>
      <c r="B1758" s="60" t="s">
        <v>79</v>
      </c>
      <c r="C1758" s="60" t="s">
        <v>247</v>
      </c>
      <c r="D1758" s="60">
        <v>7</v>
      </c>
      <c r="E1758" s="65">
        <v>20330.103999999999</v>
      </c>
      <c r="F1758" s="60">
        <v>2023</v>
      </c>
      <c r="G1758" s="65">
        <v>74.402000000000001</v>
      </c>
      <c r="H1758" s="65">
        <v>6.2980865135192872</v>
      </c>
      <c r="I1758" s="66">
        <v>5.9873509407043457</v>
      </c>
      <c r="J1758" s="5">
        <v>10.284181170660766</v>
      </c>
      <c r="K1758" s="6">
        <v>65.631151078132106</v>
      </c>
      <c r="L1758" s="5">
        <v>59.005459194211284</v>
      </c>
      <c r="M1758" s="5">
        <v>13.01874558083275</v>
      </c>
      <c r="N1758" s="7">
        <v>4.5323459797143508</v>
      </c>
      <c r="O1758" s="7" t="s">
        <v>3190</v>
      </c>
      <c r="P1758" s="67">
        <v>40.555498654076281</v>
      </c>
      <c r="Q1758" s="18">
        <f t="shared" si="90"/>
        <v>3</v>
      </c>
      <c r="R1758" s="68">
        <v>1.5</v>
      </c>
      <c r="S1758" s="69">
        <v>34703.230000000003</v>
      </c>
      <c r="T1758" s="59">
        <f t="shared" si="91"/>
        <v>34703.230000000003</v>
      </c>
    </row>
    <row r="1759" spans="1:20">
      <c r="A1759">
        <f t="shared" si="92"/>
        <v>11</v>
      </c>
      <c r="B1759" s="60" t="s">
        <v>98</v>
      </c>
      <c r="C1759" s="60" t="s">
        <v>266</v>
      </c>
      <c r="D1759" s="60">
        <v>1</v>
      </c>
      <c r="E1759" s="65">
        <v>119784.261</v>
      </c>
      <c r="F1759" s="60">
        <v>2014</v>
      </c>
      <c r="G1759" s="65">
        <v>74.403999999999996</v>
      </c>
      <c r="H1759" s="65">
        <v>6.6798310279846191</v>
      </c>
      <c r="I1759" s="66">
        <v>2.690000057220459</v>
      </c>
      <c r="J1759" s="5">
        <v>10.665925685126098</v>
      </c>
      <c r="K1759" s="6">
        <v>68.06918174299129</v>
      </c>
      <c r="L1759" s="5">
        <v>61.443489859070468</v>
      </c>
      <c r="M1759" s="5">
        <v>9.7213946973488632</v>
      </c>
      <c r="N1759" s="7">
        <v>6.3204397899641727</v>
      </c>
      <c r="O1759" s="7" t="s">
        <v>1482</v>
      </c>
      <c r="P1759" s="67">
        <v>57.284588404309581</v>
      </c>
      <c r="Q1759" s="18">
        <f t="shared" si="90"/>
        <v>2</v>
      </c>
      <c r="R1759" s="68">
        <v>1.61</v>
      </c>
      <c r="S1759" s="69">
        <v>21069.77</v>
      </c>
      <c r="T1759" s="59">
        <f t="shared" si="91"/>
        <v>21069.77</v>
      </c>
    </row>
    <row r="1760" spans="1:20">
      <c r="A1760">
        <f t="shared" si="92"/>
        <v>36</v>
      </c>
      <c r="B1760" s="60" t="s">
        <v>37</v>
      </c>
      <c r="C1760" s="60" t="s">
        <v>205</v>
      </c>
      <c r="D1760" s="60">
        <v>8</v>
      </c>
      <c r="E1760" s="65">
        <v>1318054.0360000001</v>
      </c>
      <c r="F1760" s="60">
        <v>2006</v>
      </c>
      <c r="G1760" s="65">
        <v>74.403999999999996</v>
      </c>
      <c r="H1760" s="65">
        <v>4.5604953765869141</v>
      </c>
      <c r="I1760" s="66">
        <v>2.4000000953674316</v>
      </c>
      <c r="J1760" s="5">
        <v>8.5465900337283927</v>
      </c>
      <c r="K1760" s="6">
        <v>54.543731830043981</v>
      </c>
      <c r="L1760" s="5">
        <v>47.918039946123159</v>
      </c>
      <c r="M1760" s="5">
        <v>9.4313947354958358</v>
      </c>
      <c r="N1760" s="7">
        <v>5.080694986265355</v>
      </c>
      <c r="O1760" s="7" t="s">
        <v>2771</v>
      </c>
      <c r="P1760" s="67">
        <v>46.581182582576581</v>
      </c>
      <c r="Q1760" s="18">
        <f t="shared" si="90"/>
        <v>2</v>
      </c>
      <c r="R1760" s="68">
        <v>1.71</v>
      </c>
      <c r="S1760" s="69">
        <v>7057.1</v>
      </c>
      <c r="T1760" s="59">
        <f t="shared" si="91"/>
        <v>7057.1</v>
      </c>
    </row>
    <row r="1761" spans="1:20">
      <c r="A1761">
        <f t="shared" si="92"/>
        <v>51</v>
      </c>
      <c r="B1761" s="60" t="s">
        <v>131</v>
      </c>
      <c r="C1761" s="60" t="s">
        <v>299</v>
      </c>
      <c r="D1761" s="60">
        <v>7</v>
      </c>
      <c r="E1761" s="65">
        <v>5376.8459999999995</v>
      </c>
      <c r="F1761" s="60">
        <v>2006</v>
      </c>
      <c r="G1761" s="65">
        <v>74.415999999999997</v>
      </c>
      <c r="H1761" s="65">
        <v>5.264676570892334</v>
      </c>
      <c r="I1761" s="66">
        <v>4.5900001525878906</v>
      </c>
      <c r="J1761" s="5">
        <v>9.2507712280338126</v>
      </c>
      <c r="K1761" s="6">
        <v>59.047288009597644</v>
      </c>
      <c r="L1761" s="5">
        <v>52.421596125676821</v>
      </c>
      <c r="M1761" s="5">
        <v>11.621394792716295</v>
      </c>
      <c r="N1761" s="7">
        <v>4.5107835213146741</v>
      </c>
      <c r="O1761" s="7" t="s">
        <v>2786</v>
      </c>
      <c r="P1761" s="67">
        <v>41.356080489942343</v>
      </c>
      <c r="Q1761" s="18">
        <f t="shared" ref="Q1761:Q1792" si="93">IF(I1761&lt;R1761,1,IF(I1761&lt;R1761*2,2,3))</f>
        <v>3</v>
      </c>
      <c r="R1761" s="68">
        <v>1.71</v>
      </c>
      <c r="S1761" s="69">
        <v>25342.31</v>
      </c>
      <c r="T1761" s="59">
        <f t="shared" si="91"/>
        <v>25342.31</v>
      </c>
    </row>
    <row r="1762" spans="1:20">
      <c r="A1762" t="str">
        <f t="shared" si="92"/>
        <v/>
      </c>
      <c r="B1762" s="60" t="s">
        <v>338</v>
      </c>
      <c r="C1762" s="60" t="s">
        <v>339</v>
      </c>
      <c r="D1762" s="60">
        <v>7</v>
      </c>
      <c r="E1762" s="65">
        <v>1807.0940000000001</v>
      </c>
      <c r="F1762" s="60">
        <v>2007</v>
      </c>
      <c r="G1762" s="65">
        <v>74.421999999999997</v>
      </c>
      <c r="H1762" s="65">
        <v>5.1039061546325684</v>
      </c>
      <c r="I1762" s="66" t="s">
        <v>367</v>
      </c>
      <c r="J1762" s="5">
        <v>9.090000811774047</v>
      </c>
      <c r="K1762" s="6">
        <v>58.025775243732205</v>
      </c>
      <c r="L1762" s="5">
        <v>51.400083359811383</v>
      </c>
      <c r="M1762" s="5" t="s">
        <v>367</v>
      </c>
      <c r="N1762" s="7" t="s">
        <v>367</v>
      </c>
      <c r="O1762" s="7" t="s">
        <v>3191</v>
      </c>
      <c r="P1762" s="67" t="s">
        <v>367</v>
      </c>
      <c r="Q1762" s="18">
        <f t="shared" si="93"/>
        <v>3</v>
      </c>
      <c r="R1762" s="68">
        <v>1.69</v>
      </c>
      <c r="S1762" s="69"/>
      <c r="T1762" s="59" t="str">
        <f t="shared" si="91"/>
        <v/>
      </c>
    </row>
    <row r="1763" spans="1:20">
      <c r="A1763" t="str">
        <f t="shared" si="92"/>
        <v/>
      </c>
      <c r="B1763" s="60" t="s">
        <v>17</v>
      </c>
      <c r="C1763" s="60" t="s">
        <v>185</v>
      </c>
      <c r="D1763" s="60">
        <v>7</v>
      </c>
      <c r="E1763" s="65">
        <v>10318.207</v>
      </c>
      <c r="F1763" s="60">
        <v>2023</v>
      </c>
      <c r="G1763" s="65">
        <v>74.429000000000002</v>
      </c>
      <c r="H1763" s="65">
        <v>4.8929999999999998</v>
      </c>
      <c r="I1763" s="66" t="s">
        <v>367</v>
      </c>
      <c r="J1763" s="5">
        <v>8.8790946571414793</v>
      </c>
      <c r="K1763" s="6">
        <v>56.684792657302495</v>
      </c>
      <c r="L1763" s="5">
        <v>50.059100773381672</v>
      </c>
      <c r="M1763" s="5" t="s">
        <v>367</v>
      </c>
      <c r="N1763" s="7" t="s">
        <v>367</v>
      </c>
      <c r="O1763" s="7" t="s">
        <v>3192</v>
      </c>
      <c r="P1763" s="67" t="s">
        <v>367</v>
      </c>
      <c r="Q1763" s="18">
        <f t="shared" si="93"/>
        <v>3</v>
      </c>
      <c r="R1763" s="68">
        <v>1.5</v>
      </c>
      <c r="S1763" s="69">
        <v>21310.74</v>
      </c>
      <c r="T1763" s="59">
        <f t="shared" si="91"/>
        <v>21310.74</v>
      </c>
    </row>
    <row r="1764" spans="1:20">
      <c r="A1764">
        <f t="shared" si="92"/>
        <v>56</v>
      </c>
      <c r="B1764" s="60" t="s">
        <v>97</v>
      </c>
      <c r="C1764" s="60" t="s">
        <v>265</v>
      </c>
      <c r="D1764" s="60">
        <v>5</v>
      </c>
      <c r="E1764" s="65">
        <v>1290.9839999999999</v>
      </c>
      <c r="F1764" s="60">
        <v>2013</v>
      </c>
      <c r="G1764" s="65">
        <v>74.430000000000007</v>
      </c>
      <c r="H1764" s="65">
        <v>5.5908776919047041</v>
      </c>
      <c r="I1764" s="66">
        <v>3.3299999237060547</v>
      </c>
      <c r="J1764" s="5">
        <v>9.5769723490461836</v>
      </c>
      <c r="K1764" s="6">
        <v>61.140916572272722</v>
      </c>
      <c r="L1764" s="5">
        <v>54.5152246883519</v>
      </c>
      <c r="M1764" s="5">
        <v>10.361394563834459</v>
      </c>
      <c r="N1764" s="7">
        <v>5.2613790887408651</v>
      </c>
      <c r="O1764" s="7" t="s">
        <v>1617</v>
      </c>
      <c r="P1764" s="67">
        <v>47.741095106367482</v>
      </c>
      <c r="Q1764" s="18">
        <f t="shared" si="93"/>
        <v>3</v>
      </c>
      <c r="R1764" s="68">
        <v>1.62</v>
      </c>
      <c r="S1764" s="69">
        <v>21061.03</v>
      </c>
      <c r="T1764" s="59">
        <f t="shared" si="91"/>
        <v>21061.03</v>
      </c>
    </row>
    <row r="1765" spans="1:20">
      <c r="A1765">
        <f t="shared" si="92"/>
        <v>14</v>
      </c>
      <c r="B1765" s="60" t="s">
        <v>98</v>
      </c>
      <c r="C1765" s="60" t="s">
        <v>266</v>
      </c>
      <c r="D1765" s="60">
        <v>1</v>
      </c>
      <c r="E1765" s="65">
        <v>121072.306</v>
      </c>
      <c r="F1765" s="60">
        <v>2015</v>
      </c>
      <c r="G1765" s="65">
        <v>74.430999999999997</v>
      </c>
      <c r="H1765" s="65">
        <v>6.2362871170043945</v>
      </c>
      <c r="I1765" s="66">
        <v>2.6400001049041748</v>
      </c>
      <c r="J1765" s="5">
        <v>10.222381774145873</v>
      </c>
      <c r="K1765" s="6">
        <v>65.262189935707184</v>
      </c>
      <c r="L1765" s="5">
        <v>58.636498051786361</v>
      </c>
      <c r="M1765" s="5">
        <v>9.671394745032579</v>
      </c>
      <c r="N1765" s="7">
        <v>6.0628792017721365</v>
      </c>
      <c r="O1765" s="7" t="s">
        <v>1338</v>
      </c>
      <c r="P1765" s="67">
        <v>54.823038208875133</v>
      </c>
      <c r="Q1765" s="18">
        <f t="shared" si="93"/>
        <v>2</v>
      </c>
      <c r="R1765" s="68">
        <v>1.59</v>
      </c>
      <c r="S1765" s="69">
        <v>21408.93</v>
      </c>
      <c r="T1765" s="59">
        <f t="shared" si="91"/>
        <v>21408.93</v>
      </c>
    </row>
    <row r="1766" spans="1:20">
      <c r="A1766" t="str">
        <f t="shared" si="92"/>
        <v/>
      </c>
      <c r="B1766" s="60" t="s">
        <v>20</v>
      </c>
      <c r="C1766" s="60" t="s">
        <v>188</v>
      </c>
      <c r="D1766" s="60">
        <v>7</v>
      </c>
      <c r="E1766" s="65">
        <v>9115.68</v>
      </c>
      <c r="F1766" s="60">
        <v>2023</v>
      </c>
      <c r="G1766" s="65">
        <v>74.433999999999997</v>
      </c>
      <c r="H1766" s="65" t="s">
        <v>367</v>
      </c>
      <c r="I1766" s="66">
        <v>4.1100001335144043</v>
      </c>
      <c r="J1766" s="5" t="s">
        <v>367</v>
      </c>
      <c r="K1766" s="6" t="s">
        <v>367</v>
      </c>
      <c r="L1766" s="5" t="s">
        <v>367</v>
      </c>
      <c r="M1766" s="5">
        <v>11.141394773642809</v>
      </c>
      <c r="N1766" s="7" t="s">
        <v>367</v>
      </c>
      <c r="O1766" s="7" t="s">
        <v>3193</v>
      </c>
      <c r="P1766" s="67" t="s">
        <v>367</v>
      </c>
      <c r="Q1766" s="18">
        <f t="shared" si="93"/>
        <v>3</v>
      </c>
      <c r="R1766" s="68">
        <v>1.5</v>
      </c>
      <c r="S1766" s="69">
        <v>27782.44</v>
      </c>
      <c r="T1766" s="59">
        <f t="shared" si="91"/>
        <v>27782.44</v>
      </c>
    </row>
    <row r="1767" spans="1:20">
      <c r="A1767">
        <f t="shared" si="92"/>
        <v>84</v>
      </c>
      <c r="B1767" s="60" t="s">
        <v>112</v>
      </c>
      <c r="C1767" s="60" t="s">
        <v>280</v>
      </c>
      <c r="D1767" s="60">
        <v>7</v>
      </c>
      <c r="E1767" s="65">
        <v>2070.8339999999998</v>
      </c>
      <c r="F1767" s="60">
        <v>2008</v>
      </c>
      <c r="G1767" s="65">
        <v>74.436000000000007</v>
      </c>
      <c r="H1767" s="65">
        <v>4.4608101844787598</v>
      </c>
      <c r="I1767" s="66">
        <v>3.4600000381469727</v>
      </c>
      <c r="J1767" s="5">
        <v>8.4469048416202384</v>
      </c>
      <c r="K1767" s="6">
        <v>53.93073279515275</v>
      </c>
      <c r="L1767" s="5">
        <v>47.305040911231927</v>
      </c>
      <c r="M1767" s="5">
        <v>10.491394678275377</v>
      </c>
      <c r="N1767" s="7">
        <v>4.508937311183888</v>
      </c>
      <c r="O1767" s="7" t="s">
        <v>2471</v>
      </c>
      <c r="P1767" s="67">
        <v>41.244571423541288</v>
      </c>
      <c r="Q1767" s="18">
        <f t="shared" si="93"/>
        <v>3</v>
      </c>
      <c r="R1767" s="68">
        <v>1.69</v>
      </c>
      <c r="S1767" s="69">
        <v>16038.11</v>
      </c>
      <c r="T1767" s="59">
        <f t="shared" si="91"/>
        <v>16038.11</v>
      </c>
    </row>
    <row r="1768" spans="1:20">
      <c r="A1768">
        <f t="shared" si="92"/>
        <v>26</v>
      </c>
      <c r="B1768" s="60" t="s">
        <v>146</v>
      </c>
      <c r="C1768" s="60" t="s">
        <v>314</v>
      </c>
      <c r="D1768" s="60">
        <v>4</v>
      </c>
      <c r="E1768" s="65">
        <v>10765.98</v>
      </c>
      <c r="F1768" s="60">
        <v>2010</v>
      </c>
      <c r="G1768" s="65">
        <v>74.438000000000002</v>
      </c>
      <c r="H1768" s="65">
        <v>5.1305208206176758</v>
      </c>
      <c r="I1768" s="66">
        <v>1.9700000286102295</v>
      </c>
      <c r="J1768" s="5">
        <v>9.1166154777591544</v>
      </c>
      <c r="K1768" s="6">
        <v>58.208180744943085</v>
      </c>
      <c r="L1768" s="5">
        <v>51.582488861022263</v>
      </c>
      <c r="M1768" s="5">
        <v>9.0013946687386337</v>
      </c>
      <c r="N1768" s="7">
        <v>5.7304996347027766</v>
      </c>
      <c r="O1768" s="7" t="s">
        <v>2112</v>
      </c>
      <c r="P1768" s="67">
        <v>52.178146449615056</v>
      </c>
      <c r="Q1768" s="18">
        <f t="shared" si="93"/>
        <v>2</v>
      </c>
      <c r="R1768" s="68">
        <v>1.65</v>
      </c>
      <c r="S1768" s="69">
        <v>12458.27</v>
      </c>
      <c r="T1768" s="59">
        <f t="shared" si="91"/>
        <v>12458.27</v>
      </c>
    </row>
    <row r="1769" spans="1:20">
      <c r="A1769">
        <f t="shared" si="92"/>
        <v>84</v>
      </c>
      <c r="B1769" s="60" t="s">
        <v>88</v>
      </c>
      <c r="C1769" s="60" t="s">
        <v>256</v>
      </c>
      <c r="D1769" s="60">
        <v>4</v>
      </c>
      <c r="E1769" s="65">
        <v>7223.8050000000003</v>
      </c>
      <c r="F1769" s="60">
        <v>2022</v>
      </c>
      <c r="G1769" s="65">
        <v>74.462000000000003</v>
      </c>
      <c r="H1769" s="65">
        <v>5.7320555324554441</v>
      </c>
      <c r="I1769" s="66">
        <v>4.0531072616577148</v>
      </c>
      <c r="J1769" s="5">
        <v>9.7181501895969227</v>
      </c>
      <c r="K1769" s="6">
        <v>62.068892457816133</v>
      </c>
      <c r="L1769" s="5">
        <v>55.443200573895311</v>
      </c>
      <c r="M1769" s="5">
        <v>11.084501901786119</v>
      </c>
      <c r="N1769" s="7">
        <v>5.0018666661928561</v>
      </c>
      <c r="O1769" s="7" t="s">
        <v>3194</v>
      </c>
      <c r="P1769" s="67">
        <v>44.809237945955395</v>
      </c>
      <c r="Q1769" s="18">
        <f t="shared" si="93"/>
        <v>3</v>
      </c>
      <c r="R1769" s="68">
        <v>1.51</v>
      </c>
      <c r="S1769" s="69">
        <v>11450.06</v>
      </c>
      <c r="T1769" s="59">
        <f t="shared" si="91"/>
        <v>11450.06</v>
      </c>
    </row>
    <row r="1770" spans="1:20">
      <c r="A1770">
        <f t="shared" si="92"/>
        <v>3</v>
      </c>
      <c r="B1770" s="60" t="s">
        <v>109</v>
      </c>
      <c r="C1770" s="60" t="s">
        <v>277</v>
      </c>
      <c r="D1770" s="60">
        <v>1</v>
      </c>
      <c r="E1770" s="65">
        <v>6730.6540000000005</v>
      </c>
      <c r="F1770" s="60">
        <v>2022</v>
      </c>
      <c r="G1770" s="65">
        <v>74.462999999999994</v>
      </c>
      <c r="H1770" s="65">
        <v>6.3922576904296875</v>
      </c>
      <c r="I1770" s="66">
        <v>1.7309374809265137</v>
      </c>
      <c r="J1770" s="5">
        <v>10.378352347571166</v>
      </c>
      <c r="K1770" s="6">
        <v>66.286430463706026</v>
      </c>
      <c r="L1770" s="5">
        <v>59.660738579785203</v>
      </c>
      <c r="M1770" s="5">
        <v>8.7623321210549179</v>
      </c>
      <c r="N1770" s="7">
        <v>6.8087739377542</v>
      </c>
      <c r="O1770" s="7" t="s">
        <v>3195</v>
      </c>
      <c r="P1770" s="67">
        <v>60.996422307528206</v>
      </c>
      <c r="Q1770" s="18">
        <f t="shared" si="93"/>
        <v>2</v>
      </c>
      <c r="R1770" s="68">
        <v>1.51</v>
      </c>
      <c r="S1770" s="69">
        <v>7277.82</v>
      </c>
      <c r="T1770" s="59">
        <f t="shared" si="91"/>
        <v>7277.82</v>
      </c>
    </row>
    <row r="1771" spans="1:20">
      <c r="A1771">
        <f t="shared" si="92"/>
        <v>49</v>
      </c>
      <c r="B1771" s="60" t="s">
        <v>136</v>
      </c>
      <c r="C1771" s="60" t="s">
        <v>304</v>
      </c>
      <c r="D1771" s="60">
        <v>6</v>
      </c>
      <c r="E1771" s="65">
        <v>20879.089</v>
      </c>
      <c r="F1771" s="60">
        <v>2010</v>
      </c>
      <c r="G1771" s="65">
        <v>74.462999999999994</v>
      </c>
      <c r="H1771" s="65">
        <v>3.9769051074981689</v>
      </c>
      <c r="I1771" s="66">
        <v>1.3799999952316284</v>
      </c>
      <c r="J1771" s="5">
        <v>7.9629997646396484</v>
      </c>
      <c r="K1771" s="6">
        <v>50.859598181287708</v>
      </c>
      <c r="L1771" s="5">
        <v>44.233906297366886</v>
      </c>
      <c r="M1771" s="5">
        <v>8.4113946353600326</v>
      </c>
      <c r="N1771" s="7">
        <v>5.2588076311882075</v>
      </c>
      <c r="O1771" s="7" t="s">
        <v>2141</v>
      </c>
      <c r="P1771" s="67">
        <v>47.883230472402524</v>
      </c>
      <c r="Q1771" s="18">
        <f t="shared" si="93"/>
        <v>1</v>
      </c>
      <c r="R1771" s="68">
        <v>1.65</v>
      </c>
      <c r="S1771" s="69">
        <v>9832.19</v>
      </c>
      <c r="T1771" s="59">
        <f t="shared" si="91"/>
        <v>9832.19</v>
      </c>
    </row>
    <row r="1772" spans="1:20">
      <c r="A1772">
        <f t="shared" si="92"/>
        <v>112</v>
      </c>
      <c r="B1772" s="60" t="s">
        <v>28</v>
      </c>
      <c r="C1772" s="60" t="s">
        <v>196</v>
      </c>
      <c r="D1772" s="60">
        <v>7</v>
      </c>
      <c r="E1772" s="65">
        <v>7223.4489999999996</v>
      </c>
      <c r="F1772" s="60">
        <v>2014</v>
      </c>
      <c r="G1772" s="65">
        <v>74.465999999999994</v>
      </c>
      <c r="H1772" s="65">
        <v>4.4384398460388184</v>
      </c>
      <c r="I1772" s="66">
        <v>3.9140760898590088</v>
      </c>
      <c r="J1772" s="5">
        <v>8.424534503180297</v>
      </c>
      <c r="K1772" s="6">
        <v>53.809583661522005</v>
      </c>
      <c r="L1772" s="5">
        <v>47.183891777601183</v>
      </c>
      <c r="M1772" s="5">
        <v>10.945470729987413</v>
      </c>
      <c r="N1772" s="7">
        <v>4.3108143031556434</v>
      </c>
      <c r="O1772" s="7" t="s">
        <v>1560</v>
      </c>
      <c r="P1772" s="67">
        <v>39.070575980454272</v>
      </c>
      <c r="Q1772" s="18">
        <f t="shared" si="93"/>
        <v>3</v>
      </c>
      <c r="R1772" s="68">
        <v>1.61</v>
      </c>
      <c r="S1772" s="69">
        <v>23455.58</v>
      </c>
      <c r="T1772" s="59">
        <f t="shared" si="91"/>
        <v>23455.58</v>
      </c>
    </row>
    <row r="1773" spans="1:20">
      <c r="A1773">
        <f t="shared" si="92"/>
        <v>90</v>
      </c>
      <c r="B1773" s="60" t="s">
        <v>112</v>
      </c>
      <c r="C1773" s="60" t="s">
        <v>280</v>
      </c>
      <c r="D1773" s="60">
        <v>7</v>
      </c>
      <c r="E1773" s="65">
        <v>2060.5990000000002</v>
      </c>
      <c r="F1773" s="60">
        <v>2009</v>
      </c>
      <c r="G1773" s="65">
        <v>74.468999999999994</v>
      </c>
      <c r="H1773" s="65">
        <v>4.4280219078063965</v>
      </c>
      <c r="I1773" s="66">
        <v>3.309999942779541</v>
      </c>
      <c r="J1773" s="5">
        <v>8.4141165649478751</v>
      </c>
      <c r="K1773" s="6">
        <v>53.745206853098367</v>
      </c>
      <c r="L1773" s="5">
        <v>47.119514969177544</v>
      </c>
      <c r="M1773" s="5">
        <v>10.341394582907945</v>
      </c>
      <c r="N1773" s="7">
        <v>4.556398519698277</v>
      </c>
      <c r="O1773" s="7" t="s">
        <v>2320</v>
      </c>
      <c r="P1773" s="67">
        <v>41.583134919421376</v>
      </c>
      <c r="Q1773" s="18">
        <f t="shared" si="93"/>
        <v>2</v>
      </c>
      <c r="R1773" s="68">
        <v>1.67</v>
      </c>
      <c r="S1773" s="69">
        <v>16084.29</v>
      </c>
      <c r="T1773" s="59">
        <f t="shared" si="91"/>
        <v>16084.29</v>
      </c>
    </row>
    <row r="1774" spans="1:20">
      <c r="A1774">
        <f t="shared" si="92"/>
        <v>88</v>
      </c>
      <c r="B1774" s="60" t="s">
        <v>112</v>
      </c>
      <c r="C1774" s="60" t="s">
        <v>280</v>
      </c>
      <c r="D1774" s="60">
        <v>7</v>
      </c>
      <c r="E1774" s="65">
        <v>1872.0150000000001</v>
      </c>
      <c r="F1774" s="60">
        <v>2020</v>
      </c>
      <c r="G1774" s="65">
        <v>74.468999999999994</v>
      </c>
      <c r="H1774" s="65">
        <v>5.0536642074584961</v>
      </c>
      <c r="I1774" s="66">
        <v>3.3399999141693115</v>
      </c>
      <c r="J1774" s="5">
        <v>9.0397588645999747</v>
      </c>
      <c r="K1774" s="6">
        <v>57.741499815205508</v>
      </c>
      <c r="L1774" s="5">
        <v>51.115807931284685</v>
      </c>
      <c r="M1774" s="5">
        <v>10.371394554297716</v>
      </c>
      <c r="N1774" s="7">
        <v>4.9285375909359495</v>
      </c>
      <c r="O1774" s="7" t="s">
        <v>647</v>
      </c>
      <c r="P1774" s="67">
        <v>44.255703531807953</v>
      </c>
      <c r="Q1774" s="18">
        <f t="shared" si="93"/>
        <v>3</v>
      </c>
      <c r="R1774" s="68">
        <v>1.53</v>
      </c>
      <c r="S1774" s="69">
        <v>20971.53</v>
      </c>
      <c r="T1774" s="59">
        <f t="shared" si="91"/>
        <v>20971.53</v>
      </c>
    </row>
    <row r="1775" spans="1:20">
      <c r="A1775">
        <f t="shared" si="92"/>
        <v>27</v>
      </c>
      <c r="B1775" s="60" t="s">
        <v>146</v>
      </c>
      <c r="C1775" s="60" t="s">
        <v>314</v>
      </c>
      <c r="D1775" s="60">
        <v>4</v>
      </c>
      <c r="E1775" s="65">
        <v>10886.035</v>
      </c>
      <c r="F1775" s="60">
        <v>2011</v>
      </c>
      <c r="G1775" s="65">
        <v>74.471000000000004</v>
      </c>
      <c r="H1775" s="65">
        <v>4.8764820098876953</v>
      </c>
      <c r="I1775" s="66">
        <v>1.7400000095367432</v>
      </c>
      <c r="J1775" s="5">
        <v>8.8625766670291739</v>
      </c>
      <c r="K1775" s="6">
        <v>56.611268100288186</v>
      </c>
      <c r="L1775" s="5">
        <v>49.985576216367363</v>
      </c>
      <c r="M1775" s="5">
        <v>8.7713946496651474</v>
      </c>
      <c r="N1775" s="7">
        <v>5.698703366205919</v>
      </c>
      <c r="O1775" s="7" t="s">
        <v>1952</v>
      </c>
      <c r="P1775" s="67">
        <v>51.888630620291323</v>
      </c>
      <c r="Q1775" s="18">
        <f t="shared" si="93"/>
        <v>2</v>
      </c>
      <c r="R1775" s="68">
        <v>1.65</v>
      </c>
      <c r="S1775" s="69">
        <v>12068.71</v>
      </c>
      <c r="T1775" s="59">
        <f t="shared" si="91"/>
        <v>12068.71</v>
      </c>
    </row>
    <row r="1776" spans="1:20">
      <c r="A1776">
        <f t="shared" si="92"/>
        <v>110</v>
      </c>
      <c r="B1776" s="60" t="s">
        <v>89</v>
      </c>
      <c r="C1776" s="60" t="s">
        <v>257</v>
      </c>
      <c r="D1776" s="60">
        <v>7</v>
      </c>
      <c r="E1776" s="65">
        <v>2905.7640000000001</v>
      </c>
      <c r="F1776" s="60">
        <v>2015</v>
      </c>
      <c r="G1776" s="65">
        <v>74.474000000000004</v>
      </c>
      <c r="H1776" s="65">
        <v>5.7113780975341797</v>
      </c>
      <c r="I1776" s="66">
        <v>5.4899997711181641</v>
      </c>
      <c r="J1776" s="5">
        <v>9.6974727546756583</v>
      </c>
      <c r="K1776" s="6">
        <v>61.946809158714409</v>
      </c>
      <c r="L1776" s="5">
        <v>55.321117274793586</v>
      </c>
      <c r="M1776" s="5">
        <v>12.521394411246568</v>
      </c>
      <c r="N1776" s="7">
        <v>4.4181275230101225</v>
      </c>
      <c r="O1776" s="7" t="s">
        <v>1398</v>
      </c>
      <c r="P1776" s="67">
        <v>39.950519537791386</v>
      </c>
      <c r="Q1776" s="18">
        <f t="shared" si="93"/>
        <v>3</v>
      </c>
      <c r="R1776" s="68">
        <v>1.59</v>
      </c>
      <c r="S1776" s="69">
        <v>35251.300000000003</v>
      </c>
      <c r="T1776" s="59">
        <f t="shared" si="91"/>
        <v>35251.300000000003</v>
      </c>
    </row>
    <row r="1777" spans="1:20">
      <c r="A1777">
        <f t="shared" si="92"/>
        <v>58</v>
      </c>
      <c r="B1777" s="60" t="s">
        <v>97</v>
      </c>
      <c r="C1777" s="60" t="s">
        <v>265</v>
      </c>
      <c r="D1777" s="60">
        <v>5</v>
      </c>
      <c r="E1777" s="65">
        <v>1288.8330000000001</v>
      </c>
      <c r="F1777" s="60">
        <v>2018</v>
      </c>
      <c r="G1777" s="65">
        <v>74.491</v>
      </c>
      <c r="H1777" s="65">
        <v>5.8817405700683594</v>
      </c>
      <c r="I1777" s="66">
        <v>3.5399999618530273</v>
      </c>
      <c r="J1777" s="5">
        <v>9.867835227209838</v>
      </c>
      <c r="K1777" s="6">
        <v>63.049462134334505</v>
      </c>
      <c r="L1777" s="5">
        <v>56.423770250413682</v>
      </c>
      <c r="M1777" s="5">
        <v>10.571394601981432</v>
      </c>
      <c r="N1777" s="7">
        <v>5.337400823145698</v>
      </c>
      <c r="O1777" s="7" t="s">
        <v>915</v>
      </c>
      <c r="P1777" s="67">
        <v>48.095024034724503</v>
      </c>
      <c r="Q1777" s="18">
        <f t="shared" si="93"/>
        <v>3</v>
      </c>
      <c r="R1777" s="68">
        <v>1.56</v>
      </c>
      <c r="S1777" s="69">
        <v>25324.18</v>
      </c>
      <c r="T1777" s="59">
        <f t="shared" si="91"/>
        <v>25324.18</v>
      </c>
    </row>
    <row r="1778" spans="1:20">
      <c r="A1778">
        <f t="shared" si="92"/>
        <v>80</v>
      </c>
      <c r="B1778" s="60" t="s">
        <v>14</v>
      </c>
      <c r="C1778" s="60" t="s">
        <v>182</v>
      </c>
      <c r="D1778" s="60">
        <v>7</v>
      </c>
      <c r="E1778" s="65">
        <v>2918.7930000000001</v>
      </c>
      <c r="F1778" s="60">
        <v>2016</v>
      </c>
      <c r="G1778" s="65">
        <v>74.494</v>
      </c>
      <c r="H1778" s="65">
        <v>4.3254718780517578</v>
      </c>
      <c r="I1778" s="66">
        <v>2.2904090881347656</v>
      </c>
      <c r="J1778" s="5">
        <v>8.3115665351932364</v>
      </c>
      <c r="K1778" s="6">
        <v>53.107990992390185</v>
      </c>
      <c r="L1778" s="5">
        <v>46.482299108469363</v>
      </c>
      <c r="M1778" s="5">
        <v>9.3218037282631698</v>
      </c>
      <c r="N1778" s="7">
        <v>4.9864061144666367</v>
      </c>
      <c r="O1778" s="7" t="s">
        <v>1232</v>
      </c>
      <c r="P1778" s="67">
        <v>45.036828321907379</v>
      </c>
      <c r="Q1778" s="18">
        <f t="shared" si="93"/>
        <v>2</v>
      </c>
      <c r="R1778" s="68">
        <v>1.58</v>
      </c>
      <c r="S1778" s="69">
        <v>13192.99</v>
      </c>
      <c r="T1778" s="59">
        <f t="shared" si="91"/>
        <v>13192.99</v>
      </c>
    </row>
    <row r="1779" spans="1:20">
      <c r="A1779" t="str">
        <f t="shared" si="92"/>
        <v/>
      </c>
      <c r="B1779" s="60" t="s">
        <v>131</v>
      </c>
      <c r="C1779" s="60" t="s">
        <v>299</v>
      </c>
      <c r="D1779" s="60">
        <v>7</v>
      </c>
      <c r="E1779" s="65">
        <v>5376.9989999999998</v>
      </c>
      <c r="F1779" s="60">
        <v>2007</v>
      </c>
      <c r="G1779" s="65">
        <v>74.495000000000005</v>
      </c>
      <c r="H1779" s="65" t="s">
        <v>367</v>
      </c>
      <c r="I1779" s="66">
        <v>4.8499999046325684</v>
      </c>
      <c r="J1779" s="5" t="s">
        <v>367</v>
      </c>
      <c r="K1779" s="6" t="s">
        <v>367</v>
      </c>
      <c r="L1779" s="5" t="s">
        <v>367</v>
      </c>
      <c r="M1779" s="5">
        <v>11.881394544760973</v>
      </c>
      <c r="N1779" s="7" t="s">
        <v>367</v>
      </c>
      <c r="O1779" s="7" t="s">
        <v>2549</v>
      </c>
      <c r="P1779" s="67" t="s">
        <v>367</v>
      </c>
      <c r="Q1779" s="18">
        <f t="shared" si="93"/>
        <v>3</v>
      </c>
      <c r="R1779" s="68">
        <v>1.69</v>
      </c>
      <c r="S1779" s="69">
        <v>28075.81</v>
      </c>
      <c r="T1779" s="59">
        <f t="shared" si="91"/>
        <v>28075.81</v>
      </c>
    </row>
    <row r="1780" spans="1:20">
      <c r="A1780">
        <f t="shared" si="92"/>
        <v>81</v>
      </c>
      <c r="B1780" s="60" t="s">
        <v>58</v>
      </c>
      <c r="C1780" s="60" t="s">
        <v>226</v>
      </c>
      <c r="D1780" s="60">
        <v>7</v>
      </c>
      <c r="E1780" s="65">
        <v>3807.4920000000002</v>
      </c>
      <c r="F1780" s="60">
        <v>2023</v>
      </c>
      <c r="G1780" s="65">
        <v>74.495999999999995</v>
      </c>
      <c r="H1780" s="65">
        <v>5.3509713935852048</v>
      </c>
      <c r="I1780" s="66">
        <v>3.1814725399017334</v>
      </c>
      <c r="J1780" s="5">
        <v>9.3370660507266834</v>
      </c>
      <c r="K1780" s="6">
        <v>59.662174478402022</v>
      </c>
      <c r="L1780" s="5">
        <v>53.0364825944812</v>
      </c>
      <c r="M1780" s="5">
        <v>10.212867180030138</v>
      </c>
      <c r="N1780" s="7">
        <v>5.1931041165586462</v>
      </c>
      <c r="O1780" s="7" t="s">
        <v>3196</v>
      </c>
      <c r="P1780" s="67">
        <v>46.467972205168174</v>
      </c>
      <c r="Q1780" s="18">
        <f t="shared" si="93"/>
        <v>3</v>
      </c>
      <c r="R1780" s="68">
        <v>1.5</v>
      </c>
      <c r="S1780" s="69">
        <v>22590.53</v>
      </c>
      <c r="T1780" s="59">
        <f t="shared" si="91"/>
        <v>22590.53</v>
      </c>
    </row>
    <row r="1781" spans="1:20">
      <c r="A1781">
        <f t="shared" si="92"/>
        <v>15</v>
      </c>
      <c r="B1781" s="60" t="s">
        <v>158</v>
      </c>
      <c r="C1781" s="60" t="s">
        <v>326</v>
      </c>
      <c r="D1781" s="60">
        <v>8</v>
      </c>
      <c r="E1781" s="65">
        <v>99680.654999999999</v>
      </c>
      <c r="F1781" s="60">
        <v>2022</v>
      </c>
      <c r="G1781" s="65">
        <v>74.501999999999995</v>
      </c>
      <c r="H1781" s="65">
        <v>6.2665085792541504</v>
      </c>
      <c r="I1781" s="66">
        <v>2.369999885559082</v>
      </c>
      <c r="J1781" s="5">
        <v>10.252603236395629</v>
      </c>
      <c r="K1781" s="6">
        <v>65.517569041834648</v>
      </c>
      <c r="L1781" s="5">
        <v>58.891877157913825</v>
      </c>
      <c r="M1781" s="5">
        <v>9.4013945256874862</v>
      </c>
      <c r="N1781" s="7">
        <v>6.2641640021598075</v>
      </c>
      <c r="O1781" s="7" t="s">
        <v>3197</v>
      </c>
      <c r="P1781" s="67">
        <v>56.117532520896766</v>
      </c>
      <c r="Q1781" s="18">
        <f t="shared" si="93"/>
        <v>2</v>
      </c>
      <c r="R1781" s="68">
        <v>1.51</v>
      </c>
      <c r="S1781" s="69">
        <v>12979.76</v>
      </c>
      <c r="T1781" s="59">
        <f t="shared" si="91"/>
        <v>12979.76</v>
      </c>
    </row>
    <row r="1782" spans="1:20">
      <c r="A1782">
        <f t="shared" si="92"/>
        <v>15</v>
      </c>
      <c r="B1782" s="60" t="s">
        <v>27</v>
      </c>
      <c r="C1782" s="60" t="s">
        <v>195</v>
      </c>
      <c r="D1782" s="60">
        <v>1</v>
      </c>
      <c r="E1782" s="65">
        <v>208660.842</v>
      </c>
      <c r="F1782" s="60">
        <v>2020</v>
      </c>
      <c r="G1782" s="65">
        <v>74.506</v>
      </c>
      <c r="H1782" s="65">
        <v>6.109717845916748</v>
      </c>
      <c r="I1782" s="66">
        <v>2.3399999141693115</v>
      </c>
      <c r="J1782" s="5">
        <v>10.095812503058227</v>
      </c>
      <c r="K1782" s="6">
        <v>64.519087568019373</v>
      </c>
      <c r="L1782" s="5">
        <v>57.89339568409855</v>
      </c>
      <c r="M1782" s="5">
        <v>9.3713945542977157</v>
      </c>
      <c r="N1782" s="7">
        <v>6.177671353891367</v>
      </c>
      <c r="O1782" s="7" t="s">
        <v>562</v>
      </c>
      <c r="P1782" s="67">
        <v>55.472274870655845</v>
      </c>
      <c r="Q1782" s="18">
        <f t="shared" si="93"/>
        <v>2</v>
      </c>
      <c r="R1782" s="68">
        <v>1.53</v>
      </c>
      <c r="S1782" s="69">
        <v>17327.52</v>
      </c>
      <c r="T1782" s="59">
        <f t="shared" si="91"/>
        <v>17327.52</v>
      </c>
    </row>
    <row r="1783" spans="1:20">
      <c r="A1783">
        <f t="shared" si="92"/>
        <v>73</v>
      </c>
      <c r="B1783" s="60" t="s">
        <v>128</v>
      </c>
      <c r="C1783" s="60" t="s">
        <v>296</v>
      </c>
      <c r="D1783" s="60">
        <v>7</v>
      </c>
      <c r="E1783" s="65">
        <v>6907.8119999999999</v>
      </c>
      <c r="F1783" s="60">
        <v>2020</v>
      </c>
      <c r="G1783" s="65">
        <v>74.507000000000005</v>
      </c>
      <c r="H1783" s="65">
        <v>6.0415463447570801</v>
      </c>
      <c r="I1783" s="66">
        <v>4.0900001525878906</v>
      </c>
      <c r="J1783" s="5">
        <v>10.027641001898559</v>
      </c>
      <c r="K1783" s="6">
        <v>64.084285561456213</v>
      </c>
      <c r="L1783" s="5">
        <v>57.45859367753539</v>
      </c>
      <c r="M1783" s="5">
        <v>11.121394792716295</v>
      </c>
      <c r="N1783" s="7">
        <v>5.1664916809865069</v>
      </c>
      <c r="O1783" s="7" t="s">
        <v>663</v>
      </c>
      <c r="P1783" s="67">
        <v>46.392407466627439</v>
      </c>
      <c r="Q1783" s="18">
        <f t="shared" si="93"/>
        <v>3</v>
      </c>
      <c r="R1783" s="68">
        <v>1.53</v>
      </c>
      <c r="S1783" s="69">
        <v>21479.17</v>
      </c>
      <c r="T1783" s="59">
        <f t="shared" si="91"/>
        <v>21479.17</v>
      </c>
    </row>
    <row r="1784" spans="1:20">
      <c r="A1784">
        <f t="shared" si="92"/>
        <v>92</v>
      </c>
      <c r="B1784" s="60" t="s">
        <v>67</v>
      </c>
      <c r="C1784" s="60" t="s">
        <v>235</v>
      </c>
      <c r="D1784" s="60">
        <v>7</v>
      </c>
      <c r="E1784" s="65">
        <v>9979.1290000000008</v>
      </c>
      <c r="F1784" s="60">
        <v>2010</v>
      </c>
      <c r="G1784" s="65">
        <v>74.519000000000005</v>
      </c>
      <c r="H1784" s="65">
        <v>4.7251324653625488</v>
      </c>
      <c r="I1784" s="66">
        <v>3.6973187923431396</v>
      </c>
      <c r="J1784" s="5">
        <v>8.7112271225040274</v>
      </c>
      <c r="K1784" s="6">
        <v>55.680361698646877</v>
      </c>
      <c r="L1784" s="5">
        <v>49.054669814726054</v>
      </c>
      <c r="M1784" s="5">
        <v>10.728713432471544</v>
      </c>
      <c r="N1784" s="7">
        <v>4.5722788779367614</v>
      </c>
      <c r="O1784" s="7" t="s">
        <v>2175</v>
      </c>
      <c r="P1784" s="67">
        <v>41.632152885363546</v>
      </c>
      <c r="Q1784" s="18">
        <f t="shared" si="93"/>
        <v>3</v>
      </c>
      <c r="R1784" s="68">
        <v>1.65</v>
      </c>
      <c r="S1784" s="69">
        <v>27801.83</v>
      </c>
      <c r="T1784" s="59">
        <f t="shared" si="91"/>
        <v>27801.83</v>
      </c>
    </row>
    <row r="1785" spans="1:20">
      <c r="A1785">
        <f t="shared" si="92"/>
        <v>20</v>
      </c>
      <c r="B1785" s="60" t="s">
        <v>98</v>
      </c>
      <c r="C1785" s="60" t="s">
        <v>266</v>
      </c>
      <c r="D1785" s="60">
        <v>1</v>
      </c>
      <c r="E1785" s="65">
        <v>125762.982</v>
      </c>
      <c r="F1785" s="60">
        <v>2019</v>
      </c>
      <c r="G1785" s="65">
        <v>74.53</v>
      </c>
      <c r="H1785" s="65">
        <v>6.4319453239440918</v>
      </c>
      <c r="I1785" s="66">
        <v>2.619999885559082</v>
      </c>
      <c r="J1785" s="5">
        <v>10.41803998108557</v>
      </c>
      <c r="K1785" s="6">
        <v>66.599785974091887</v>
      </c>
      <c r="L1785" s="5">
        <v>59.974094090171064</v>
      </c>
      <c r="M1785" s="5">
        <v>9.6513945256874862</v>
      </c>
      <c r="N1785" s="7">
        <v>6.2140340373143124</v>
      </c>
      <c r="O1785" s="7" t="s">
        <v>725</v>
      </c>
      <c r="P1785" s="67">
        <v>55.929142624443301</v>
      </c>
      <c r="Q1785" s="18">
        <f t="shared" si="93"/>
        <v>2</v>
      </c>
      <c r="R1785" s="68">
        <v>1.55</v>
      </c>
      <c r="S1785" s="69">
        <v>21704.19</v>
      </c>
      <c r="T1785" s="59">
        <f t="shared" si="91"/>
        <v>21704.19</v>
      </c>
    </row>
    <row r="1786" spans="1:20">
      <c r="A1786">
        <f t="shared" si="92"/>
        <v>3</v>
      </c>
      <c r="B1786" s="60" t="s">
        <v>38</v>
      </c>
      <c r="C1786" s="60" t="s">
        <v>206</v>
      </c>
      <c r="D1786" s="60">
        <v>1</v>
      </c>
      <c r="E1786" s="65">
        <v>44271.540999999997</v>
      </c>
      <c r="F1786" s="60">
        <v>2009</v>
      </c>
      <c r="G1786" s="65">
        <v>74.531000000000006</v>
      </c>
      <c r="H1786" s="65">
        <v>6.2716045379638672</v>
      </c>
      <c r="I1786" s="66">
        <v>1.7599999904632568</v>
      </c>
      <c r="J1786" s="5">
        <v>10.257699195105346</v>
      </c>
      <c r="K1786" s="6">
        <v>65.575649399541533</v>
      </c>
      <c r="L1786" s="5">
        <v>58.94995751562071</v>
      </c>
      <c r="M1786" s="5">
        <v>8.791394630591661</v>
      </c>
      <c r="N1786" s="7">
        <v>6.7054159200738068</v>
      </c>
      <c r="O1786" s="7" t="s">
        <v>2253</v>
      </c>
      <c r="P1786" s="67">
        <v>61.195747845543877</v>
      </c>
      <c r="Q1786" s="18">
        <f t="shared" si="93"/>
        <v>2</v>
      </c>
      <c r="R1786" s="68">
        <v>1.67</v>
      </c>
      <c r="S1786" s="69">
        <v>13586.75</v>
      </c>
      <c r="T1786" s="59">
        <f t="shared" si="91"/>
        <v>13586.75</v>
      </c>
    </row>
    <row r="1787" spans="1:20">
      <c r="A1787">
        <f t="shared" si="92"/>
        <v>104</v>
      </c>
      <c r="B1787" s="60" t="s">
        <v>79</v>
      </c>
      <c r="C1787" s="60" t="s">
        <v>247</v>
      </c>
      <c r="D1787" s="60">
        <v>7</v>
      </c>
      <c r="E1787" s="65">
        <v>20592.571</v>
      </c>
      <c r="F1787" s="60">
        <v>2024</v>
      </c>
      <c r="G1787" s="65">
        <v>74.531000000000006</v>
      </c>
      <c r="H1787" s="65">
        <v>6.8296340179443362</v>
      </c>
      <c r="I1787" s="66">
        <v>6.0124330520629883</v>
      </c>
      <c r="J1787" s="5">
        <v>10.815728675085815</v>
      </c>
      <c r="K1787" s="6">
        <v>69.14303277058724</v>
      </c>
      <c r="L1787" s="5">
        <v>62.517340886666418</v>
      </c>
      <c r="M1787" s="5">
        <v>13.043827692191392</v>
      </c>
      <c r="N1787" s="7">
        <v>4.7928677349894802</v>
      </c>
      <c r="O1787" s="7" t="s">
        <v>3198</v>
      </c>
      <c r="P1787" s="67">
        <v>42.836381946541543</v>
      </c>
      <c r="Q1787" s="18">
        <f t="shared" si="93"/>
        <v>3</v>
      </c>
      <c r="R1787" s="68">
        <v>1.49</v>
      </c>
      <c r="S1787" s="69">
        <v>35973.96</v>
      </c>
      <c r="T1787" s="59">
        <f t="shared" si="91"/>
        <v>35973.96</v>
      </c>
    </row>
    <row r="1788" spans="1:20">
      <c r="A1788">
        <f t="shared" si="92"/>
        <v>77</v>
      </c>
      <c r="B1788" s="60" t="s">
        <v>25</v>
      </c>
      <c r="C1788" s="60" t="s">
        <v>193</v>
      </c>
      <c r="D1788" s="60">
        <v>7</v>
      </c>
      <c r="E1788" s="65">
        <v>3244.9070000000002</v>
      </c>
      <c r="F1788" s="60">
        <v>2021</v>
      </c>
      <c r="G1788" s="65">
        <v>74.566999999999993</v>
      </c>
      <c r="H1788" s="65">
        <v>5.7488231658935547</v>
      </c>
      <c r="I1788" s="66">
        <v>4.0045289993286133</v>
      </c>
      <c r="J1788" s="5">
        <v>9.7349178230350333</v>
      </c>
      <c r="K1788" s="6">
        <v>62.263661027327309</v>
      </c>
      <c r="L1788" s="5">
        <v>55.637969143406487</v>
      </c>
      <c r="M1788" s="5">
        <v>11.035923639457017</v>
      </c>
      <c r="N1788" s="7">
        <v>5.0415326311685087</v>
      </c>
      <c r="O1788" s="7" t="s">
        <v>462</v>
      </c>
      <c r="P1788" s="67">
        <v>45.217462911860707</v>
      </c>
      <c r="Q1788" s="18">
        <f t="shared" si="93"/>
        <v>3</v>
      </c>
      <c r="R1788" s="68">
        <v>1.52</v>
      </c>
      <c r="S1788" s="69">
        <v>18286.740000000002</v>
      </c>
      <c r="T1788" s="59">
        <f t="shared" si="91"/>
        <v>18286.740000000002</v>
      </c>
    </row>
    <row r="1789" spans="1:20">
      <c r="A1789" t="str">
        <f t="shared" si="92"/>
        <v/>
      </c>
      <c r="B1789" s="60" t="s">
        <v>17</v>
      </c>
      <c r="C1789" s="60" t="s">
        <v>185</v>
      </c>
      <c r="D1789" s="60">
        <v>7</v>
      </c>
      <c r="E1789" s="65">
        <v>10336.576999999999</v>
      </c>
      <c r="F1789" s="60">
        <v>2024</v>
      </c>
      <c r="G1789" s="65">
        <v>74.575999999999993</v>
      </c>
      <c r="H1789" s="65">
        <v>4.8570000000000002</v>
      </c>
      <c r="I1789" s="66" t="s">
        <v>367</v>
      </c>
      <c r="J1789" s="5">
        <v>8.8430946571414797</v>
      </c>
      <c r="K1789" s="6">
        <v>56.566466637113002</v>
      </c>
      <c r="L1789" s="5">
        <v>49.94077475319218</v>
      </c>
      <c r="M1789" s="5" t="s">
        <v>367</v>
      </c>
      <c r="N1789" s="7" t="s">
        <v>367</v>
      </c>
      <c r="O1789" s="7" t="s">
        <v>3199</v>
      </c>
      <c r="P1789" s="67" t="s">
        <v>367</v>
      </c>
      <c r="Q1789" s="18">
        <f t="shared" si="93"/>
        <v>3</v>
      </c>
      <c r="R1789" s="68">
        <v>1.49</v>
      </c>
      <c r="S1789" s="69">
        <v>22072.15</v>
      </c>
      <c r="T1789" s="59">
        <f t="shared" si="91"/>
        <v>22072.15</v>
      </c>
    </row>
    <row r="1790" spans="1:20">
      <c r="A1790">
        <f t="shared" si="92"/>
        <v>30</v>
      </c>
      <c r="B1790" s="60" t="s">
        <v>115</v>
      </c>
      <c r="C1790" s="60" t="s">
        <v>283</v>
      </c>
      <c r="D1790" s="60">
        <v>4</v>
      </c>
      <c r="E1790" s="65">
        <v>4850.5919999999996</v>
      </c>
      <c r="F1790" s="60">
        <v>2018</v>
      </c>
      <c r="G1790" s="65">
        <v>75.38</v>
      </c>
      <c r="H1790" s="65">
        <v>4.5539216995239258</v>
      </c>
      <c r="I1790" s="66">
        <v>1.2699999809265137</v>
      </c>
      <c r="J1790" s="5">
        <v>8.5400163566654044</v>
      </c>
      <c r="K1790" s="6">
        <v>55.216710226944571</v>
      </c>
      <c r="L1790" s="5">
        <v>48.591018343023748</v>
      </c>
      <c r="M1790" s="5">
        <v>8.3013946210549179</v>
      </c>
      <c r="N1790" s="7">
        <v>5.8533560396926338</v>
      </c>
      <c r="O1790" s="7" t="s">
        <v>853</v>
      </c>
      <c r="P1790" s="67">
        <v>52.744267995016259</v>
      </c>
      <c r="Q1790" s="18">
        <f t="shared" si="93"/>
        <v>1</v>
      </c>
      <c r="R1790" s="68">
        <v>1.56</v>
      </c>
      <c r="S1790" s="69">
        <v>6342.94</v>
      </c>
      <c r="T1790" s="59">
        <f t="shared" si="91"/>
        <v>6342.94</v>
      </c>
    </row>
    <row r="1791" spans="1:20">
      <c r="A1791">
        <f t="shared" si="92"/>
        <v>12</v>
      </c>
      <c r="B1791" s="60" t="s">
        <v>158</v>
      </c>
      <c r="C1791" s="60" t="s">
        <v>326</v>
      </c>
      <c r="D1791" s="60">
        <v>8</v>
      </c>
      <c r="E1791" s="65">
        <v>100352.192</v>
      </c>
      <c r="F1791" s="60">
        <v>2023</v>
      </c>
      <c r="G1791" s="65">
        <v>74.587999999999994</v>
      </c>
      <c r="H1791" s="65">
        <v>6.3222415962219252</v>
      </c>
      <c r="I1791" s="66">
        <v>2.309999942779541</v>
      </c>
      <c r="J1791" s="5">
        <v>10.308336253363404</v>
      </c>
      <c r="K1791" s="6">
        <v>65.949761796583815</v>
      </c>
      <c r="L1791" s="5">
        <v>59.324069912662992</v>
      </c>
      <c r="M1791" s="5">
        <v>9.3413945829079452</v>
      </c>
      <c r="N1791" s="7">
        <v>6.3506652444816867</v>
      </c>
      <c r="O1791" s="7" t="s">
        <v>3200</v>
      </c>
      <c r="P1791" s="67">
        <v>56.825846245590085</v>
      </c>
      <c r="Q1791" s="18">
        <f t="shared" si="93"/>
        <v>2</v>
      </c>
      <c r="R1791" s="68">
        <v>1.5</v>
      </c>
      <c r="S1791" s="69">
        <v>13545.93</v>
      </c>
      <c r="T1791" s="59">
        <f t="shared" si="91"/>
        <v>13545.93</v>
      </c>
    </row>
    <row r="1792" spans="1:20">
      <c r="A1792">
        <f t="shared" si="92"/>
        <v>61</v>
      </c>
      <c r="B1792" s="60" t="s">
        <v>131</v>
      </c>
      <c r="C1792" s="60" t="s">
        <v>299</v>
      </c>
      <c r="D1792" s="60">
        <v>7</v>
      </c>
      <c r="E1792" s="65">
        <v>5442.759</v>
      </c>
      <c r="F1792" s="60">
        <v>2021</v>
      </c>
      <c r="G1792" s="65">
        <v>74.59</v>
      </c>
      <c r="H1792" s="65">
        <v>6.4185037612915039</v>
      </c>
      <c r="I1792" s="66">
        <v>4.25</v>
      </c>
      <c r="J1792" s="5">
        <v>10.404598418432982</v>
      </c>
      <c r="K1792" s="6">
        <v>66.567404248992347</v>
      </c>
      <c r="L1792" s="5">
        <v>59.941712365071524</v>
      </c>
      <c r="M1792" s="5">
        <v>11.281394640128404</v>
      </c>
      <c r="N1792" s="7">
        <v>5.3133246621704275</v>
      </c>
      <c r="O1792" s="7" t="s">
        <v>454</v>
      </c>
      <c r="P1792" s="67">
        <v>47.655163305901411</v>
      </c>
      <c r="Q1792" s="18">
        <f t="shared" si="93"/>
        <v>3</v>
      </c>
      <c r="R1792" s="68">
        <v>1.52</v>
      </c>
      <c r="S1792" s="69">
        <v>38346.089999999997</v>
      </c>
      <c r="T1792" s="59">
        <f t="shared" si="91"/>
        <v>38346.089999999997</v>
      </c>
    </row>
    <row r="1793" spans="1:20">
      <c r="A1793">
        <f t="shared" si="92"/>
        <v>15</v>
      </c>
      <c r="B1793" s="60" t="s">
        <v>118</v>
      </c>
      <c r="C1793" s="60" t="s">
        <v>286</v>
      </c>
      <c r="D1793" s="60">
        <v>1</v>
      </c>
      <c r="E1793" s="65">
        <v>29817.919000000002</v>
      </c>
      <c r="F1793" s="60">
        <v>2013</v>
      </c>
      <c r="G1793" s="65">
        <v>74.590999999999994</v>
      </c>
      <c r="H1793" s="65">
        <v>5.782557487487793</v>
      </c>
      <c r="I1793" s="66">
        <v>2.3199999332427979</v>
      </c>
      <c r="J1793" s="5">
        <v>9.7686521446292716</v>
      </c>
      <c r="K1793" s="6">
        <v>62.499532235966754</v>
      </c>
      <c r="L1793" s="5">
        <v>55.873840352045931</v>
      </c>
      <c r="M1793" s="5">
        <v>9.3513945733712021</v>
      </c>
      <c r="N1793" s="7">
        <v>5.9749206296086452</v>
      </c>
      <c r="O1793" s="7" t="s">
        <v>1633</v>
      </c>
      <c r="P1793" s="67">
        <v>54.215681710060593</v>
      </c>
      <c r="Q1793" s="18">
        <f t="shared" ref="Q1793:Q1814" si="94">IF(I1793&lt;R1793,1,IF(I1793&lt;R1793*2,2,3))</f>
        <v>2</v>
      </c>
      <c r="R1793" s="68">
        <v>1.62</v>
      </c>
      <c r="S1793" s="69">
        <v>14052.14</v>
      </c>
      <c r="T1793" s="59">
        <f t="shared" si="91"/>
        <v>14052.14</v>
      </c>
    </row>
    <row r="1794" spans="1:20">
      <c r="A1794">
        <f t="shared" si="92"/>
        <v>95</v>
      </c>
      <c r="B1794" s="60" t="s">
        <v>89</v>
      </c>
      <c r="C1794" s="60" t="s">
        <v>257</v>
      </c>
      <c r="D1794" s="60">
        <v>7</v>
      </c>
      <c r="E1794" s="65">
        <v>2933.1680000000001</v>
      </c>
      <c r="F1794" s="60">
        <v>2014</v>
      </c>
      <c r="G1794" s="65">
        <v>74.596000000000004</v>
      </c>
      <c r="H1794" s="65">
        <v>6.1257238388061523</v>
      </c>
      <c r="I1794" s="66">
        <v>5.320000171661377</v>
      </c>
      <c r="J1794" s="5">
        <v>10.111818495947631</v>
      </c>
      <c r="K1794" s="6">
        <v>64.699436521756596</v>
      </c>
      <c r="L1794" s="5">
        <v>58.073744637835773</v>
      </c>
      <c r="M1794" s="5">
        <v>12.351394811789781</v>
      </c>
      <c r="N1794" s="7">
        <v>4.7017964790828826</v>
      </c>
      <c r="O1794" s="7" t="s">
        <v>1533</v>
      </c>
      <c r="P1794" s="67">
        <v>42.614198539279442</v>
      </c>
      <c r="Q1794" s="18">
        <f t="shared" si="94"/>
        <v>3</v>
      </c>
      <c r="R1794" s="68">
        <v>1.61</v>
      </c>
      <c r="S1794" s="69">
        <v>33975.08</v>
      </c>
      <c r="T1794" s="59">
        <f t="shared" ref="T1794:T1857" si="95">IF(S1794=0,"",IF(F1794=2025,_xlfn.XLOOKUP("2024"&amp;C1794,O:O,S:S,"",0),S1794))</f>
        <v>33975.08</v>
      </c>
    </row>
    <row r="1795" spans="1:20">
      <c r="A1795">
        <f t="shared" ref="A1795:A1858" si="96">IF(ISNUMBER(P1795),COUNTIFS($F$3:$F$3127,F1795,$P$3:$P$3127,"&gt;"&amp;P1795)+1,"")</f>
        <v>51</v>
      </c>
      <c r="B1795" s="60" t="s">
        <v>146</v>
      </c>
      <c r="C1795" s="60" t="s">
        <v>314</v>
      </c>
      <c r="D1795" s="60">
        <v>4</v>
      </c>
      <c r="E1795" s="65">
        <v>11009.647000000001</v>
      </c>
      <c r="F1795" s="60">
        <v>2012</v>
      </c>
      <c r="G1795" s="65">
        <v>74.599000000000004</v>
      </c>
      <c r="H1795" s="65">
        <v>4.4635310173034668</v>
      </c>
      <c r="I1795" s="66">
        <v>1.9500000476837158</v>
      </c>
      <c r="J1795" s="5">
        <v>8.4496256744449454</v>
      </c>
      <c r="K1795" s="6">
        <v>54.06624001872764</v>
      </c>
      <c r="L1795" s="5">
        <v>47.440548134806818</v>
      </c>
      <c r="M1795" s="5">
        <v>8.98139468781212</v>
      </c>
      <c r="N1795" s="7">
        <v>5.2820914550369684</v>
      </c>
      <c r="O1795" s="7" t="s">
        <v>1817</v>
      </c>
      <c r="P1795" s="67">
        <v>47.929036524870519</v>
      </c>
      <c r="Q1795" s="18">
        <f t="shared" si="94"/>
        <v>2</v>
      </c>
      <c r="R1795" s="68">
        <v>1.62</v>
      </c>
      <c r="S1795" s="69">
        <v>12436.4</v>
      </c>
      <c r="T1795" s="59">
        <f t="shared" si="95"/>
        <v>12436.4</v>
      </c>
    </row>
    <row r="1796" spans="1:20">
      <c r="A1796">
        <f t="shared" si="96"/>
        <v>26</v>
      </c>
      <c r="B1796" s="60" t="s">
        <v>78</v>
      </c>
      <c r="C1796" s="60" t="s">
        <v>246</v>
      </c>
      <c r="D1796" s="60">
        <v>4</v>
      </c>
      <c r="E1796" s="65">
        <v>8791.7099999999991</v>
      </c>
      <c r="F1796" s="60">
        <v>2014</v>
      </c>
      <c r="G1796" s="65">
        <v>74.605999999999995</v>
      </c>
      <c r="H1796" s="65">
        <v>5.3330216407775879</v>
      </c>
      <c r="I1796" s="66">
        <v>1.9700000286102295</v>
      </c>
      <c r="J1796" s="5">
        <v>9.3191162979190665</v>
      </c>
      <c r="K1796" s="6">
        <v>59.635405955800351</v>
      </c>
      <c r="L1796" s="5">
        <v>53.009714071879529</v>
      </c>
      <c r="M1796" s="5">
        <v>9.0013946687386337</v>
      </c>
      <c r="N1796" s="7">
        <v>5.8890556433415204</v>
      </c>
      <c r="O1796" s="7" t="s">
        <v>1502</v>
      </c>
      <c r="P1796" s="67">
        <v>53.374787171385719</v>
      </c>
      <c r="Q1796" s="18">
        <f t="shared" si="94"/>
        <v>2</v>
      </c>
      <c r="R1796" s="68">
        <v>1.61</v>
      </c>
      <c r="S1796" s="69">
        <v>10149</v>
      </c>
      <c r="T1796" s="59">
        <f t="shared" si="95"/>
        <v>10149</v>
      </c>
    </row>
    <row r="1797" spans="1:20">
      <c r="A1797">
        <f t="shared" si="96"/>
        <v>5</v>
      </c>
      <c r="B1797" s="60" t="s">
        <v>27</v>
      </c>
      <c r="C1797" s="60" t="s">
        <v>195</v>
      </c>
      <c r="D1797" s="60">
        <v>1</v>
      </c>
      <c r="E1797" s="65">
        <v>198478.299</v>
      </c>
      <c r="F1797" s="60">
        <v>2013</v>
      </c>
      <c r="G1797" s="65">
        <v>74.608999999999995</v>
      </c>
      <c r="H1797" s="65">
        <v>7.1402826309204102</v>
      </c>
      <c r="I1797" s="66">
        <v>2.8499999046325684</v>
      </c>
      <c r="J1797" s="5">
        <v>11.126377288061889</v>
      </c>
      <c r="K1797" s="6">
        <v>71.20339379662677</v>
      </c>
      <c r="L1797" s="5">
        <v>64.577701912705948</v>
      </c>
      <c r="M1797" s="5">
        <v>9.8813945447609726</v>
      </c>
      <c r="N1797" s="7">
        <v>6.5352822033550382</v>
      </c>
      <c r="O1797" s="7" t="s">
        <v>1628</v>
      </c>
      <c r="P1797" s="67">
        <v>59.300332470814382</v>
      </c>
      <c r="Q1797" s="18">
        <f t="shared" si="94"/>
        <v>2</v>
      </c>
      <c r="R1797" s="68">
        <v>1.62</v>
      </c>
      <c r="S1797" s="69">
        <v>19241.509999999998</v>
      </c>
      <c r="T1797" s="59">
        <f t="shared" si="95"/>
        <v>19241.509999999998</v>
      </c>
    </row>
    <row r="1798" spans="1:20">
      <c r="A1798">
        <f t="shared" si="96"/>
        <v>31</v>
      </c>
      <c r="B1798" s="60" t="s">
        <v>12</v>
      </c>
      <c r="C1798" s="60" t="s">
        <v>180</v>
      </c>
      <c r="D1798" s="60">
        <v>4</v>
      </c>
      <c r="E1798" s="65">
        <v>37646.165999999997</v>
      </c>
      <c r="F1798" s="60">
        <v>2012</v>
      </c>
      <c r="G1798" s="65">
        <v>74.608999999999995</v>
      </c>
      <c r="H1798" s="65">
        <v>5.6045956611633301</v>
      </c>
      <c r="I1798" s="66">
        <v>2.7035360336303711</v>
      </c>
      <c r="J1798" s="5">
        <v>9.5906903183048087</v>
      </c>
      <c r="K1798" s="6">
        <v>61.375745387356538</v>
      </c>
      <c r="L1798" s="5">
        <v>54.750053503435716</v>
      </c>
      <c r="M1798" s="5">
        <v>9.7349306737587753</v>
      </c>
      <c r="N1798" s="7">
        <v>5.6240825269581558</v>
      </c>
      <c r="O1798" s="7" t="s">
        <v>1789</v>
      </c>
      <c r="P1798" s="67">
        <v>51.032220692887826</v>
      </c>
      <c r="Q1798" s="18">
        <f t="shared" si="94"/>
        <v>2</v>
      </c>
      <c r="R1798" s="68">
        <v>1.62</v>
      </c>
      <c r="S1798" s="69">
        <v>14697.54</v>
      </c>
      <c r="T1798" s="59">
        <f t="shared" si="95"/>
        <v>14697.54</v>
      </c>
    </row>
    <row r="1799" spans="1:20">
      <c r="A1799" t="str">
        <f t="shared" si="96"/>
        <v/>
      </c>
      <c r="B1799" s="60" t="s">
        <v>338</v>
      </c>
      <c r="C1799" s="60" t="s">
        <v>339</v>
      </c>
      <c r="D1799" s="60">
        <v>7</v>
      </c>
      <c r="E1799" s="65">
        <v>1788.7429999999999</v>
      </c>
      <c r="F1799" s="60">
        <v>2010</v>
      </c>
      <c r="G1799" s="65">
        <v>74.608999999999995</v>
      </c>
      <c r="H1799" s="65">
        <v>5.1766014099121094</v>
      </c>
      <c r="I1799" s="66" t="s">
        <v>367</v>
      </c>
      <c r="J1799" s="5">
        <v>9.162696067053588</v>
      </c>
      <c r="K1799" s="6">
        <v>58.636790701069657</v>
      </c>
      <c r="L1799" s="5">
        <v>52.011098817148834</v>
      </c>
      <c r="M1799" s="5" t="s">
        <v>367</v>
      </c>
      <c r="N1799" s="7" t="s">
        <v>367</v>
      </c>
      <c r="O1799" s="7" t="s">
        <v>3201</v>
      </c>
      <c r="P1799" s="67" t="s">
        <v>367</v>
      </c>
      <c r="Q1799" s="18">
        <f t="shared" si="94"/>
        <v>3</v>
      </c>
      <c r="R1799" s="68">
        <v>1.65</v>
      </c>
      <c r="S1799" s="69">
        <v>7877.1</v>
      </c>
      <c r="T1799" s="59">
        <f t="shared" si="95"/>
        <v>7877.1</v>
      </c>
    </row>
    <row r="1800" spans="1:20">
      <c r="A1800">
        <f t="shared" si="96"/>
        <v>60</v>
      </c>
      <c r="B1800" s="60" t="s">
        <v>97</v>
      </c>
      <c r="C1800" s="60" t="s">
        <v>265</v>
      </c>
      <c r="D1800" s="60">
        <v>5</v>
      </c>
      <c r="E1800" s="65">
        <v>1292.0050000000001</v>
      </c>
      <c r="F1800" s="60">
        <v>2014</v>
      </c>
      <c r="G1800" s="65">
        <v>74.614000000000004</v>
      </c>
      <c r="H1800" s="65">
        <v>5.6477799415588379</v>
      </c>
      <c r="I1800" s="66">
        <v>3.4300000667572021</v>
      </c>
      <c r="J1800" s="5">
        <v>9.6338745987003165</v>
      </c>
      <c r="K1800" s="6">
        <v>61.656235422286528</v>
      </c>
      <c r="L1800" s="5">
        <v>55.030543538365706</v>
      </c>
      <c r="M1800" s="5">
        <v>10.461394706885606</v>
      </c>
      <c r="N1800" s="7">
        <v>5.2603448278406937</v>
      </c>
      <c r="O1800" s="7" t="s">
        <v>1519</v>
      </c>
      <c r="P1800" s="67">
        <v>47.676538079844761</v>
      </c>
      <c r="Q1800" s="18">
        <f t="shared" si="94"/>
        <v>3</v>
      </c>
      <c r="R1800" s="68">
        <v>1.61</v>
      </c>
      <c r="S1800" s="69">
        <v>21827.48</v>
      </c>
      <c r="T1800" s="59">
        <f t="shared" si="95"/>
        <v>21827.48</v>
      </c>
    </row>
    <row r="1801" spans="1:20">
      <c r="A1801">
        <f t="shared" si="96"/>
        <v>104</v>
      </c>
      <c r="B1801" s="60" t="s">
        <v>28</v>
      </c>
      <c r="C1801" s="60" t="s">
        <v>196</v>
      </c>
      <c r="D1801" s="60">
        <v>7</v>
      </c>
      <c r="E1801" s="65">
        <v>7177.5169999999998</v>
      </c>
      <c r="F1801" s="60">
        <v>2015</v>
      </c>
      <c r="G1801" s="65">
        <v>74.620999999999995</v>
      </c>
      <c r="H1801" s="65">
        <v>4.8654012680053711</v>
      </c>
      <c r="I1801" s="66">
        <v>4.0552535057067871</v>
      </c>
      <c r="J1801" s="5">
        <v>8.8514959251468497</v>
      </c>
      <c r="K1801" s="6">
        <v>56.654372150846037</v>
      </c>
      <c r="L1801" s="5">
        <v>50.028680266925214</v>
      </c>
      <c r="M1801" s="5">
        <v>11.086648145835191</v>
      </c>
      <c r="N1801" s="7">
        <v>4.5125162816427054</v>
      </c>
      <c r="O1801" s="7" t="s">
        <v>1401</v>
      </c>
      <c r="P1801" s="67">
        <v>40.804021372281156</v>
      </c>
      <c r="Q1801" s="18">
        <f t="shared" si="94"/>
        <v>3</v>
      </c>
      <c r="R1801" s="68">
        <v>1.59</v>
      </c>
      <c r="S1801" s="69">
        <v>24562.75</v>
      </c>
      <c r="T1801" s="59">
        <f t="shared" si="95"/>
        <v>24562.75</v>
      </c>
    </row>
    <row r="1802" spans="1:20">
      <c r="A1802" t="str">
        <f t="shared" si="96"/>
        <v/>
      </c>
      <c r="B1802" s="60" t="s">
        <v>20</v>
      </c>
      <c r="C1802" s="60" t="s">
        <v>188</v>
      </c>
      <c r="D1802" s="60">
        <v>7</v>
      </c>
      <c r="E1802" s="65">
        <v>9056.6959999999999</v>
      </c>
      <c r="F1802" s="60">
        <v>2024</v>
      </c>
      <c r="G1802" s="65">
        <v>74.623999999999995</v>
      </c>
      <c r="H1802" s="65" t="s">
        <v>367</v>
      </c>
      <c r="I1802" s="66">
        <v>4.0900001525878906</v>
      </c>
      <c r="J1802" s="5" t="s">
        <v>367</v>
      </c>
      <c r="K1802" s="6" t="s">
        <v>367</v>
      </c>
      <c r="L1802" s="5" t="s">
        <v>367</v>
      </c>
      <c r="M1802" s="5">
        <v>11.121394792716295</v>
      </c>
      <c r="N1802" s="7" t="s">
        <v>367</v>
      </c>
      <c r="O1802" s="7" t="s">
        <v>3202</v>
      </c>
      <c r="P1802" s="67" t="s">
        <v>367</v>
      </c>
      <c r="Q1802" s="18">
        <f t="shared" si="94"/>
        <v>3</v>
      </c>
      <c r="R1802" s="68">
        <v>1.49</v>
      </c>
      <c r="S1802" s="69">
        <v>29040.97</v>
      </c>
      <c r="T1802" s="59">
        <f t="shared" si="95"/>
        <v>29040.97</v>
      </c>
    </row>
    <row r="1803" spans="1:20">
      <c r="A1803">
        <f t="shared" si="96"/>
        <v>53</v>
      </c>
      <c r="B1803" s="60" t="s">
        <v>14</v>
      </c>
      <c r="C1803" s="60" t="s">
        <v>182</v>
      </c>
      <c r="D1803" s="60">
        <v>7</v>
      </c>
      <c r="E1803" s="65">
        <v>2880.8739999999998</v>
      </c>
      <c r="F1803" s="60">
        <v>2022</v>
      </c>
      <c r="G1803" s="65">
        <v>74.632999999999996</v>
      </c>
      <c r="H1803" s="65">
        <v>5.3819427490234375</v>
      </c>
      <c r="I1803" s="66">
        <v>2.6338953971862793</v>
      </c>
      <c r="J1803" s="5">
        <v>9.3680374061649161</v>
      </c>
      <c r="K1803" s="6">
        <v>59.970160045938691</v>
      </c>
      <c r="L1803" s="5">
        <v>53.344468162017868</v>
      </c>
      <c r="M1803" s="5">
        <v>9.6652900373146835</v>
      </c>
      <c r="N1803" s="7">
        <v>5.5191792440859446</v>
      </c>
      <c r="O1803" s="7" t="s">
        <v>3203</v>
      </c>
      <c r="P1803" s="67">
        <v>49.443584269483175</v>
      </c>
      <c r="Q1803" s="18">
        <f t="shared" si="94"/>
        <v>2</v>
      </c>
      <c r="R1803" s="68">
        <v>1.51</v>
      </c>
      <c r="S1803" s="69">
        <v>17886.18</v>
      </c>
      <c r="T1803" s="59">
        <f t="shared" si="95"/>
        <v>17886.18</v>
      </c>
    </row>
    <row r="1804" spans="1:20">
      <c r="A1804">
        <f t="shared" si="96"/>
        <v>72</v>
      </c>
      <c r="B1804" s="60" t="s">
        <v>58</v>
      </c>
      <c r="C1804" s="60" t="s">
        <v>226</v>
      </c>
      <c r="D1804" s="60">
        <v>7</v>
      </c>
      <c r="E1804" s="65">
        <v>3807.67</v>
      </c>
      <c r="F1804" s="60">
        <v>2024</v>
      </c>
      <c r="G1804" s="65">
        <v>74.656999999999996</v>
      </c>
      <c r="H1804" s="65">
        <v>5.556273479461673</v>
      </c>
      <c r="I1804" s="66">
        <v>3.2524018287658691</v>
      </c>
      <c r="J1804" s="5">
        <v>9.5423681366031516</v>
      </c>
      <c r="K1804" s="6">
        <v>61.10579435004356</v>
      </c>
      <c r="L1804" s="5">
        <v>54.480102466122737</v>
      </c>
      <c r="M1804" s="5">
        <v>10.283796468894273</v>
      </c>
      <c r="N1804" s="7">
        <v>5.2976644015573857</v>
      </c>
      <c r="O1804" s="7" t="s">
        <v>3204</v>
      </c>
      <c r="P1804" s="67">
        <v>47.348015484138273</v>
      </c>
      <c r="Q1804" s="18">
        <f t="shared" si="94"/>
        <v>3</v>
      </c>
      <c r="R1804" s="68">
        <v>1.49</v>
      </c>
      <c r="S1804" s="69">
        <v>24883.91</v>
      </c>
      <c r="T1804" s="59">
        <f t="shared" si="95"/>
        <v>24883.91</v>
      </c>
    </row>
    <row r="1805" spans="1:20">
      <c r="A1805">
        <f t="shared" si="96"/>
        <v>36</v>
      </c>
      <c r="B1805" s="60" t="s">
        <v>97</v>
      </c>
      <c r="C1805" s="60" t="s">
        <v>265</v>
      </c>
      <c r="D1805" s="60">
        <v>5</v>
      </c>
      <c r="E1805" s="65">
        <v>1283.223</v>
      </c>
      <c r="F1805" s="60">
        <v>2020</v>
      </c>
      <c r="G1805" s="65">
        <v>74.656999999999996</v>
      </c>
      <c r="H1805" s="65">
        <v>6.0153002738952637</v>
      </c>
      <c r="I1805" s="66">
        <v>2.9500000476837158</v>
      </c>
      <c r="J1805" s="5">
        <v>10.001394931036742</v>
      </c>
      <c r="K1805" s="6">
        <v>64.045232076641639</v>
      </c>
      <c r="L1805" s="5">
        <v>57.419540192720817</v>
      </c>
      <c r="M1805" s="5">
        <v>9.98139468781212</v>
      </c>
      <c r="N1805" s="7">
        <v>5.7526570172436431</v>
      </c>
      <c r="O1805" s="7" t="s">
        <v>632</v>
      </c>
      <c r="P1805" s="67">
        <v>51.655867238087154</v>
      </c>
      <c r="Q1805" s="18">
        <f t="shared" si="94"/>
        <v>2</v>
      </c>
      <c r="R1805" s="68">
        <v>1.53</v>
      </c>
      <c r="S1805" s="69">
        <v>22258.39</v>
      </c>
      <c r="T1805" s="59">
        <f t="shared" si="95"/>
        <v>22258.39</v>
      </c>
    </row>
    <row r="1806" spans="1:20">
      <c r="A1806">
        <f t="shared" si="96"/>
        <v>125</v>
      </c>
      <c r="B1806" s="60" t="s">
        <v>84</v>
      </c>
      <c r="C1806" s="60" t="s">
        <v>252</v>
      </c>
      <c r="D1806" s="60">
        <v>7</v>
      </c>
      <c r="E1806" s="65">
        <v>1977.867</v>
      </c>
      <c r="F1806" s="60">
        <v>2015</v>
      </c>
      <c r="G1806" s="65">
        <v>74.665000000000006</v>
      </c>
      <c r="H1806" s="65">
        <v>5.8805975914001465</v>
      </c>
      <c r="I1806" s="66">
        <v>6.4099998474121094</v>
      </c>
      <c r="J1806" s="5">
        <v>9.8666922485416251</v>
      </c>
      <c r="K1806" s="6">
        <v>63.189416391023045</v>
      </c>
      <c r="L1806" s="5">
        <v>56.563724507102222</v>
      </c>
      <c r="M1806" s="5">
        <v>13.441394487540514</v>
      </c>
      <c r="N1806" s="7">
        <v>4.2081738289530826</v>
      </c>
      <c r="O1806" s="7" t="s">
        <v>1378</v>
      </c>
      <c r="P1806" s="67">
        <v>38.0520322006168</v>
      </c>
      <c r="Q1806" s="18">
        <f t="shared" si="94"/>
        <v>3</v>
      </c>
      <c r="R1806" s="68">
        <v>1.59</v>
      </c>
      <c r="S1806" s="69">
        <v>30599.61</v>
      </c>
      <c r="T1806" s="59">
        <f t="shared" si="95"/>
        <v>30599.61</v>
      </c>
    </row>
    <row r="1807" spans="1:20">
      <c r="A1807">
        <f t="shared" si="96"/>
        <v>16</v>
      </c>
      <c r="B1807" s="60" t="s">
        <v>143</v>
      </c>
      <c r="C1807" s="60" t="s">
        <v>311</v>
      </c>
      <c r="D1807" s="60">
        <v>8</v>
      </c>
      <c r="E1807" s="65">
        <v>68121.08</v>
      </c>
      <c r="F1807" s="60">
        <v>2009</v>
      </c>
      <c r="G1807" s="65">
        <v>74.668999999999997</v>
      </c>
      <c r="H1807" s="65">
        <v>5.4756450653076172</v>
      </c>
      <c r="I1807" s="66">
        <v>1.8700000047683716</v>
      </c>
      <c r="J1807" s="5">
        <v>9.4617397224490958</v>
      </c>
      <c r="K1807" s="6">
        <v>60.599218678518156</v>
      </c>
      <c r="L1807" s="5">
        <v>53.973526794597333</v>
      </c>
      <c r="M1807" s="5">
        <v>8.9013946448967758</v>
      </c>
      <c r="N1807" s="7">
        <v>6.0634910536789519</v>
      </c>
      <c r="O1807" s="7" t="s">
        <v>2266</v>
      </c>
      <c r="P1807" s="67">
        <v>55.337338355674142</v>
      </c>
      <c r="Q1807" s="18">
        <f t="shared" si="94"/>
        <v>2</v>
      </c>
      <c r="R1807" s="68">
        <v>1.67</v>
      </c>
      <c r="S1807" s="69">
        <v>15665.9</v>
      </c>
      <c r="T1807" s="59">
        <f t="shared" si="95"/>
        <v>15665.9</v>
      </c>
    </row>
    <row r="1808" spans="1:20">
      <c r="A1808">
        <f t="shared" si="96"/>
        <v>71</v>
      </c>
      <c r="B1808" s="60" t="s">
        <v>149</v>
      </c>
      <c r="C1808" s="60" t="s">
        <v>317</v>
      </c>
      <c r="D1808" s="60">
        <v>5</v>
      </c>
      <c r="E1808" s="65">
        <v>51384.894</v>
      </c>
      <c r="F1808" s="60">
        <v>2025</v>
      </c>
      <c r="G1808" s="65">
        <v>68.707999999999998</v>
      </c>
      <c r="H1808" s="65">
        <v>4.5509999999999984</v>
      </c>
      <c r="I1808" s="66">
        <v>1.059999942779541</v>
      </c>
      <c r="J1808" s="5">
        <v>8.537094657141477</v>
      </c>
      <c r="K1808" s="6">
        <v>50.312175458699336</v>
      </c>
      <c r="L1808" s="5">
        <v>43.686483574778514</v>
      </c>
      <c r="M1808" s="5">
        <v>8.0913945829079452</v>
      </c>
      <c r="N1808" s="7">
        <v>5.3991290533600624</v>
      </c>
      <c r="O1808" s="7" t="s">
        <v>3181</v>
      </c>
      <c r="P1808" s="67">
        <v>48.198230600574782</v>
      </c>
      <c r="Q1808" s="18">
        <f t="shared" si="94"/>
        <v>1</v>
      </c>
      <c r="R1808" s="68">
        <v>1.48</v>
      </c>
      <c r="S1808" s="69" t="s">
        <v>367</v>
      </c>
      <c r="T1808" s="59">
        <f t="shared" si="95"/>
        <v>2879.67</v>
      </c>
    </row>
    <row r="1809" spans="1:20">
      <c r="A1809" t="str">
        <f t="shared" si="96"/>
        <v/>
      </c>
      <c r="B1809" s="60" t="s">
        <v>101</v>
      </c>
      <c r="C1809" s="60" t="s">
        <v>269</v>
      </c>
      <c r="D1809" s="60">
        <v>7</v>
      </c>
      <c r="E1809" s="65">
        <v>633.87099999999998</v>
      </c>
      <c r="F1809" s="60">
        <v>2006</v>
      </c>
      <c r="G1809" s="65">
        <v>74.671000000000006</v>
      </c>
      <c r="H1809" s="65" t="s">
        <v>367</v>
      </c>
      <c r="I1809" s="66">
        <v>3.059999942779541</v>
      </c>
      <c r="J1809" s="5" t="s">
        <v>367</v>
      </c>
      <c r="K1809" s="6" t="s">
        <v>367</v>
      </c>
      <c r="L1809" s="5" t="s">
        <v>367</v>
      </c>
      <c r="M1809" s="5">
        <v>10.091394582907945</v>
      </c>
      <c r="N1809" s="7" t="s">
        <v>367</v>
      </c>
      <c r="O1809" s="7" t="s">
        <v>2717</v>
      </c>
      <c r="P1809" s="67" t="s">
        <v>367</v>
      </c>
      <c r="Q1809" s="18">
        <f t="shared" si="94"/>
        <v>2</v>
      </c>
      <c r="R1809" s="68">
        <v>1.71</v>
      </c>
      <c r="S1809" s="69">
        <v>17727.439999999999</v>
      </c>
      <c r="T1809" s="59">
        <f t="shared" si="95"/>
        <v>17727.439999999999</v>
      </c>
    </row>
    <row r="1810" spans="1:20">
      <c r="A1810">
        <f t="shared" si="96"/>
        <v>52</v>
      </c>
      <c r="B1810" s="60" t="s">
        <v>19</v>
      </c>
      <c r="C1810" s="60" t="s">
        <v>187</v>
      </c>
      <c r="D1810" s="60">
        <v>6</v>
      </c>
      <c r="E1810" s="65">
        <v>171466.99</v>
      </c>
      <c r="F1810" s="60">
        <v>2023</v>
      </c>
      <c r="G1810" s="65">
        <v>74.671999999999997</v>
      </c>
      <c r="H1810" s="65">
        <v>4.1271491127014173</v>
      </c>
      <c r="I1810" s="66">
        <v>0.92000001668930054</v>
      </c>
      <c r="J1810" s="5">
        <v>8.1132437698428959</v>
      </c>
      <c r="K1810" s="6">
        <v>51.964649340551262</v>
      </c>
      <c r="L1810" s="5">
        <v>45.338957456630439</v>
      </c>
      <c r="M1810" s="5">
        <v>7.9513946568177047</v>
      </c>
      <c r="N1810" s="7">
        <v>5.7020132207569141</v>
      </c>
      <c r="O1810" s="7" t="s">
        <v>3206</v>
      </c>
      <c r="P1810" s="67">
        <v>51.021698373191384</v>
      </c>
      <c r="Q1810" s="18">
        <f t="shared" si="94"/>
        <v>1</v>
      </c>
      <c r="R1810" s="68">
        <v>1.5</v>
      </c>
      <c r="S1810" s="69">
        <v>8242.4</v>
      </c>
      <c r="T1810" s="59">
        <f t="shared" si="95"/>
        <v>8242.4</v>
      </c>
    </row>
    <row r="1811" spans="1:20">
      <c r="A1811">
        <f t="shared" si="96"/>
        <v>59</v>
      </c>
      <c r="B1811" s="60" t="s">
        <v>97</v>
      </c>
      <c r="C1811" s="60" t="s">
        <v>265</v>
      </c>
      <c r="D1811" s="60">
        <v>5</v>
      </c>
      <c r="E1811" s="65">
        <v>1292.2750000000001</v>
      </c>
      <c r="F1811" s="60">
        <v>2015</v>
      </c>
      <c r="G1811" s="65">
        <v>74.673000000000002</v>
      </c>
      <c r="H1811" s="65">
        <v>5.6288917064666748</v>
      </c>
      <c r="I1811" s="66">
        <v>3.2599999904632568</v>
      </c>
      <c r="J1811" s="5">
        <v>9.6149863636081534</v>
      </c>
      <c r="K1811" s="6">
        <v>61.584010057404598</v>
      </c>
      <c r="L1811" s="5">
        <v>54.958318173483775</v>
      </c>
      <c r="M1811" s="5">
        <v>10.291394630591661</v>
      </c>
      <c r="N1811" s="7">
        <v>5.3402206548486202</v>
      </c>
      <c r="O1811" s="7" t="s">
        <v>1370</v>
      </c>
      <c r="P1811" s="67">
        <v>48.288463494211847</v>
      </c>
      <c r="Q1811" s="18">
        <f t="shared" si="94"/>
        <v>3</v>
      </c>
      <c r="R1811" s="68">
        <v>1.59</v>
      </c>
      <c r="S1811" s="69">
        <v>22603.09</v>
      </c>
      <c r="T1811" s="59">
        <f t="shared" si="95"/>
        <v>22603.09</v>
      </c>
    </row>
    <row r="1812" spans="1:20">
      <c r="A1812">
        <f t="shared" si="96"/>
        <v>20</v>
      </c>
      <c r="B1812" s="60" t="s">
        <v>146</v>
      </c>
      <c r="C1812" s="60" t="s">
        <v>314</v>
      </c>
      <c r="D1812" s="60">
        <v>4</v>
      </c>
      <c r="E1812" s="65">
        <v>11141.361000000001</v>
      </c>
      <c r="F1812" s="60">
        <v>2013</v>
      </c>
      <c r="G1812" s="65">
        <v>74.674000000000007</v>
      </c>
      <c r="H1812" s="65">
        <v>5.2456049919128418</v>
      </c>
      <c r="I1812" s="66">
        <v>1.8999999761581421</v>
      </c>
      <c r="J1812" s="5">
        <v>9.2316996490543204</v>
      </c>
      <c r="K1812" s="6">
        <v>59.129849597664155</v>
      </c>
      <c r="L1812" s="5">
        <v>52.504157713743332</v>
      </c>
      <c r="M1812" s="5">
        <v>8.9313946162865463</v>
      </c>
      <c r="N1812" s="7">
        <v>5.8786068659424284</v>
      </c>
      <c r="O1812" s="7" t="s">
        <v>1644</v>
      </c>
      <c r="P1812" s="67">
        <v>53.34174267740643</v>
      </c>
      <c r="Q1812" s="18">
        <f t="shared" si="94"/>
        <v>2</v>
      </c>
      <c r="R1812" s="68">
        <v>1.62</v>
      </c>
      <c r="S1812" s="69">
        <v>12588</v>
      </c>
      <c r="T1812" s="59">
        <f t="shared" si="95"/>
        <v>12588</v>
      </c>
    </row>
    <row r="1813" spans="1:20">
      <c r="A1813">
        <f t="shared" si="96"/>
        <v>65</v>
      </c>
      <c r="B1813" s="60" t="s">
        <v>101</v>
      </c>
      <c r="C1813" s="60" t="s">
        <v>269</v>
      </c>
      <c r="D1813" s="60">
        <v>7</v>
      </c>
      <c r="E1813" s="65">
        <v>633.37900000000002</v>
      </c>
      <c r="F1813" s="60">
        <v>2007</v>
      </c>
      <c r="G1813" s="65">
        <v>74.674000000000007</v>
      </c>
      <c r="H1813" s="65">
        <v>5.1963152885437012</v>
      </c>
      <c r="I1813" s="66">
        <v>3.7400000095367432</v>
      </c>
      <c r="J1813" s="5">
        <v>9.1824099456851798</v>
      </c>
      <c r="K1813" s="6">
        <v>58.814144704987186</v>
      </c>
      <c r="L1813" s="5">
        <v>52.188452821066363</v>
      </c>
      <c r="M1813" s="5">
        <v>10.771394649665147</v>
      </c>
      <c r="N1813" s="7">
        <v>4.8450970852403739</v>
      </c>
      <c r="O1813" s="7" t="s">
        <v>2629</v>
      </c>
      <c r="P1813" s="67">
        <v>44.319523425292196</v>
      </c>
      <c r="Q1813" s="18">
        <f t="shared" si="94"/>
        <v>3</v>
      </c>
      <c r="R1813" s="68">
        <v>1.69</v>
      </c>
      <c r="S1813" s="69">
        <v>18966.53</v>
      </c>
      <c r="T1813" s="59">
        <f t="shared" si="95"/>
        <v>18966.53</v>
      </c>
    </row>
    <row r="1814" spans="1:20">
      <c r="A1814">
        <f t="shared" si="96"/>
        <v>48</v>
      </c>
      <c r="B1814" s="60" t="s">
        <v>147</v>
      </c>
      <c r="C1814" s="60" t="s">
        <v>315</v>
      </c>
      <c r="D1814" s="60">
        <v>4</v>
      </c>
      <c r="E1814" s="65">
        <v>72464.847999999998</v>
      </c>
      <c r="F1814" s="60">
        <v>2009</v>
      </c>
      <c r="G1814" s="65">
        <v>74.679000000000002</v>
      </c>
      <c r="H1814" s="65">
        <v>5.2128415107727051</v>
      </c>
      <c r="I1814" s="66">
        <v>2.9700000286102295</v>
      </c>
      <c r="J1814" s="5">
        <v>9.1989361679141837</v>
      </c>
      <c r="K1814" s="6">
        <v>58.923941762400403</v>
      </c>
      <c r="L1814" s="5">
        <v>52.298249878479581</v>
      </c>
      <c r="M1814" s="5">
        <v>10.001394668738634</v>
      </c>
      <c r="N1814" s="7">
        <v>5.2290957022172373</v>
      </c>
      <c r="O1814" s="7" t="s">
        <v>2289</v>
      </c>
      <c r="P1814" s="67">
        <v>47.722382305195026</v>
      </c>
      <c r="Q1814" s="18">
        <f t="shared" si="94"/>
        <v>2</v>
      </c>
      <c r="R1814" s="68">
        <v>1.67</v>
      </c>
      <c r="S1814" s="69">
        <v>18612.189999999999</v>
      </c>
      <c r="T1814" s="59">
        <f t="shared" si="95"/>
        <v>18612.189999999999</v>
      </c>
    </row>
    <row r="1815" spans="1:20">
      <c r="A1815">
        <f t="shared" si="96"/>
        <v>99</v>
      </c>
      <c r="B1815" s="60" t="s">
        <v>89</v>
      </c>
      <c r="C1815" s="60" t="s">
        <v>257</v>
      </c>
      <c r="D1815" s="60">
        <v>7</v>
      </c>
      <c r="E1815" s="65">
        <v>2816.9189999999999</v>
      </c>
      <c r="F1815" s="60">
        <v>2022</v>
      </c>
      <c r="G1815" s="65">
        <v>74.695999999999998</v>
      </c>
      <c r="H1815" s="65">
        <v>7.0375771522521973</v>
      </c>
      <c r="I1815" s="66">
        <v>6.190000057220459</v>
      </c>
      <c r="J1815" s="5">
        <v>11.023671809393676</v>
      </c>
      <c r="K1815" s="6">
        <v>70.628391142494408</v>
      </c>
      <c r="L1815" s="5">
        <v>64.002699258573585</v>
      </c>
      <c r="M1815" s="5">
        <v>13.221394697348863</v>
      </c>
      <c r="N1815" s="7">
        <v>4.8408432486632691</v>
      </c>
      <c r="O1815" s="7" t="s">
        <v>3207</v>
      </c>
      <c r="P1815" s="67">
        <v>43.366709163706567</v>
      </c>
      <c r="Q1815" s="18">
        <f t="shared" ref="Q1815:Q1846" si="97">IF(I1815&lt;R1815,1,IF(I1815&lt;R1815*2,2,3))</f>
        <v>3</v>
      </c>
      <c r="R1815" s="68">
        <v>1.51</v>
      </c>
      <c r="S1815" s="69">
        <v>46651.21</v>
      </c>
      <c r="T1815" s="59">
        <f t="shared" si="95"/>
        <v>46651.21</v>
      </c>
    </row>
    <row r="1816" spans="1:20">
      <c r="A1816">
        <f t="shared" si="96"/>
        <v>32</v>
      </c>
      <c r="B1816" s="60" t="s">
        <v>93</v>
      </c>
      <c r="C1816" s="60" t="s">
        <v>261</v>
      </c>
      <c r="D1816" s="60">
        <v>8</v>
      </c>
      <c r="E1816" s="65">
        <v>26417.909</v>
      </c>
      <c r="F1816" s="60">
        <v>2006</v>
      </c>
      <c r="G1816" s="65">
        <v>74.697000000000003</v>
      </c>
      <c r="H1816" s="65">
        <v>6.0117168426513672</v>
      </c>
      <c r="I1816" s="66">
        <v>4.179999828338623</v>
      </c>
      <c r="J1816" s="5">
        <v>9.9978114997928458</v>
      </c>
      <c r="K1816" s="6">
        <v>64.056587202653802</v>
      </c>
      <c r="L1816" s="5">
        <v>57.430895318732979</v>
      </c>
      <c r="M1816" s="5">
        <v>11.211394468467027</v>
      </c>
      <c r="N1816" s="7">
        <v>5.1225470194864799</v>
      </c>
      <c r="O1816" s="7" t="s">
        <v>2757</v>
      </c>
      <c r="P1816" s="67">
        <v>46.964893316284353</v>
      </c>
      <c r="Q1816" s="18">
        <f t="shared" si="97"/>
        <v>3</v>
      </c>
      <c r="R1816" s="68">
        <v>1.71</v>
      </c>
      <c r="S1816" s="69">
        <v>21444.49</v>
      </c>
      <c r="T1816" s="59">
        <f t="shared" si="95"/>
        <v>21444.49</v>
      </c>
    </row>
    <row r="1817" spans="1:20">
      <c r="A1817">
        <f t="shared" si="96"/>
        <v>15</v>
      </c>
      <c r="B1817" s="60" t="s">
        <v>49</v>
      </c>
      <c r="C1817" s="60" t="s">
        <v>217</v>
      </c>
      <c r="D1817" s="60">
        <v>1</v>
      </c>
      <c r="E1817" s="65">
        <v>14575.201999999999</v>
      </c>
      <c r="F1817" s="60">
        <v>2008</v>
      </c>
      <c r="G1817" s="65">
        <v>74.709000000000003</v>
      </c>
      <c r="H1817" s="65">
        <v>5.2965130805969238</v>
      </c>
      <c r="I1817" s="66">
        <v>2.1536800861358643</v>
      </c>
      <c r="J1817" s="5">
        <v>9.2826077377384024</v>
      </c>
      <c r="K1817" s="6">
        <v>59.483787616592366</v>
      </c>
      <c r="L1817" s="5">
        <v>52.858095732671543</v>
      </c>
      <c r="M1817" s="5">
        <v>9.1850747262642685</v>
      </c>
      <c r="N1817" s="7">
        <v>5.754781241085217</v>
      </c>
      <c r="O1817" s="7" t="s">
        <v>2419</v>
      </c>
      <c r="P1817" s="67">
        <v>52.640671081424763</v>
      </c>
      <c r="Q1817" s="18">
        <f t="shared" si="97"/>
        <v>2</v>
      </c>
      <c r="R1817" s="68">
        <v>1.69</v>
      </c>
      <c r="S1817" s="69">
        <v>11474.53</v>
      </c>
      <c r="T1817" s="59">
        <f t="shared" si="95"/>
        <v>11474.53</v>
      </c>
    </row>
    <row r="1818" spans="1:20">
      <c r="A1818" t="str">
        <f t="shared" si="96"/>
        <v/>
      </c>
      <c r="B1818" s="60" t="s">
        <v>338</v>
      </c>
      <c r="C1818" s="60" t="s">
        <v>339</v>
      </c>
      <c r="D1818" s="60">
        <v>7</v>
      </c>
      <c r="E1818" s="65">
        <v>1800.8579999999999</v>
      </c>
      <c r="F1818" s="60">
        <v>2008</v>
      </c>
      <c r="G1818" s="65">
        <v>74.710999999999999</v>
      </c>
      <c r="H1818" s="65">
        <v>5.5216598510742188</v>
      </c>
      <c r="I1818" s="66" t="s">
        <v>367</v>
      </c>
      <c r="J1818" s="5">
        <v>9.5077545082156973</v>
      </c>
      <c r="K1818" s="6">
        <v>60.928179465020754</v>
      </c>
      <c r="L1818" s="5">
        <v>54.302487581099932</v>
      </c>
      <c r="M1818" s="5" t="s">
        <v>367</v>
      </c>
      <c r="N1818" s="7" t="s">
        <v>367</v>
      </c>
      <c r="O1818" s="7" t="s">
        <v>3208</v>
      </c>
      <c r="P1818" s="67" t="s">
        <v>367</v>
      </c>
      <c r="Q1818" s="18">
        <f t="shared" si="97"/>
        <v>3</v>
      </c>
      <c r="R1818" s="68">
        <v>1.69</v>
      </c>
      <c r="S1818" s="69">
        <v>7098.4</v>
      </c>
      <c r="T1818" s="59">
        <f t="shared" si="95"/>
        <v>7098.4</v>
      </c>
    </row>
    <row r="1819" spans="1:20">
      <c r="A1819">
        <f t="shared" si="96"/>
        <v>98</v>
      </c>
      <c r="B1819" s="60" t="s">
        <v>128</v>
      </c>
      <c r="C1819" s="60" t="s">
        <v>296</v>
      </c>
      <c r="D1819" s="60">
        <v>7</v>
      </c>
      <c r="E1819" s="65">
        <v>7364.8590000000004</v>
      </c>
      <c r="F1819" s="60">
        <v>2011</v>
      </c>
      <c r="G1819" s="65">
        <v>74.718999999999994</v>
      </c>
      <c r="H1819" s="65">
        <v>4.8151865005493164</v>
      </c>
      <c r="I1819" s="66">
        <v>3.7799999713897705</v>
      </c>
      <c r="J1819" s="5">
        <v>8.801281157690795</v>
      </c>
      <c r="K1819" s="6">
        <v>56.406952690404097</v>
      </c>
      <c r="L1819" s="5">
        <v>49.781260806483274</v>
      </c>
      <c r="M1819" s="5">
        <v>10.811394611518175</v>
      </c>
      <c r="N1819" s="7">
        <v>4.6045179734210819</v>
      </c>
      <c r="O1819" s="7" t="s">
        <v>2030</v>
      </c>
      <c r="P1819" s="67">
        <v>41.925700804884748</v>
      </c>
      <c r="Q1819" s="18">
        <f t="shared" si="97"/>
        <v>3</v>
      </c>
      <c r="R1819" s="68">
        <v>1.65</v>
      </c>
      <c r="S1819" s="69">
        <v>17986.66</v>
      </c>
      <c r="T1819" s="59">
        <f t="shared" si="95"/>
        <v>17986.66</v>
      </c>
    </row>
    <row r="1820" spans="1:20">
      <c r="A1820">
        <f t="shared" si="96"/>
        <v>95</v>
      </c>
      <c r="B1820" s="60" t="s">
        <v>71</v>
      </c>
      <c r="C1820" s="60" t="s">
        <v>239</v>
      </c>
      <c r="D1820" s="60">
        <v>4</v>
      </c>
      <c r="E1820" s="65">
        <v>78383.597999999998</v>
      </c>
      <c r="F1820" s="60">
        <v>2011</v>
      </c>
      <c r="G1820" s="65">
        <v>74.721000000000004</v>
      </c>
      <c r="H1820" s="65">
        <v>4.7675070762634277</v>
      </c>
      <c r="I1820" s="66">
        <v>3.6435117721557617</v>
      </c>
      <c r="J1820" s="5">
        <v>8.7536017334049063</v>
      </c>
      <c r="K1820" s="6">
        <v>56.102879405612526</v>
      </c>
      <c r="L1820" s="5">
        <v>49.477187521691704</v>
      </c>
      <c r="M1820" s="5">
        <v>10.674906412284166</v>
      </c>
      <c r="N1820" s="7">
        <v>4.6349059758271745</v>
      </c>
      <c r="O1820" s="7" t="s">
        <v>2020</v>
      </c>
      <c r="P1820" s="67">
        <v>42.202393892910493</v>
      </c>
      <c r="Q1820" s="18">
        <f t="shared" si="97"/>
        <v>3</v>
      </c>
      <c r="R1820" s="68">
        <v>1.65</v>
      </c>
      <c r="S1820" s="69">
        <v>15947.77</v>
      </c>
      <c r="T1820" s="59">
        <f t="shared" si="95"/>
        <v>15947.77</v>
      </c>
    </row>
    <row r="1821" spans="1:20">
      <c r="A1821">
        <f t="shared" si="96"/>
        <v>72</v>
      </c>
      <c r="B1821" s="8" t="s">
        <v>134</v>
      </c>
      <c r="C1821" s="60" t="s">
        <v>302</v>
      </c>
      <c r="D1821" s="60">
        <v>8</v>
      </c>
      <c r="E1821" s="65">
        <v>51667.029000000002</v>
      </c>
      <c r="F1821" s="60">
        <v>2025</v>
      </c>
      <c r="G1821" s="65">
        <v>84.534999999999997</v>
      </c>
      <c r="H1821" s="65">
        <v>5.9560136375427248</v>
      </c>
      <c r="I1821" s="66">
        <v>5.1100001335144043</v>
      </c>
      <c r="J1821" s="5">
        <v>9.9421082946842034</v>
      </c>
      <c r="K1821" s="6">
        <v>72.089288451284375</v>
      </c>
      <c r="L1821" s="5">
        <v>65.463596567363552</v>
      </c>
      <c r="M1821" s="5">
        <v>12.141394773642809</v>
      </c>
      <c r="N1821" s="7">
        <v>5.3917690502474596</v>
      </c>
      <c r="O1821" s="7" t="s">
        <v>3183</v>
      </c>
      <c r="P1821" s="67">
        <v>48.132527572598185</v>
      </c>
      <c r="Q1821" s="18">
        <f t="shared" si="97"/>
        <v>3</v>
      </c>
      <c r="R1821" s="68">
        <v>1.48</v>
      </c>
      <c r="S1821" s="69" t="s">
        <v>367</v>
      </c>
      <c r="T1821" s="59">
        <f t="shared" si="95"/>
        <v>55070.94</v>
      </c>
    </row>
    <row r="1822" spans="1:20">
      <c r="A1822">
        <f t="shared" si="96"/>
        <v>15</v>
      </c>
      <c r="B1822" s="60" t="s">
        <v>158</v>
      </c>
      <c r="C1822" s="60" t="s">
        <v>326</v>
      </c>
      <c r="D1822" s="60">
        <v>8</v>
      </c>
      <c r="E1822" s="65">
        <v>100987.686</v>
      </c>
      <c r="F1822" s="60">
        <v>2024</v>
      </c>
      <c r="G1822" s="65">
        <v>74.736000000000004</v>
      </c>
      <c r="H1822" s="65">
        <v>6.4672498245239254</v>
      </c>
      <c r="I1822" s="66">
        <v>2.309999942779541</v>
      </c>
      <c r="J1822" s="5">
        <v>10.453344481665404</v>
      </c>
      <c r="K1822" s="6">
        <v>67.010183146003484</v>
      </c>
      <c r="L1822" s="5">
        <v>60.384491262082662</v>
      </c>
      <c r="M1822" s="5">
        <v>9.3413945829079452</v>
      </c>
      <c r="N1822" s="7">
        <v>6.4641837710794112</v>
      </c>
      <c r="O1822" s="7" t="s">
        <v>3210</v>
      </c>
      <c r="P1822" s="67">
        <v>57.773813153473284</v>
      </c>
      <c r="Q1822" s="18">
        <f t="shared" si="97"/>
        <v>2</v>
      </c>
      <c r="R1822" s="68">
        <v>1.49</v>
      </c>
      <c r="S1822" s="69">
        <v>14415.22</v>
      </c>
      <c r="T1822" s="59">
        <f t="shared" si="95"/>
        <v>14415.22</v>
      </c>
    </row>
    <row r="1823" spans="1:20">
      <c r="A1823">
        <f t="shared" si="96"/>
        <v>32</v>
      </c>
      <c r="B1823" s="60" t="s">
        <v>123</v>
      </c>
      <c r="C1823" s="60" t="s">
        <v>291</v>
      </c>
      <c r="D1823" s="60">
        <v>7</v>
      </c>
      <c r="E1823" s="65">
        <v>19871.019</v>
      </c>
      <c r="F1823" s="60">
        <v>2015</v>
      </c>
      <c r="G1823" s="65">
        <v>74.736999999999995</v>
      </c>
      <c r="H1823" s="65">
        <v>5.7774910926818848</v>
      </c>
      <c r="I1823" s="66">
        <v>2.7400000095367432</v>
      </c>
      <c r="J1823" s="5">
        <v>9.7635857498233634</v>
      </c>
      <c r="K1823" s="6">
        <v>62.589387031321635</v>
      </c>
      <c r="L1823" s="5">
        <v>55.963695147400813</v>
      </c>
      <c r="M1823" s="5">
        <v>9.7713946496651474</v>
      </c>
      <c r="N1823" s="7">
        <v>5.7272986256182596</v>
      </c>
      <c r="O1823" s="7" t="s">
        <v>1344</v>
      </c>
      <c r="P1823" s="67">
        <v>51.788581123986674</v>
      </c>
      <c r="Q1823" s="18">
        <f t="shared" si="97"/>
        <v>2</v>
      </c>
      <c r="R1823" s="68">
        <v>1.59</v>
      </c>
      <c r="S1823" s="69">
        <v>29182</v>
      </c>
      <c r="T1823" s="59">
        <f t="shared" si="95"/>
        <v>29182</v>
      </c>
    </row>
    <row r="1824" spans="1:20">
      <c r="A1824">
        <f t="shared" si="96"/>
        <v>44</v>
      </c>
      <c r="B1824" s="60" t="s">
        <v>136</v>
      </c>
      <c r="C1824" s="60" t="s">
        <v>304</v>
      </c>
      <c r="D1824" s="60">
        <v>6</v>
      </c>
      <c r="E1824" s="65">
        <v>21009.047999999999</v>
      </c>
      <c r="F1824" s="60">
        <v>2011</v>
      </c>
      <c r="G1824" s="65">
        <v>74.739999999999995</v>
      </c>
      <c r="H1824" s="65">
        <v>4.1805691719055176</v>
      </c>
      <c r="I1824" s="66">
        <v>1.4900000095367432</v>
      </c>
      <c r="J1824" s="5">
        <v>8.1666638290469962</v>
      </c>
      <c r="K1824" s="6">
        <v>52.354433510107313</v>
      </c>
      <c r="L1824" s="5">
        <v>45.728741626186491</v>
      </c>
      <c r="M1824" s="5">
        <v>8.5213946496651474</v>
      </c>
      <c r="N1824" s="7">
        <v>5.366344771742666</v>
      </c>
      <c r="O1824" s="7" t="s">
        <v>1974</v>
      </c>
      <c r="P1824" s="67">
        <v>48.862392679244614</v>
      </c>
      <c r="Q1824" s="18">
        <f t="shared" si="97"/>
        <v>1</v>
      </c>
      <c r="R1824" s="68">
        <v>1.65</v>
      </c>
      <c r="S1824" s="69">
        <v>10618.49</v>
      </c>
      <c r="T1824" s="59">
        <f t="shared" si="95"/>
        <v>10618.49</v>
      </c>
    </row>
    <row r="1825" spans="1:20">
      <c r="A1825">
        <f t="shared" si="96"/>
        <v>82</v>
      </c>
      <c r="B1825" s="60" t="s">
        <v>14</v>
      </c>
      <c r="C1825" s="60" t="s">
        <v>182</v>
      </c>
      <c r="D1825" s="60">
        <v>7</v>
      </c>
      <c r="E1825" s="65">
        <v>2914.9630000000002</v>
      </c>
      <c r="F1825" s="60">
        <v>2017</v>
      </c>
      <c r="G1825" s="65">
        <v>74.744</v>
      </c>
      <c r="H1825" s="65">
        <v>4.2877364158630371</v>
      </c>
      <c r="I1825" s="66">
        <v>2.3759257793426514</v>
      </c>
      <c r="J1825" s="5">
        <v>8.2738310730045157</v>
      </c>
      <c r="K1825" s="6">
        <v>53.044294550815295</v>
      </c>
      <c r="L1825" s="5">
        <v>46.418602666894472</v>
      </c>
      <c r="M1825" s="5">
        <v>9.4073204194710556</v>
      </c>
      <c r="N1825" s="7">
        <v>4.934306539704794</v>
      </c>
      <c r="O1825" s="7" t="s">
        <v>1081</v>
      </c>
      <c r="P1825" s="67">
        <v>44.566269055307316</v>
      </c>
      <c r="Q1825" s="18">
        <f t="shared" si="97"/>
        <v>2</v>
      </c>
      <c r="R1825" s="68">
        <v>1.58</v>
      </c>
      <c r="S1825" s="69">
        <v>14243.87</v>
      </c>
      <c r="T1825" s="59">
        <f t="shared" si="95"/>
        <v>14243.87</v>
      </c>
    </row>
    <row r="1826" spans="1:20">
      <c r="A1826">
        <f t="shared" si="96"/>
        <v>13</v>
      </c>
      <c r="B1826" s="60" t="s">
        <v>38</v>
      </c>
      <c r="C1826" s="60" t="s">
        <v>206</v>
      </c>
      <c r="D1826" s="60">
        <v>1</v>
      </c>
      <c r="E1826" s="65">
        <v>50629.997000000003</v>
      </c>
      <c r="F1826" s="60">
        <v>2020</v>
      </c>
      <c r="G1826" s="65">
        <v>74.757000000000005</v>
      </c>
      <c r="H1826" s="65">
        <v>5.7091751098632813</v>
      </c>
      <c r="I1826" s="66">
        <v>1.8400000333786011</v>
      </c>
      <c r="J1826" s="5">
        <v>9.6952697670047598</v>
      </c>
      <c r="K1826" s="6">
        <v>62.1680800216417</v>
      </c>
      <c r="L1826" s="5">
        <v>55.542388137720877</v>
      </c>
      <c r="M1826" s="5">
        <v>8.8713946735070053</v>
      </c>
      <c r="N1826" s="7">
        <v>6.2608406211020347</v>
      </c>
      <c r="O1826" s="7" t="s">
        <v>573</v>
      </c>
      <c r="P1826" s="67">
        <v>56.219091622018809</v>
      </c>
      <c r="Q1826" s="18">
        <f t="shared" si="97"/>
        <v>2</v>
      </c>
      <c r="R1826" s="68">
        <v>1.53</v>
      </c>
      <c r="S1826" s="69">
        <v>15861.5</v>
      </c>
      <c r="T1826" s="59">
        <f t="shared" si="95"/>
        <v>15861.5</v>
      </c>
    </row>
    <row r="1827" spans="1:20">
      <c r="A1827">
        <f t="shared" si="96"/>
        <v>119</v>
      </c>
      <c r="B1827" s="60" t="s">
        <v>84</v>
      </c>
      <c r="C1827" s="60" t="s">
        <v>252</v>
      </c>
      <c r="D1827" s="60">
        <v>7</v>
      </c>
      <c r="E1827" s="65">
        <v>1959.8630000000001</v>
      </c>
      <c r="F1827" s="60">
        <v>2016</v>
      </c>
      <c r="G1827" s="65">
        <v>74.757000000000005</v>
      </c>
      <c r="H1827" s="65">
        <v>5.9404463768005371</v>
      </c>
      <c r="I1827" s="66">
        <v>6.1999998092651367</v>
      </c>
      <c r="J1827" s="5">
        <v>9.9265410339420157</v>
      </c>
      <c r="K1827" s="6">
        <v>63.651039338420318</v>
      </c>
      <c r="L1827" s="5">
        <v>57.025347454499496</v>
      </c>
      <c r="M1827" s="5">
        <v>13.231394449393541</v>
      </c>
      <c r="N1827" s="7">
        <v>4.3098516692708264</v>
      </c>
      <c r="O1827" s="7" t="s">
        <v>1225</v>
      </c>
      <c r="P1827" s="67">
        <v>38.926241719202203</v>
      </c>
      <c r="Q1827" s="18">
        <f t="shared" si="97"/>
        <v>3</v>
      </c>
      <c r="R1827" s="68">
        <v>1.58</v>
      </c>
      <c r="S1827" s="69">
        <v>31668.51</v>
      </c>
      <c r="T1827" s="59">
        <f t="shared" si="95"/>
        <v>31668.51</v>
      </c>
    </row>
    <row r="1828" spans="1:20">
      <c r="A1828" t="str">
        <f t="shared" si="96"/>
        <v/>
      </c>
      <c r="B1828" s="60" t="s">
        <v>126</v>
      </c>
      <c r="C1828" s="60" t="s">
        <v>294</v>
      </c>
      <c r="D1828" s="60">
        <v>4</v>
      </c>
      <c r="E1828" s="65">
        <v>21459.144</v>
      </c>
      <c r="F1828" s="60">
        <v>2006</v>
      </c>
      <c r="G1828" s="65">
        <v>74.762</v>
      </c>
      <c r="H1828" s="65" t="s">
        <v>367</v>
      </c>
      <c r="I1828" s="66">
        <v>5.899266242980957</v>
      </c>
      <c r="J1828" s="5" t="s">
        <v>367</v>
      </c>
      <c r="K1828" s="6" t="s">
        <v>367</v>
      </c>
      <c r="L1828" s="5" t="s">
        <v>367</v>
      </c>
      <c r="M1828" s="5">
        <v>12.930660883109361</v>
      </c>
      <c r="N1828" s="7" t="s">
        <v>367</v>
      </c>
      <c r="O1828" s="7" t="s">
        <v>2728</v>
      </c>
      <c r="P1828" s="67" t="s">
        <v>367</v>
      </c>
      <c r="Q1828" s="18">
        <f t="shared" si="97"/>
        <v>3</v>
      </c>
      <c r="R1828" s="68">
        <v>1.71</v>
      </c>
      <c r="S1828" s="69">
        <v>54373.74</v>
      </c>
      <c r="T1828" s="59">
        <f t="shared" si="95"/>
        <v>54373.74</v>
      </c>
    </row>
    <row r="1829" spans="1:20">
      <c r="A1829">
        <f t="shared" si="96"/>
        <v>35</v>
      </c>
      <c r="B1829" s="60" t="s">
        <v>123</v>
      </c>
      <c r="C1829" s="60" t="s">
        <v>291</v>
      </c>
      <c r="D1829" s="60">
        <v>7</v>
      </c>
      <c r="E1829" s="65">
        <v>19968.173999999999</v>
      </c>
      <c r="F1829" s="60">
        <v>2014</v>
      </c>
      <c r="G1829" s="65">
        <v>74.765000000000001</v>
      </c>
      <c r="H1829" s="65">
        <v>5.726893424987793</v>
      </c>
      <c r="I1829" s="66">
        <v>2.6400001049041748</v>
      </c>
      <c r="J1829" s="5">
        <v>9.7129880821292716</v>
      </c>
      <c r="K1829" s="6">
        <v>62.288358507205153</v>
      </c>
      <c r="L1829" s="5">
        <v>55.662666623284331</v>
      </c>
      <c r="M1829" s="5">
        <v>9.671394745032579</v>
      </c>
      <c r="N1829" s="7">
        <v>5.755391863399411</v>
      </c>
      <c r="O1829" s="7" t="s">
        <v>1496</v>
      </c>
      <c r="P1829" s="67">
        <v>52.163340678262593</v>
      </c>
      <c r="Q1829" s="18">
        <f t="shared" si="97"/>
        <v>2</v>
      </c>
      <c r="R1829" s="68">
        <v>1.61</v>
      </c>
      <c r="S1829" s="69">
        <v>28156.25</v>
      </c>
      <c r="T1829" s="59">
        <f t="shared" si="95"/>
        <v>28156.25</v>
      </c>
    </row>
    <row r="1830" spans="1:20">
      <c r="A1830">
        <f t="shared" si="96"/>
        <v>25</v>
      </c>
      <c r="B1830" s="60" t="s">
        <v>13</v>
      </c>
      <c r="C1830" s="60" t="s">
        <v>181</v>
      </c>
      <c r="D1830" s="60">
        <v>1</v>
      </c>
      <c r="E1830" s="65">
        <v>40016.762999999999</v>
      </c>
      <c r="F1830" s="60">
        <v>2007</v>
      </c>
      <c r="G1830" s="65">
        <v>74.783000000000001</v>
      </c>
      <c r="H1830" s="65">
        <v>6.0731582641601563</v>
      </c>
      <c r="I1830" s="66">
        <v>3.4800000190734863</v>
      </c>
      <c r="J1830" s="5">
        <v>10.059252921301635</v>
      </c>
      <c r="K1830" s="6">
        <v>64.524448860311267</v>
      </c>
      <c r="L1830" s="5">
        <v>57.898756976390445</v>
      </c>
      <c r="M1830" s="5">
        <v>10.511394659201891</v>
      </c>
      <c r="N1830" s="7">
        <v>5.5081898124436499</v>
      </c>
      <c r="O1830" s="7" t="s">
        <v>2578</v>
      </c>
      <c r="P1830" s="67">
        <v>50.385026993002128</v>
      </c>
      <c r="Q1830" s="18">
        <f t="shared" si="97"/>
        <v>3</v>
      </c>
      <c r="R1830" s="68">
        <v>1.69</v>
      </c>
      <c r="S1830" s="69">
        <v>26850.66</v>
      </c>
      <c r="T1830" s="59">
        <f t="shared" si="95"/>
        <v>26850.66</v>
      </c>
    </row>
    <row r="1831" spans="1:20">
      <c r="A1831">
        <f t="shared" si="96"/>
        <v>41</v>
      </c>
      <c r="B1831" s="60" t="s">
        <v>146</v>
      </c>
      <c r="C1831" s="60" t="s">
        <v>314</v>
      </c>
      <c r="D1831" s="60">
        <v>4</v>
      </c>
      <c r="E1831" s="65">
        <v>11274.288</v>
      </c>
      <c r="F1831" s="60">
        <v>2014</v>
      </c>
      <c r="G1831" s="65">
        <v>74.784000000000006</v>
      </c>
      <c r="H1831" s="65">
        <v>4.7635946273803711</v>
      </c>
      <c r="I1831" s="66">
        <v>1.7400000095367432</v>
      </c>
      <c r="J1831" s="5">
        <v>8.7496892845218497</v>
      </c>
      <c r="K1831" s="6">
        <v>56.12508529487809</v>
      </c>
      <c r="L1831" s="5">
        <v>49.499393410957268</v>
      </c>
      <c r="M1831" s="5">
        <v>8.7713946496651474</v>
      </c>
      <c r="N1831" s="7">
        <v>5.6432751447168021</v>
      </c>
      <c r="O1831" s="7" t="s">
        <v>1507</v>
      </c>
      <c r="P1831" s="67">
        <v>51.147183528379927</v>
      </c>
      <c r="Q1831" s="18">
        <f t="shared" si="97"/>
        <v>2</v>
      </c>
      <c r="R1831" s="68">
        <v>1.61</v>
      </c>
      <c r="S1831" s="69">
        <v>12824</v>
      </c>
      <c r="T1831" s="59">
        <f t="shared" si="95"/>
        <v>12824</v>
      </c>
    </row>
    <row r="1832" spans="1:20">
      <c r="A1832">
        <f t="shared" si="96"/>
        <v>44</v>
      </c>
      <c r="B1832" s="60" t="s">
        <v>37</v>
      </c>
      <c r="C1832" s="60" t="s">
        <v>205</v>
      </c>
      <c r="D1832" s="60">
        <v>8</v>
      </c>
      <c r="E1832" s="65">
        <v>1325813.5819999999</v>
      </c>
      <c r="F1832" s="60">
        <v>2007</v>
      </c>
      <c r="G1832" s="65">
        <v>74.789000000000001</v>
      </c>
      <c r="H1832" s="65">
        <v>4.8628621101379395</v>
      </c>
      <c r="I1832" s="66">
        <v>2.5399999618530273</v>
      </c>
      <c r="J1832" s="5">
        <v>8.848956767279418</v>
      </c>
      <c r="K1832" s="6">
        <v>56.765633922759413</v>
      </c>
      <c r="L1832" s="5">
        <v>50.139942038838591</v>
      </c>
      <c r="M1832" s="5">
        <v>9.5713946019814315</v>
      </c>
      <c r="N1832" s="7">
        <v>5.238519998795037</v>
      </c>
      <c r="O1832" s="7" t="s">
        <v>2603</v>
      </c>
      <c r="P1832" s="67">
        <v>47.91827815127052</v>
      </c>
      <c r="Q1832" s="18">
        <f t="shared" si="97"/>
        <v>2</v>
      </c>
      <c r="R1832" s="68">
        <v>1.69</v>
      </c>
      <c r="S1832" s="69">
        <v>8013.72</v>
      </c>
      <c r="T1832" s="59">
        <f t="shared" si="95"/>
        <v>8013.72</v>
      </c>
    </row>
    <row r="1833" spans="1:20">
      <c r="A1833" t="str">
        <f t="shared" si="96"/>
        <v/>
      </c>
      <c r="B1833" s="60" t="s">
        <v>338</v>
      </c>
      <c r="C1833" s="60" t="s">
        <v>339</v>
      </c>
      <c r="D1833" s="60">
        <v>7</v>
      </c>
      <c r="E1833" s="65">
        <v>1794.681</v>
      </c>
      <c r="F1833" s="60">
        <v>2009</v>
      </c>
      <c r="G1833" s="65">
        <v>74.790000000000006</v>
      </c>
      <c r="H1833" s="65">
        <v>5.8914327621459961</v>
      </c>
      <c r="I1833" s="66" t="s">
        <v>367</v>
      </c>
      <c r="J1833" s="5">
        <v>9.8775274192874747</v>
      </c>
      <c r="K1833" s="6">
        <v>63.364712636560157</v>
      </c>
      <c r="L1833" s="5">
        <v>56.739020752639334</v>
      </c>
      <c r="M1833" s="5" t="s">
        <v>367</v>
      </c>
      <c r="N1833" s="7" t="s">
        <v>367</v>
      </c>
      <c r="O1833" s="7" t="s">
        <v>3211</v>
      </c>
      <c r="P1833" s="67" t="s">
        <v>367</v>
      </c>
      <c r="Q1833" s="18">
        <f t="shared" si="97"/>
        <v>3</v>
      </c>
      <c r="R1833" s="68">
        <v>1.67</v>
      </c>
      <c r="S1833" s="69">
        <v>7481.46</v>
      </c>
      <c r="T1833" s="59">
        <f t="shared" si="95"/>
        <v>7481.46</v>
      </c>
    </row>
    <row r="1834" spans="1:20">
      <c r="A1834">
        <f t="shared" si="96"/>
        <v>73</v>
      </c>
      <c r="B1834" s="60" t="s">
        <v>93</v>
      </c>
      <c r="C1834" s="60" t="s">
        <v>261</v>
      </c>
      <c r="D1834" s="60">
        <v>8</v>
      </c>
      <c r="E1834" s="65">
        <v>35977.838000000003</v>
      </c>
      <c r="F1834" s="60">
        <v>2025</v>
      </c>
      <c r="G1834" s="65">
        <v>76.986999999999995</v>
      </c>
      <c r="H1834" s="65">
        <v>6.1050000000000004</v>
      </c>
      <c r="I1834" s="66">
        <v>4.1100001335144043</v>
      </c>
      <c r="J1834" s="5">
        <v>10.091094657141479</v>
      </c>
      <c r="K1834" s="6">
        <v>66.636375842217163</v>
      </c>
      <c r="L1834" s="5">
        <v>60.01068395829634</v>
      </c>
      <c r="M1834" s="5">
        <v>11.141394773642809</v>
      </c>
      <c r="N1834" s="7">
        <v>5.3862810875585865</v>
      </c>
      <c r="O1834" s="7" t="s">
        <v>3205</v>
      </c>
      <c r="P1834" s="67">
        <v>48.083536320751548</v>
      </c>
      <c r="Q1834" s="18">
        <f t="shared" si="97"/>
        <v>3</v>
      </c>
      <c r="R1834" s="68">
        <v>1.48</v>
      </c>
      <c r="S1834" s="69" t="s">
        <v>367</v>
      </c>
      <c r="T1834" s="59">
        <f t="shared" si="95"/>
        <v>34116.230000000003</v>
      </c>
    </row>
    <row r="1835" spans="1:20">
      <c r="A1835">
        <f t="shared" si="96"/>
        <v>107</v>
      </c>
      <c r="B1835" s="60" t="s">
        <v>28</v>
      </c>
      <c r="C1835" s="60" t="s">
        <v>196</v>
      </c>
      <c r="D1835" s="60">
        <v>7</v>
      </c>
      <c r="E1835" s="65">
        <v>7075.6360000000004</v>
      </c>
      <c r="F1835" s="60">
        <v>2017</v>
      </c>
      <c r="G1835" s="65">
        <v>74.798000000000002</v>
      </c>
      <c r="H1835" s="65">
        <v>5.0969018936157227</v>
      </c>
      <c r="I1835" s="66">
        <v>4.1455631256103516</v>
      </c>
      <c r="J1835" s="5">
        <v>9.0829965507572012</v>
      </c>
      <c r="K1835" s="6">
        <v>58.273999691571419</v>
      </c>
      <c r="L1835" s="5">
        <v>51.648307807650596</v>
      </c>
      <c r="M1835" s="5">
        <v>11.176957765738756</v>
      </c>
      <c r="N1835" s="7">
        <v>4.6209629570195334</v>
      </c>
      <c r="O1835" s="7" t="s">
        <v>1087</v>
      </c>
      <c r="P1835" s="67">
        <v>41.73617443099954</v>
      </c>
      <c r="Q1835" s="18">
        <f t="shared" si="97"/>
        <v>3</v>
      </c>
      <c r="R1835" s="68">
        <v>1.58</v>
      </c>
      <c r="S1835" s="69">
        <v>26691.87</v>
      </c>
      <c r="T1835" s="59">
        <f t="shared" si="95"/>
        <v>26691.87</v>
      </c>
    </row>
    <row r="1836" spans="1:20">
      <c r="A1836">
        <f t="shared" si="96"/>
        <v>126</v>
      </c>
      <c r="B1836" s="60" t="s">
        <v>84</v>
      </c>
      <c r="C1836" s="60" t="s">
        <v>252</v>
      </c>
      <c r="D1836" s="60">
        <v>7</v>
      </c>
      <c r="E1836" s="65">
        <v>1942.5940000000001</v>
      </c>
      <c r="F1836" s="60">
        <v>2017</v>
      </c>
      <c r="G1836" s="65">
        <v>74.8</v>
      </c>
      <c r="H1836" s="65">
        <v>5.9778175354003906</v>
      </c>
      <c r="I1836" s="66">
        <v>6.2699999809265137</v>
      </c>
      <c r="J1836" s="5">
        <v>9.9639121925418692</v>
      </c>
      <c r="K1836" s="6">
        <v>63.927420676566015</v>
      </c>
      <c r="L1836" s="5">
        <v>57.301728792645193</v>
      </c>
      <c r="M1836" s="5">
        <v>13.301394621054918</v>
      </c>
      <c r="N1836" s="7">
        <v>4.3079489350644238</v>
      </c>
      <c r="O1836" s="7" t="s">
        <v>1074</v>
      </c>
      <c r="P1836" s="67">
        <v>38.909056373318052</v>
      </c>
      <c r="Q1836" s="18">
        <f t="shared" si="97"/>
        <v>3</v>
      </c>
      <c r="R1836" s="68">
        <v>1.58</v>
      </c>
      <c r="S1836" s="69">
        <v>33036.39</v>
      </c>
      <c r="T1836" s="59">
        <f t="shared" si="95"/>
        <v>33036.39</v>
      </c>
    </row>
    <row r="1837" spans="1:20">
      <c r="A1837">
        <f t="shared" si="96"/>
        <v>22</v>
      </c>
      <c r="B1837" s="60" t="s">
        <v>12</v>
      </c>
      <c r="C1837" s="60" t="s">
        <v>180</v>
      </c>
      <c r="D1837" s="60">
        <v>4</v>
      </c>
      <c r="E1837" s="65">
        <v>38414.171000000002</v>
      </c>
      <c r="F1837" s="60">
        <v>2013</v>
      </c>
      <c r="G1837" s="65">
        <v>74.808999999999997</v>
      </c>
      <c r="H1837" s="65">
        <v>5.9797470569610596</v>
      </c>
      <c r="I1837" s="66">
        <v>2.7450032234191895</v>
      </c>
      <c r="J1837" s="5">
        <v>9.9658417141025382</v>
      </c>
      <c r="K1837" s="6">
        <v>63.947493576989956</v>
      </c>
      <c r="L1837" s="5">
        <v>57.321801693069133</v>
      </c>
      <c r="M1837" s="5">
        <v>9.7763978635475937</v>
      </c>
      <c r="N1837" s="7">
        <v>5.8632844625524054</v>
      </c>
      <c r="O1837" s="7" t="s">
        <v>1630</v>
      </c>
      <c r="P1837" s="67">
        <v>53.202709107469104</v>
      </c>
      <c r="Q1837" s="18">
        <f t="shared" si="97"/>
        <v>2</v>
      </c>
      <c r="R1837" s="68">
        <v>1.62</v>
      </c>
      <c r="S1837" s="69">
        <v>14778.19</v>
      </c>
      <c r="T1837" s="59">
        <f t="shared" si="95"/>
        <v>14778.19</v>
      </c>
    </row>
    <row r="1838" spans="1:20">
      <c r="A1838">
        <f t="shared" si="96"/>
        <v>74</v>
      </c>
      <c r="B1838" s="60" t="s">
        <v>58</v>
      </c>
      <c r="C1838" s="60" t="s">
        <v>226</v>
      </c>
      <c r="D1838" s="60">
        <v>7</v>
      </c>
      <c r="E1838" s="65">
        <v>3806.6709999999998</v>
      </c>
      <c r="F1838" s="60">
        <v>2025</v>
      </c>
      <c r="G1838" s="65">
        <v>74.816000000000003</v>
      </c>
      <c r="H1838" s="65">
        <v>5.6437551269531241</v>
      </c>
      <c r="I1838" s="66">
        <v>3.2214202880859375</v>
      </c>
      <c r="J1838" s="5">
        <v>9.6298497840946027</v>
      </c>
      <c r="K1838" s="6">
        <v>61.797326983289111</v>
      </c>
      <c r="L1838" s="5">
        <v>55.171635099368288</v>
      </c>
      <c r="M1838" s="5">
        <v>10.252814928214342</v>
      </c>
      <c r="N1838" s="7">
        <v>5.3811207444643818</v>
      </c>
      <c r="O1838" s="7" t="s">
        <v>3209</v>
      </c>
      <c r="P1838" s="67">
        <v>48.037469741498775</v>
      </c>
      <c r="Q1838" s="18">
        <f t="shared" si="97"/>
        <v>3</v>
      </c>
      <c r="R1838" s="68">
        <v>1.48</v>
      </c>
      <c r="S1838" s="69" t="s">
        <v>367</v>
      </c>
      <c r="T1838" s="59">
        <f t="shared" si="95"/>
        <v>24883.91</v>
      </c>
    </row>
    <row r="1839" spans="1:20">
      <c r="A1839">
        <f t="shared" si="96"/>
        <v>105</v>
      </c>
      <c r="B1839" s="60" t="s">
        <v>89</v>
      </c>
      <c r="C1839" s="60" t="s">
        <v>257</v>
      </c>
      <c r="D1839" s="60">
        <v>7</v>
      </c>
      <c r="E1839" s="65">
        <v>2869.11</v>
      </c>
      <c r="F1839" s="60">
        <v>2016</v>
      </c>
      <c r="G1839" s="65">
        <v>74.819999999999993</v>
      </c>
      <c r="H1839" s="65">
        <v>5.8655524253845215</v>
      </c>
      <c r="I1839" s="66">
        <v>5.3600001335144043</v>
      </c>
      <c r="J1839" s="5">
        <v>9.8516470825260001</v>
      </c>
      <c r="K1839" s="6">
        <v>63.224039752673519</v>
      </c>
      <c r="L1839" s="5">
        <v>56.598347868752697</v>
      </c>
      <c r="M1839" s="5">
        <v>12.391394773642809</v>
      </c>
      <c r="N1839" s="7">
        <v>4.5675526365393955</v>
      </c>
      <c r="O1839" s="7" t="s">
        <v>1242</v>
      </c>
      <c r="P1839" s="67">
        <v>41.253776612036624</v>
      </c>
      <c r="Q1839" s="18">
        <f t="shared" si="97"/>
        <v>3</v>
      </c>
      <c r="R1839" s="68">
        <v>1.58</v>
      </c>
      <c r="S1839" s="69">
        <v>36618.15</v>
      </c>
      <c r="T1839" s="59">
        <f t="shared" si="95"/>
        <v>36618.15</v>
      </c>
    </row>
    <row r="1840" spans="1:20">
      <c r="A1840">
        <f t="shared" si="96"/>
        <v>6</v>
      </c>
      <c r="B1840" s="60" t="s">
        <v>27</v>
      </c>
      <c r="C1840" s="60" t="s">
        <v>195</v>
      </c>
      <c r="D1840" s="60">
        <v>1</v>
      </c>
      <c r="E1840" s="65">
        <v>200085.12700000001</v>
      </c>
      <c r="F1840" s="60">
        <v>2014</v>
      </c>
      <c r="G1840" s="65">
        <v>74.822999999999993</v>
      </c>
      <c r="H1840" s="65">
        <v>6.9809989929199219</v>
      </c>
      <c r="I1840" s="66">
        <v>2.7899999618530273</v>
      </c>
      <c r="J1840" s="5">
        <v>10.9670936500614</v>
      </c>
      <c r="K1840" s="6">
        <v>70.385364109955376</v>
      </c>
      <c r="L1840" s="5">
        <v>63.759672226034553</v>
      </c>
      <c r="M1840" s="5">
        <v>9.8213946019814315</v>
      </c>
      <c r="N1840" s="7">
        <v>6.4919163530168378</v>
      </c>
      <c r="O1840" s="7" t="s">
        <v>1475</v>
      </c>
      <c r="P1840" s="67">
        <v>58.838746763836212</v>
      </c>
      <c r="Q1840" s="18">
        <f t="shared" si="97"/>
        <v>2</v>
      </c>
      <c r="R1840" s="68">
        <v>1.61</v>
      </c>
      <c r="S1840" s="69">
        <v>19183.169999999998</v>
      </c>
      <c r="T1840" s="59">
        <f t="shared" si="95"/>
        <v>19183.169999999998</v>
      </c>
    </row>
    <row r="1841" spans="1:20">
      <c r="A1841">
        <f t="shared" si="96"/>
        <v>60</v>
      </c>
      <c r="B1841" s="60" t="s">
        <v>147</v>
      </c>
      <c r="C1841" s="60" t="s">
        <v>315</v>
      </c>
      <c r="D1841" s="60">
        <v>4</v>
      </c>
      <c r="E1841" s="65">
        <v>74215.202999999994</v>
      </c>
      <c r="F1841" s="60">
        <v>2011</v>
      </c>
      <c r="G1841" s="65">
        <v>74.822999999999993</v>
      </c>
      <c r="H1841" s="65">
        <v>5.2719440460205078</v>
      </c>
      <c r="I1841" s="66">
        <v>3.3499999046325684</v>
      </c>
      <c r="J1841" s="5">
        <v>9.2580387031619864</v>
      </c>
      <c r="K1841" s="6">
        <v>59.416874320432861</v>
      </c>
      <c r="L1841" s="5">
        <v>52.791182436512038</v>
      </c>
      <c r="M1841" s="5">
        <v>10.381394544760973</v>
      </c>
      <c r="N1841" s="7">
        <v>5.0851725371668293</v>
      </c>
      <c r="O1841" s="7" t="s">
        <v>1979</v>
      </c>
      <c r="P1841" s="67">
        <v>46.302223938561248</v>
      </c>
      <c r="Q1841" s="18">
        <f t="shared" si="97"/>
        <v>3</v>
      </c>
      <c r="R1841" s="68">
        <v>1.65</v>
      </c>
      <c r="S1841" s="69">
        <v>21760.43</v>
      </c>
      <c r="T1841" s="59">
        <f t="shared" si="95"/>
        <v>21760.43</v>
      </c>
    </row>
    <row r="1842" spans="1:20">
      <c r="A1842">
        <f t="shared" si="96"/>
        <v>107</v>
      </c>
      <c r="B1842" s="60" t="s">
        <v>28</v>
      </c>
      <c r="C1842" s="60" t="s">
        <v>196</v>
      </c>
      <c r="D1842" s="60">
        <v>7</v>
      </c>
      <c r="E1842" s="65">
        <v>7127.4340000000002</v>
      </c>
      <c r="F1842" s="60">
        <v>2016</v>
      </c>
      <c r="G1842" s="65">
        <v>74.826999999999998</v>
      </c>
      <c r="H1842" s="65">
        <v>4.8375606536865234</v>
      </c>
      <c r="I1842" s="66">
        <v>3.9905505180358887</v>
      </c>
      <c r="J1842" s="5">
        <v>8.823655310828002</v>
      </c>
      <c r="K1842" s="6">
        <v>56.632086221127679</v>
      </c>
      <c r="L1842" s="5">
        <v>50.006394337206856</v>
      </c>
      <c r="M1842" s="5">
        <v>11.021945158164293</v>
      </c>
      <c r="N1842" s="7">
        <v>4.5369844995250759</v>
      </c>
      <c r="O1842" s="7" t="s">
        <v>1246</v>
      </c>
      <c r="P1842" s="67">
        <v>40.97768759978382</v>
      </c>
      <c r="Q1842" s="18">
        <f t="shared" si="97"/>
        <v>3</v>
      </c>
      <c r="R1842" s="68">
        <v>1.58</v>
      </c>
      <c r="S1842" s="69">
        <v>25636.85</v>
      </c>
      <c r="T1842" s="59">
        <f t="shared" si="95"/>
        <v>25636.85</v>
      </c>
    </row>
    <row r="1843" spans="1:20">
      <c r="A1843">
        <f t="shared" si="96"/>
        <v>123</v>
      </c>
      <c r="B1843" s="60" t="s">
        <v>28</v>
      </c>
      <c r="C1843" s="60" t="s">
        <v>196</v>
      </c>
      <c r="D1843" s="60">
        <v>7</v>
      </c>
      <c r="E1843" s="65">
        <v>7264.6</v>
      </c>
      <c r="F1843" s="60">
        <v>2013</v>
      </c>
      <c r="G1843" s="65">
        <v>74.828000000000003</v>
      </c>
      <c r="H1843" s="65">
        <v>3.9930205345153809</v>
      </c>
      <c r="I1843" s="66">
        <v>3.7550971508026123</v>
      </c>
      <c r="J1843" s="5">
        <v>7.9791151916568603</v>
      </c>
      <c r="K1843" s="6">
        <v>51.212333494410103</v>
      </c>
      <c r="L1843" s="5">
        <v>44.586641610489281</v>
      </c>
      <c r="M1843" s="5">
        <v>10.786491790931017</v>
      </c>
      <c r="N1843" s="7">
        <v>4.1335628371753357</v>
      </c>
      <c r="O1843" s="7" t="s">
        <v>1721</v>
      </c>
      <c r="P1843" s="67">
        <v>37.507431646587705</v>
      </c>
      <c r="Q1843" s="18">
        <f t="shared" si="97"/>
        <v>3</v>
      </c>
      <c r="R1843" s="68">
        <v>1.62</v>
      </c>
      <c r="S1843" s="69">
        <v>22954.49</v>
      </c>
      <c r="T1843" s="59">
        <f t="shared" si="95"/>
        <v>22954.49</v>
      </c>
    </row>
    <row r="1844" spans="1:20">
      <c r="A1844">
        <f t="shared" si="96"/>
        <v>45</v>
      </c>
      <c r="B1844" s="60" t="s">
        <v>37</v>
      </c>
      <c r="C1844" s="60" t="s">
        <v>205</v>
      </c>
      <c r="D1844" s="60">
        <v>8</v>
      </c>
      <c r="E1844" s="65">
        <v>1333821.0160000001</v>
      </c>
      <c r="F1844" s="60">
        <v>2008</v>
      </c>
      <c r="G1844" s="65">
        <v>74.832999999999998</v>
      </c>
      <c r="H1844" s="65">
        <v>4.8462948799133301</v>
      </c>
      <c r="I1844" s="66">
        <v>2.630000114440918</v>
      </c>
      <c r="J1844" s="5">
        <v>8.8323895370548087</v>
      </c>
      <c r="K1844" s="6">
        <v>56.692689869155267</v>
      </c>
      <c r="L1844" s="5">
        <v>50.066997985234444</v>
      </c>
      <c r="M1844" s="5">
        <v>9.6613947545693222</v>
      </c>
      <c r="N1844" s="7">
        <v>5.1821708207870749</v>
      </c>
      <c r="O1844" s="7" t="s">
        <v>2445</v>
      </c>
      <c r="P1844" s="67">
        <v>47.402835700730655</v>
      </c>
      <c r="Q1844" s="18">
        <f t="shared" si="97"/>
        <v>2</v>
      </c>
      <c r="R1844" s="68">
        <v>1.69</v>
      </c>
      <c r="S1844" s="69">
        <v>8743.74</v>
      </c>
      <c r="T1844" s="59">
        <f t="shared" si="95"/>
        <v>8743.74</v>
      </c>
    </row>
    <row r="1845" spans="1:20">
      <c r="A1845">
        <f t="shared" si="96"/>
        <v>58</v>
      </c>
      <c r="B1845" s="60" t="s">
        <v>97</v>
      </c>
      <c r="C1845" s="60" t="s">
        <v>265</v>
      </c>
      <c r="D1845" s="60">
        <v>5</v>
      </c>
      <c r="E1845" s="65">
        <v>1291.8030000000001</v>
      </c>
      <c r="F1845" s="60">
        <v>2016</v>
      </c>
      <c r="G1845" s="65">
        <v>74.849999999999994</v>
      </c>
      <c r="H1845" s="65">
        <v>5.6100034713745117</v>
      </c>
      <c r="I1845" s="66">
        <v>3.4100000858306885</v>
      </c>
      <c r="J1845" s="5">
        <v>9.5960981285159903</v>
      </c>
      <c r="K1845" s="6">
        <v>61.608718819958128</v>
      </c>
      <c r="L1845" s="5">
        <v>54.983026936037305</v>
      </c>
      <c r="M1845" s="5">
        <v>10.441394725959093</v>
      </c>
      <c r="N1845" s="7">
        <v>5.2658699703536822</v>
      </c>
      <c r="O1845" s="7" t="s">
        <v>1222</v>
      </c>
      <c r="P1845" s="67">
        <v>47.560923915174037</v>
      </c>
      <c r="Q1845" s="18">
        <f t="shared" si="97"/>
        <v>3</v>
      </c>
      <c r="R1845" s="68">
        <v>1.58</v>
      </c>
      <c r="S1845" s="69">
        <v>23460</v>
      </c>
      <c r="T1845" s="59">
        <f t="shared" si="95"/>
        <v>23460</v>
      </c>
    </row>
    <row r="1846" spans="1:20">
      <c r="A1846" t="str">
        <f t="shared" si="96"/>
        <v/>
      </c>
      <c r="B1846" s="60" t="s">
        <v>131</v>
      </c>
      <c r="C1846" s="60" t="s">
        <v>299</v>
      </c>
      <c r="D1846" s="60">
        <v>7</v>
      </c>
      <c r="E1846" s="65">
        <v>5379.12</v>
      </c>
      <c r="F1846" s="60">
        <v>2008</v>
      </c>
      <c r="G1846" s="65">
        <v>74.864000000000004</v>
      </c>
      <c r="H1846" s="65" t="s">
        <v>367</v>
      </c>
      <c r="I1846" s="66">
        <v>5.4600000381469727</v>
      </c>
      <c r="J1846" s="5" t="s">
        <v>367</v>
      </c>
      <c r="K1846" s="6" t="s">
        <v>367</v>
      </c>
      <c r="L1846" s="5" t="s">
        <v>367</v>
      </c>
      <c r="M1846" s="5">
        <v>12.491394678275377</v>
      </c>
      <c r="N1846" s="7" t="s">
        <v>367</v>
      </c>
      <c r="O1846" s="7" t="s">
        <v>2397</v>
      </c>
      <c r="P1846" s="67" t="s">
        <v>367</v>
      </c>
      <c r="Q1846" s="18">
        <f t="shared" si="97"/>
        <v>3</v>
      </c>
      <c r="R1846" s="68">
        <v>1.69</v>
      </c>
      <c r="S1846" s="69">
        <v>29556.26</v>
      </c>
      <c r="T1846" s="59">
        <f t="shared" si="95"/>
        <v>29556.26</v>
      </c>
    </row>
    <row r="1847" spans="1:20">
      <c r="A1847">
        <f t="shared" si="96"/>
        <v>75</v>
      </c>
      <c r="B1847" s="60" t="s">
        <v>101</v>
      </c>
      <c r="C1847" s="60" t="s">
        <v>269</v>
      </c>
      <c r="D1847" s="60">
        <v>7</v>
      </c>
      <c r="E1847" s="65">
        <v>632.72900000000004</v>
      </c>
      <c r="F1847" s="60">
        <v>2025</v>
      </c>
      <c r="G1847" s="65">
        <v>77.433999999999997</v>
      </c>
      <c r="H1847" s="65">
        <v>6.6630000000000011</v>
      </c>
      <c r="I1847" s="66">
        <v>4.929999828338623</v>
      </c>
      <c r="J1847" s="5">
        <v>10.649094657141481</v>
      </c>
      <c r="K1847" s="6">
        <v>70.729416298804836</v>
      </c>
      <c r="L1847" s="5">
        <v>64.103724414884013</v>
      </c>
      <c r="M1847" s="5">
        <v>11.961394468467027</v>
      </c>
      <c r="N1847" s="7">
        <v>5.3592183239066395</v>
      </c>
      <c r="O1847" s="7" t="s">
        <v>3212</v>
      </c>
      <c r="P1847" s="67">
        <v>47.841945999369315</v>
      </c>
      <c r="Q1847" s="18">
        <f t="shared" ref="Q1847:Q1878" si="98">IF(I1847&lt;R1847,1,IF(I1847&lt;R1847*2,2,3))</f>
        <v>3</v>
      </c>
      <c r="R1847" s="68">
        <v>1.48</v>
      </c>
      <c r="S1847" s="69" t="s">
        <v>367</v>
      </c>
      <c r="T1847" s="59">
        <f t="shared" si="95"/>
        <v>28105.71</v>
      </c>
    </row>
    <row r="1848" spans="1:20">
      <c r="A1848">
        <f t="shared" si="96"/>
        <v>122</v>
      </c>
      <c r="B1848" s="60" t="s">
        <v>84</v>
      </c>
      <c r="C1848" s="60" t="s">
        <v>252</v>
      </c>
      <c r="D1848" s="60">
        <v>7</v>
      </c>
      <c r="E1848" s="65">
        <v>1881.0630000000001</v>
      </c>
      <c r="F1848" s="60">
        <v>2022</v>
      </c>
      <c r="G1848" s="65">
        <v>74.870999999999995</v>
      </c>
      <c r="H1848" s="65">
        <v>6.0548381805419922</v>
      </c>
      <c r="I1848" s="66">
        <v>6.4200000762939453</v>
      </c>
      <c r="J1848" s="5">
        <v>10.040932837683471</v>
      </c>
      <c r="K1848" s="6">
        <v>64.482725920196643</v>
      </c>
      <c r="L1848" s="5">
        <v>57.85703403627582</v>
      </c>
      <c r="M1848" s="5">
        <v>13.45139471642235</v>
      </c>
      <c r="N1848" s="7">
        <v>4.3011922002140146</v>
      </c>
      <c r="O1848" s="7" t="s">
        <v>3215</v>
      </c>
      <c r="P1848" s="67">
        <v>38.53224358284924</v>
      </c>
      <c r="Q1848" s="18">
        <f t="shared" si="98"/>
        <v>3</v>
      </c>
      <c r="R1848" s="68">
        <v>1.51</v>
      </c>
      <c r="S1848" s="69">
        <v>37718.71</v>
      </c>
      <c r="T1848" s="59">
        <f t="shared" si="95"/>
        <v>37718.71</v>
      </c>
    </row>
    <row r="1849" spans="1:20">
      <c r="A1849">
        <f t="shared" si="96"/>
        <v>13</v>
      </c>
      <c r="B1849" s="60" t="s">
        <v>27</v>
      </c>
      <c r="C1849" s="60" t="s">
        <v>195</v>
      </c>
      <c r="D1849" s="60">
        <v>1</v>
      </c>
      <c r="E1849" s="65">
        <v>210306.41500000001</v>
      </c>
      <c r="F1849" s="60">
        <v>2022</v>
      </c>
      <c r="G1849" s="65">
        <v>74.872</v>
      </c>
      <c r="H1849" s="65">
        <v>6.2570796012878418</v>
      </c>
      <c r="I1849" s="66">
        <v>2.380000114440918</v>
      </c>
      <c r="J1849" s="5">
        <v>10.24317425842932</v>
      </c>
      <c r="K1849" s="6">
        <v>65.782396006533403</v>
      </c>
      <c r="L1849" s="5">
        <v>59.156704122612581</v>
      </c>
      <c r="M1849" s="5">
        <v>9.4113947545693222</v>
      </c>
      <c r="N1849" s="7">
        <v>6.2856468850051623</v>
      </c>
      <c r="O1849" s="7" t="s">
        <v>3216</v>
      </c>
      <c r="P1849" s="67">
        <v>56.3099869930819</v>
      </c>
      <c r="Q1849" s="18">
        <f t="shared" si="98"/>
        <v>2</v>
      </c>
      <c r="R1849" s="68">
        <v>1.51</v>
      </c>
      <c r="S1849" s="69">
        <v>18554.05</v>
      </c>
      <c r="T1849" s="59">
        <f t="shared" si="95"/>
        <v>18554.05</v>
      </c>
    </row>
    <row r="1850" spans="1:20">
      <c r="A1850">
        <f t="shared" si="96"/>
        <v>28</v>
      </c>
      <c r="B1850" s="60" t="s">
        <v>146</v>
      </c>
      <c r="C1850" s="60" t="s">
        <v>314</v>
      </c>
      <c r="D1850" s="60">
        <v>4</v>
      </c>
      <c r="E1850" s="65">
        <v>11402.263999999999</v>
      </c>
      <c r="F1850" s="60">
        <v>2015</v>
      </c>
      <c r="G1850" s="65">
        <v>74.875</v>
      </c>
      <c r="H1850" s="65">
        <v>5.1316118240356445</v>
      </c>
      <c r="I1850" s="66">
        <v>1.9700000286102295</v>
      </c>
      <c r="J1850" s="5">
        <v>9.1177064811771231</v>
      </c>
      <c r="K1850" s="6">
        <v>58.556907818000326</v>
      </c>
      <c r="L1850" s="5">
        <v>51.931215934079503</v>
      </c>
      <c r="M1850" s="5">
        <v>9.0013946687386337</v>
      </c>
      <c r="N1850" s="7">
        <v>5.7692410837660368</v>
      </c>
      <c r="O1850" s="7" t="s">
        <v>1340</v>
      </c>
      <c r="P1850" s="67">
        <v>52.167842017876431</v>
      </c>
      <c r="Q1850" s="18">
        <f t="shared" si="98"/>
        <v>2</v>
      </c>
      <c r="R1850" s="68">
        <v>1.59</v>
      </c>
      <c r="S1850" s="69">
        <v>12802.79</v>
      </c>
      <c r="T1850" s="59">
        <f t="shared" si="95"/>
        <v>12802.79</v>
      </c>
    </row>
    <row r="1851" spans="1:20">
      <c r="A1851">
        <f t="shared" si="96"/>
        <v>3</v>
      </c>
      <c r="B1851" s="60" t="s">
        <v>38</v>
      </c>
      <c r="C1851" s="60" t="s">
        <v>206</v>
      </c>
      <c r="D1851" s="60">
        <v>1</v>
      </c>
      <c r="E1851" s="65">
        <v>44777.319000000003</v>
      </c>
      <c r="F1851" s="60">
        <v>2010</v>
      </c>
      <c r="G1851" s="65">
        <v>74.876000000000005</v>
      </c>
      <c r="H1851" s="65">
        <v>6.4081134796142578</v>
      </c>
      <c r="I1851" s="66">
        <v>1.8799999952316284</v>
      </c>
      <c r="J1851" s="5">
        <v>10.394208136755736</v>
      </c>
      <c r="K1851" s="6">
        <v>66.755912561894604</v>
      </c>
      <c r="L1851" s="5">
        <v>60.130220677973782</v>
      </c>
      <c r="M1851" s="5">
        <v>8.9113946353600326</v>
      </c>
      <c r="N1851" s="7">
        <v>6.7475656884703143</v>
      </c>
      <c r="O1851" s="7" t="s">
        <v>2094</v>
      </c>
      <c r="P1851" s="67">
        <v>61.438878477419671</v>
      </c>
      <c r="Q1851" s="18">
        <f t="shared" si="98"/>
        <v>2</v>
      </c>
      <c r="R1851" s="68">
        <v>1.65</v>
      </c>
      <c r="S1851" s="69">
        <v>14037.06</v>
      </c>
      <c r="T1851" s="59">
        <f t="shared" si="95"/>
        <v>14037.06</v>
      </c>
    </row>
    <row r="1852" spans="1:20">
      <c r="A1852">
        <f t="shared" si="96"/>
        <v>76</v>
      </c>
      <c r="B1852" s="60" t="s">
        <v>24</v>
      </c>
      <c r="C1852" s="60" t="s">
        <v>192</v>
      </c>
      <c r="D1852" s="60">
        <v>1</v>
      </c>
      <c r="E1852" s="65">
        <v>12581.843000000001</v>
      </c>
      <c r="F1852" s="60">
        <v>2025</v>
      </c>
      <c r="G1852" s="65">
        <v>68.905000000000001</v>
      </c>
      <c r="H1852" s="65">
        <v>5.8298821220397947</v>
      </c>
      <c r="I1852" s="66">
        <v>2.5699999332427979</v>
      </c>
      <c r="J1852" s="5">
        <v>9.8159767791812733</v>
      </c>
      <c r="K1852" s="6">
        <v>58.014953957055134</v>
      </c>
      <c r="L1852" s="5">
        <v>51.389262073134311</v>
      </c>
      <c r="M1852" s="5">
        <v>9.6013945733712021</v>
      </c>
      <c r="N1852" s="7">
        <v>5.3522706186514659</v>
      </c>
      <c r="O1852" s="7" t="s">
        <v>3213</v>
      </c>
      <c r="P1852" s="67">
        <v>47.779923570061896</v>
      </c>
      <c r="Q1852" s="18">
        <f t="shared" si="98"/>
        <v>2</v>
      </c>
      <c r="R1852" s="68">
        <v>1.48</v>
      </c>
      <c r="S1852" s="69" t="s">
        <v>367</v>
      </c>
      <c r="T1852" s="59">
        <f t="shared" si="95"/>
        <v>11329.15</v>
      </c>
    </row>
    <row r="1853" spans="1:20">
      <c r="A1853">
        <f t="shared" si="96"/>
        <v>10</v>
      </c>
      <c r="B1853" s="60" t="s">
        <v>49</v>
      </c>
      <c r="C1853" s="60" t="s">
        <v>217</v>
      </c>
      <c r="D1853" s="60">
        <v>1</v>
      </c>
      <c r="E1853" s="65">
        <v>14825.954</v>
      </c>
      <c r="F1853" s="60">
        <v>2009</v>
      </c>
      <c r="G1853" s="65">
        <v>74.900999999999996</v>
      </c>
      <c r="H1853" s="65">
        <v>6.0218033790588379</v>
      </c>
      <c r="I1853" s="66">
        <v>2.1783609390258789</v>
      </c>
      <c r="J1853" s="5">
        <v>10.007898036200316</v>
      </c>
      <c r="K1853" s="6">
        <v>64.296329426449063</v>
      </c>
      <c r="L1853" s="5">
        <v>57.67063754252824</v>
      </c>
      <c r="M1853" s="5">
        <v>9.2097555791542831</v>
      </c>
      <c r="N1853" s="7">
        <v>6.2619075008963527</v>
      </c>
      <c r="O1853" s="7" t="s">
        <v>2259</v>
      </c>
      <c r="P1853" s="67">
        <v>57.148149648673112</v>
      </c>
      <c r="Q1853" s="18">
        <f t="shared" si="98"/>
        <v>2</v>
      </c>
      <c r="R1853" s="68">
        <v>1.67</v>
      </c>
      <c r="S1853" s="69">
        <v>11403.53</v>
      </c>
      <c r="T1853" s="59">
        <f t="shared" si="95"/>
        <v>11403.53</v>
      </c>
    </row>
    <row r="1854" spans="1:20">
      <c r="A1854">
        <f t="shared" si="96"/>
        <v>32</v>
      </c>
      <c r="B1854" s="60" t="s">
        <v>115</v>
      </c>
      <c r="C1854" s="60" t="s">
        <v>283</v>
      </c>
      <c r="D1854" s="60">
        <v>4</v>
      </c>
      <c r="E1854" s="65">
        <v>4957.768</v>
      </c>
      <c r="F1854" s="60">
        <v>2019</v>
      </c>
      <c r="G1854" s="65">
        <v>75.811000000000007</v>
      </c>
      <c r="H1854" s="65">
        <v>4.4825372695922852</v>
      </c>
      <c r="I1854" s="66">
        <v>1.2699999809265137</v>
      </c>
      <c r="J1854" s="5">
        <v>8.4686319267337637</v>
      </c>
      <c r="K1854" s="6">
        <v>55.06823731282168</v>
      </c>
      <c r="L1854" s="5">
        <v>48.442545428900857</v>
      </c>
      <c r="M1854" s="5">
        <v>8.3013946210549179</v>
      </c>
      <c r="N1854" s="7">
        <v>5.8354707419926166</v>
      </c>
      <c r="O1854" s="7" t="s">
        <v>705</v>
      </c>
      <c r="P1854" s="67">
        <v>52.52190017786392</v>
      </c>
      <c r="Q1854" s="18">
        <f t="shared" si="98"/>
        <v>1</v>
      </c>
      <c r="R1854" s="68">
        <v>1.55</v>
      </c>
      <c r="S1854" s="69">
        <v>6269.89</v>
      </c>
      <c r="T1854" s="59">
        <f t="shared" si="95"/>
        <v>6269.89</v>
      </c>
    </row>
    <row r="1855" spans="1:20">
      <c r="A1855">
        <f t="shared" si="96"/>
        <v>51</v>
      </c>
      <c r="B1855" s="60" t="s">
        <v>123</v>
      </c>
      <c r="C1855" s="60" t="s">
        <v>291</v>
      </c>
      <c r="D1855" s="60">
        <v>7</v>
      </c>
      <c r="E1855" s="65">
        <v>20062.920999999998</v>
      </c>
      <c r="F1855" s="60">
        <v>2013</v>
      </c>
      <c r="G1855" s="65">
        <v>74.918000000000006</v>
      </c>
      <c r="H1855" s="65">
        <v>5.0815844535827637</v>
      </c>
      <c r="I1855" s="66">
        <v>2.6099998950958252</v>
      </c>
      <c r="J1855" s="5">
        <v>9.0676791107242423</v>
      </c>
      <c r="K1855" s="6">
        <v>58.269059761899321</v>
      </c>
      <c r="L1855" s="5">
        <v>51.643367877978498</v>
      </c>
      <c r="M1855" s="5">
        <v>9.6413945352242294</v>
      </c>
      <c r="N1855" s="7">
        <v>5.3564209709811896</v>
      </c>
      <c r="O1855" s="7" t="s">
        <v>1679</v>
      </c>
      <c r="P1855" s="67">
        <v>48.603493246207542</v>
      </c>
      <c r="Q1855" s="18">
        <f t="shared" si="98"/>
        <v>2</v>
      </c>
      <c r="R1855" s="68">
        <v>1.62</v>
      </c>
      <c r="S1855" s="69">
        <v>26942.04</v>
      </c>
      <c r="T1855" s="59">
        <f t="shared" si="95"/>
        <v>26942.04</v>
      </c>
    </row>
    <row r="1856" spans="1:20">
      <c r="A1856">
        <f t="shared" si="96"/>
        <v>90</v>
      </c>
      <c r="B1856" s="60" t="s">
        <v>67</v>
      </c>
      <c r="C1856" s="60" t="s">
        <v>235</v>
      </c>
      <c r="D1856" s="60">
        <v>7</v>
      </c>
      <c r="E1856" s="65">
        <v>9946.6759999999995</v>
      </c>
      <c r="F1856" s="60">
        <v>2011</v>
      </c>
      <c r="G1856" s="65">
        <v>74.923000000000002</v>
      </c>
      <c r="H1856" s="65">
        <v>4.9176025390625</v>
      </c>
      <c r="I1856" s="66">
        <v>3.6829633712768555</v>
      </c>
      <c r="J1856" s="5">
        <v>8.9036971962039786</v>
      </c>
      <c r="K1856" s="6">
        <v>57.219127726775682</v>
      </c>
      <c r="L1856" s="5">
        <v>50.593435842854859</v>
      </c>
      <c r="M1856" s="5">
        <v>10.71435801140526</v>
      </c>
      <c r="N1856" s="7">
        <v>4.7220221490638048</v>
      </c>
      <c r="O1856" s="7" t="s">
        <v>2002</v>
      </c>
      <c r="P1856" s="67">
        <v>42.995616253094227</v>
      </c>
      <c r="Q1856" s="18">
        <f t="shared" si="98"/>
        <v>3</v>
      </c>
      <c r="R1856" s="68">
        <v>1.65</v>
      </c>
      <c r="S1856" s="69">
        <v>28415.119999999999</v>
      </c>
      <c r="T1856" s="59">
        <f t="shared" si="95"/>
        <v>28415.119999999999</v>
      </c>
    </row>
    <row r="1857" spans="1:20">
      <c r="A1857">
        <f t="shared" si="96"/>
        <v>71</v>
      </c>
      <c r="B1857" s="60" t="s">
        <v>97</v>
      </c>
      <c r="C1857" s="60" t="s">
        <v>265</v>
      </c>
      <c r="D1857" s="60">
        <v>5</v>
      </c>
      <c r="E1857" s="65">
        <v>1273.588</v>
      </c>
      <c r="F1857" s="60">
        <v>2023</v>
      </c>
      <c r="G1857" s="65">
        <v>74.926000000000002</v>
      </c>
      <c r="H1857" s="65">
        <v>5.7583790283203129</v>
      </c>
      <c r="I1857" s="66">
        <v>3.3499999046325684</v>
      </c>
      <c r="J1857" s="5">
        <v>9.7444736854617915</v>
      </c>
      <c r="K1857" s="6">
        <v>62.624839758570282</v>
      </c>
      <c r="L1857" s="5">
        <v>55.999147874649459</v>
      </c>
      <c r="M1857" s="5">
        <v>10.381394544760973</v>
      </c>
      <c r="N1857" s="7">
        <v>5.3941835688067297</v>
      </c>
      <c r="O1857" s="7" t="s">
        <v>3218</v>
      </c>
      <c r="P1857" s="67">
        <v>48.267234108718512</v>
      </c>
      <c r="Q1857" s="18">
        <f t="shared" si="98"/>
        <v>3</v>
      </c>
      <c r="R1857" s="68">
        <v>1.5</v>
      </c>
      <c r="S1857" s="69">
        <v>26635.01</v>
      </c>
      <c r="T1857" s="59">
        <f t="shared" si="95"/>
        <v>26635.01</v>
      </c>
    </row>
    <row r="1858" spans="1:20">
      <c r="A1858">
        <f t="shared" si="96"/>
        <v>58</v>
      </c>
      <c r="B1858" s="60" t="s">
        <v>19</v>
      </c>
      <c r="C1858" s="60" t="s">
        <v>187</v>
      </c>
      <c r="D1858" s="60">
        <v>6</v>
      </c>
      <c r="E1858" s="65">
        <v>173562.364</v>
      </c>
      <c r="F1858" s="60">
        <v>2024</v>
      </c>
      <c r="G1858" s="65">
        <v>74.930000000000007</v>
      </c>
      <c r="H1858" s="65">
        <v>4.0183186721801754</v>
      </c>
      <c r="I1858" s="66">
        <v>0.92000001668930054</v>
      </c>
      <c r="J1858" s="5">
        <v>8.0044133293216539</v>
      </c>
      <c r="K1858" s="6">
        <v>51.444734663753209</v>
      </c>
      <c r="L1858" s="5">
        <v>44.819042779832387</v>
      </c>
      <c r="M1858" s="5">
        <v>7.9513946568177047</v>
      </c>
      <c r="N1858" s="7">
        <v>5.636626618879184</v>
      </c>
      <c r="O1858" s="7" t="s">
        <v>3219</v>
      </c>
      <c r="P1858" s="67">
        <v>50.377499252414019</v>
      </c>
      <c r="Q1858" s="18">
        <f t="shared" si="98"/>
        <v>1</v>
      </c>
      <c r="R1858" s="68">
        <v>1.49</v>
      </c>
      <c r="S1858" s="69">
        <v>8486.7800000000007</v>
      </c>
      <c r="T1858" s="59">
        <f t="shared" ref="T1858:T1921" si="99">IF(S1858=0,"",IF(F1858=2025,_xlfn.XLOOKUP("2024"&amp;C1858,O:O,S:S,"",0),S1858))</f>
        <v>8486.7800000000007</v>
      </c>
    </row>
    <row r="1859" spans="1:20">
      <c r="A1859">
        <f t="shared" ref="A1859:A1922" si="100">IF(ISNUMBER(P1859),COUNTIFS($F$3:$F$3127,F1859,$P$3:$P$3127,"&gt;"&amp;P1859)+1,"")</f>
        <v>110</v>
      </c>
      <c r="B1859" s="60" t="s">
        <v>28</v>
      </c>
      <c r="C1859" s="60" t="s">
        <v>196</v>
      </c>
      <c r="D1859" s="60">
        <v>7</v>
      </c>
      <c r="E1859" s="65">
        <v>7024.7449999999999</v>
      </c>
      <c r="F1859" s="60">
        <v>2018</v>
      </c>
      <c r="G1859" s="65">
        <v>74.933000000000007</v>
      </c>
      <c r="H1859" s="65">
        <v>5.098813533782959</v>
      </c>
      <c r="I1859" s="66">
        <v>4.1171789169311523</v>
      </c>
      <c r="J1859" s="5">
        <v>9.0849081909244376</v>
      </c>
      <c r="K1859" s="6">
        <v>58.391462857994973</v>
      </c>
      <c r="L1859" s="5">
        <v>51.765770974074151</v>
      </c>
      <c r="M1859" s="5">
        <v>11.148573557059557</v>
      </c>
      <c r="N1859" s="7">
        <v>4.6432640650511532</v>
      </c>
      <c r="O1859" s="7" t="s">
        <v>940</v>
      </c>
      <c r="P1859" s="67">
        <v>41.84019604444682</v>
      </c>
      <c r="Q1859" s="18">
        <f t="shared" si="98"/>
        <v>3</v>
      </c>
      <c r="R1859" s="68">
        <v>1.56</v>
      </c>
      <c r="S1859" s="69">
        <v>27691.01</v>
      </c>
      <c r="T1859" s="59">
        <f t="shared" si="99"/>
        <v>27691.01</v>
      </c>
    </row>
    <row r="1860" spans="1:20">
      <c r="A1860">
        <f t="shared" si="100"/>
        <v>2</v>
      </c>
      <c r="B1860" s="60" t="s">
        <v>109</v>
      </c>
      <c r="C1860" s="60" t="s">
        <v>277</v>
      </c>
      <c r="D1860" s="60">
        <v>1</v>
      </c>
      <c r="E1860" s="65">
        <v>6823.6130000000003</v>
      </c>
      <c r="F1860" s="60">
        <v>2023</v>
      </c>
      <c r="G1860" s="65">
        <v>74.947000000000003</v>
      </c>
      <c r="H1860" s="65">
        <v>6.3643934745788577</v>
      </c>
      <c r="I1860" s="66">
        <v>1.7560293674468994</v>
      </c>
      <c r="J1860" s="5">
        <v>10.350488131720336</v>
      </c>
      <c r="K1860" s="6">
        <v>66.538158570490339</v>
      </c>
      <c r="L1860" s="5">
        <v>59.912466686569516</v>
      </c>
      <c r="M1860" s="5">
        <v>8.7874240075753036</v>
      </c>
      <c r="N1860" s="7">
        <v>6.8179783557640166</v>
      </c>
      <c r="O1860" s="7" t="s">
        <v>3220</v>
      </c>
      <c r="P1860" s="67">
        <v>61.007370855685537</v>
      </c>
      <c r="Q1860" s="18">
        <f t="shared" si="98"/>
        <v>2</v>
      </c>
      <c r="R1860" s="68">
        <v>1.5</v>
      </c>
      <c r="S1860" s="69">
        <v>7496.53</v>
      </c>
      <c r="T1860" s="59">
        <f t="shared" si="99"/>
        <v>7496.53</v>
      </c>
    </row>
    <row r="1861" spans="1:20">
      <c r="A1861">
        <f t="shared" si="100"/>
        <v>40</v>
      </c>
      <c r="B1861" s="60" t="s">
        <v>93</v>
      </c>
      <c r="C1861" s="60" t="s">
        <v>261</v>
      </c>
      <c r="D1861" s="60">
        <v>8</v>
      </c>
      <c r="E1861" s="65">
        <v>26998.388999999999</v>
      </c>
      <c r="F1861" s="60">
        <v>2007</v>
      </c>
      <c r="G1861" s="65">
        <v>74.960999999999999</v>
      </c>
      <c r="H1861" s="65">
        <v>6.2389044761657715</v>
      </c>
      <c r="I1861" s="66">
        <v>4.0500001907348633</v>
      </c>
      <c r="J1861" s="5">
        <v>10.22499913330725</v>
      </c>
      <c r="K1861" s="6">
        <v>65.743730539026998</v>
      </c>
      <c r="L1861" s="5">
        <v>59.118038655106176</v>
      </c>
      <c r="M1861" s="5">
        <v>11.081394830863267</v>
      </c>
      <c r="N1861" s="7">
        <v>5.3348914606358031</v>
      </c>
      <c r="O1861" s="7" t="s">
        <v>2580</v>
      </c>
      <c r="P1861" s="67">
        <v>48.799816164944723</v>
      </c>
      <c r="Q1861" s="18">
        <f t="shared" si="98"/>
        <v>3</v>
      </c>
      <c r="R1861" s="68">
        <v>1.69</v>
      </c>
      <c r="S1861" s="69">
        <v>22305.119999999999</v>
      </c>
      <c r="T1861" s="59">
        <f t="shared" si="99"/>
        <v>22305.119999999999</v>
      </c>
    </row>
    <row r="1862" spans="1:20">
      <c r="A1862">
        <f t="shared" si="100"/>
        <v>43</v>
      </c>
      <c r="B1862" s="60" t="s">
        <v>147</v>
      </c>
      <c r="C1862" s="60" t="s">
        <v>315</v>
      </c>
      <c r="D1862" s="60">
        <v>4</v>
      </c>
      <c r="E1862" s="65">
        <v>73346.769</v>
      </c>
      <c r="F1862" s="60">
        <v>2010</v>
      </c>
      <c r="G1862" s="65">
        <v>74.963999999999999</v>
      </c>
      <c r="H1862" s="65">
        <v>5.4903473854064941</v>
      </c>
      <c r="I1862" s="66">
        <v>3.1700000762939453</v>
      </c>
      <c r="J1862" s="5">
        <v>9.4764420425479727</v>
      </c>
      <c r="K1862" s="6">
        <v>60.933167584927929</v>
      </c>
      <c r="L1862" s="5">
        <v>54.307475701007107</v>
      </c>
      <c r="M1862" s="5">
        <v>10.20139471642235</v>
      </c>
      <c r="N1862" s="7">
        <v>5.3235344000151432</v>
      </c>
      <c r="O1862" s="7" t="s">
        <v>2127</v>
      </c>
      <c r="P1862" s="67">
        <v>48.472589697313708</v>
      </c>
      <c r="Q1862" s="18">
        <f t="shared" si="98"/>
        <v>2</v>
      </c>
      <c r="R1862" s="68">
        <v>1.65</v>
      </c>
      <c r="S1862" s="69">
        <v>19897.45</v>
      </c>
      <c r="T1862" s="59">
        <f t="shared" si="99"/>
        <v>19897.45</v>
      </c>
    </row>
    <row r="1863" spans="1:20">
      <c r="A1863">
        <f t="shared" si="100"/>
        <v>52</v>
      </c>
      <c r="B1863" s="60" t="s">
        <v>14</v>
      </c>
      <c r="C1863" s="60" t="s">
        <v>182</v>
      </c>
      <c r="D1863" s="60">
        <v>7</v>
      </c>
      <c r="E1863" s="65">
        <v>2909.9650000000001</v>
      </c>
      <c r="F1863" s="60">
        <v>2018</v>
      </c>
      <c r="G1863" s="65">
        <v>74.977999999999994</v>
      </c>
      <c r="H1863" s="65">
        <v>5.0624485015869141</v>
      </c>
      <c r="I1863" s="66">
        <v>2.4504921436309814</v>
      </c>
      <c r="J1863" s="5">
        <v>9.0485431587283927</v>
      </c>
      <c r="K1863" s="6">
        <v>58.192659597372447</v>
      </c>
      <c r="L1863" s="5">
        <v>51.566967713451625</v>
      </c>
      <c r="M1863" s="5">
        <v>9.4818867837593857</v>
      </c>
      <c r="N1863" s="7">
        <v>5.4384711491995175</v>
      </c>
      <c r="O1863" s="7" t="s">
        <v>897</v>
      </c>
      <c r="P1863" s="67">
        <v>49.005763160719354</v>
      </c>
      <c r="Q1863" s="18">
        <f t="shared" si="98"/>
        <v>2</v>
      </c>
      <c r="R1863" s="68">
        <v>1.56</v>
      </c>
      <c r="S1863" s="69">
        <v>15037.05</v>
      </c>
      <c r="T1863" s="59">
        <f t="shared" si="99"/>
        <v>15037.05</v>
      </c>
    </row>
    <row r="1864" spans="1:20">
      <c r="A1864">
        <f t="shared" si="100"/>
        <v>124</v>
      </c>
      <c r="B1864" s="60" t="s">
        <v>84</v>
      </c>
      <c r="C1864" s="60" t="s">
        <v>252</v>
      </c>
      <c r="D1864" s="60">
        <v>7</v>
      </c>
      <c r="E1864" s="65">
        <v>1927.588</v>
      </c>
      <c r="F1864" s="60">
        <v>2018</v>
      </c>
      <c r="G1864" s="65">
        <v>74.978999999999999</v>
      </c>
      <c r="H1864" s="65">
        <v>5.9011540412902832</v>
      </c>
      <c r="I1864" s="66">
        <v>5.880000114440918</v>
      </c>
      <c r="J1864" s="5">
        <v>9.8872486984317618</v>
      </c>
      <c r="K1864" s="6">
        <v>63.587360037695198</v>
      </c>
      <c r="L1864" s="5">
        <v>56.961668153774376</v>
      </c>
      <c r="M1864" s="5">
        <v>12.911394754569322</v>
      </c>
      <c r="N1864" s="7">
        <v>4.411736240472063</v>
      </c>
      <c r="O1864" s="7" t="s">
        <v>933</v>
      </c>
      <c r="P1864" s="67">
        <v>39.753911604359367</v>
      </c>
      <c r="Q1864" s="18">
        <f t="shared" si="98"/>
        <v>3</v>
      </c>
      <c r="R1864" s="68">
        <v>1.56</v>
      </c>
      <c r="S1864" s="69">
        <v>34729.71</v>
      </c>
      <c r="T1864" s="59">
        <f t="shared" si="99"/>
        <v>34729.71</v>
      </c>
    </row>
    <row r="1865" spans="1:20">
      <c r="A1865" t="str">
        <f t="shared" si="100"/>
        <v/>
      </c>
      <c r="B1865" s="60" t="s">
        <v>338</v>
      </c>
      <c r="C1865" s="60" t="s">
        <v>339</v>
      </c>
      <c r="D1865" s="60">
        <v>7</v>
      </c>
      <c r="E1865" s="65">
        <v>1741.4459999999999</v>
      </c>
      <c r="F1865" s="60">
        <v>2021</v>
      </c>
      <c r="G1865" s="65">
        <v>74.980999999999995</v>
      </c>
      <c r="H1865" s="65">
        <v>6.6484994888305664</v>
      </c>
      <c r="I1865" s="66" t="s">
        <v>367</v>
      </c>
      <c r="J1865" s="5">
        <v>10.634594145972045</v>
      </c>
      <c r="K1865" s="6">
        <v>68.395549174325126</v>
      </c>
      <c r="L1865" s="5">
        <v>61.769857290404303</v>
      </c>
      <c r="M1865" s="5" t="s">
        <v>367</v>
      </c>
      <c r="N1865" s="7" t="s">
        <v>367</v>
      </c>
      <c r="O1865" s="7" t="s">
        <v>3221</v>
      </c>
      <c r="P1865" s="67" t="s">
        <v>367</v>
      </c>
      <c r="Q1865" s="18">
        <f t="shared" si="98"/>
        <v>3</v>
      </c>
      <c r="R1865" s="68">
        <v>1.52</v>
      </c>
      <c r="S1865" s="69">
        <v>12362.42</v>
      </c>
      <c r="T1865" s="59">
        <f t="shared" si="99"/>
        <v>12362.42</v>
      </c>
    </row>
    <row r="1866" spans="1:20">
      <c r="A1866">
        <f t="shared" si="100"/>
        <v>16</v>
      </c>
      <c r="B1866" s="60" t="s">
        <v>12</v>
      </c>
      <c r="C1866" s="60" t="s">
        <v>180</v>
      </c>
      <c r="D1866" s="60">
        <v>4</v>
      </c>
      <c r="E1866" s="65">
        <v>39205.031000000003</v>
      </c>
      <c r="F1866" s="60">
        <v>2014</v>
      </c>
      <c r="G1866" s="65">
        <v>74.992000000000004</v>
      </c>
      <c r="H1866" s="65">
        <v>6.3548984527587891</v>
      </c>
      <c r="I1866" s="66">
        <v>2.8043487071990967</v>
      </c>
      <c r="J1866" s="5">
        <v>10.340993109900268</v>
      </c>
      <c r="K1866" s="6">
        <v>66.517034258974149</v>
      </c>
      <c r="L1866" s="5">
        <v>59.891342375053327</v>
      </c>
      <c r="M1866" s="5">
        <v>9.8357433473275009</v>
      </c>
      <c r="N1866" s="7">
        <v>6.0891526202060344</v>
      </c>
      <c r="O1866" s="7" t="s">
        <v>1470</v>
      </c>
      <c r="P1866" s="67">
        <v>55.188343401892155</v>
      </c>
      <c r="Q1866" s="18">
        <f t="shared" si="98"/>
        <v>2</v>
      </c>
      <c r="R1866" s="68">
        <v>1.61</v>
      </c>
      <c r="S1866" s="69">
        <v>15073.76</v>
      </c>
      <c r="T1866" s="59">
        <f t="shared" si="99"/>
        <v>15073.76</v>
      </c>
    </row>
    <row r="1867" spans="1:20">
      <c r="A1867" t="str">
        <f t="shared" si="100"/>
        <v/>
      </c>
      <c r="B1867" s="60" t="s">
        <v>115</v>
      </c>
      <c r="C1867" s="60" t="s">
        <v>283</v>
      </c>
      <c r="D1867" s="60">
        <v>4</v>
      </c>
      <c r="E1867" s="65">
        <v>5069.692</v>
      </c>
      <c r="F1867" s="60">
        <v>2020</v>
      </c>
      <c r="G1867" s="65">
        <v>74.998000000000005</v>
      </c>
      <c r="H1867" s="65" t="s">
        <v>367</v>
      </c>
      <c r="I1867" s="66">
        <v>1.1399999856948853</v>
      </c>
      <c r="J1867" s="5" t="s">
        <v>367</v>
      </c>
      <c r="K1867" s="6" t="s">
        <v>367</v>
      </c>
      <c r="L1867" s="5" t="s">
        <v>367</v>
      </c>
      <c r="M1867" s="5">
        <v>8.1713946258232895</v>
      </c>
      <c r="N1867" s="7" t="s">
        <v>367</v>
      </c>
      <c r="O1867" s="7" t="s">
        <v>650</v>
      </c>
      <c r="P1867" s="67" t="s">
        <v>367</v>
      </c>
      <c r="Q1867" s="18">
        <f t="shared" si="98"/>
        <v>1</v>
      </c>
      <c r="R1867" s="68">
        <v>1.53</v>
      </c>
      <c r="S1867" s="69">
        <v>5423.68</v>
      </c>
      <c r="T1867" s="59">
        <f t="shared" si="99"/>
        <v>5423.68</v>
      </c>
    </row>
    <row r="1868" spans="1:20">
      <c r="A1868">
        <f t="shared" si="100"/>
        <v>91</v>
      </c>
      <c r="B1868" s="60" t="s">
        <v>101</v>
      </c>
      <c r="C1868" s="60" t="s">
        <v>269</v>
      </c>
      <c r="D1868" s="60">
        <v>7</v>
      </c>
      <c r="E1868" s="65">
        <v>632.84500000000003</v>
      </c>
      <c r="F1868" s="60">
        <v>2008</v>
      </c>
      <c r="G1868" s="65">
        <v>75.001000000000005</v>
      </c>
      <c r="H1868" s="65">
        <v>4.998687744140625</v>
      </c>
      <c r="I1868" s="66">
        <v>4.7100000381469727</v>
      </c>
      <c r="J1868" s="5">
        <v>8.9847824012821036</v>
      </c>
      <c r="K1868" s="6">
        <v>57.800328945519588</v>
      </c>
      <c r="L1868" s="5">
        <v>51.174637061598766</v>
      </c>
      <c r="M1868" s="5">
        <v>11.741394678275377</v>
      </c>
      <c r="N1868" s="7">
        <v>4.3584802711968376</v>
      </c>
      <c r="O1868" s="7" t="s">
        <v>2478</v>
      </c>
      <c r="P1868" s="67">
        <v>39.86829677085796</v>
      </c>
      <c r="Q1868" s="18">
        <f t="shared" si="98"/>
        <v>3</v>
      </c>
      <c r="R1868" s="68">
        <v>1.69</v>
      </c>
      <c r="S1868" s="69">
        <v>20239.009999999998</v>
      </c>
      <c r="T1868" s="59">
        <f t="shared" si="99"/>
        <v>20239.009999999998</v>
      </c>
    </row>
    <row r="1869" spans="1:20">
      <c r="A1869">
        <f t="shared" si="100"/>
        <v>28</v>
      </c>
      <c r="B1869" s="60" t="s">
        <v>146</v>
      </c>
      <c r="C1869" s="60" t="s">
        <v>314</v>
      </c>
      <c r="D1869" s="60">
        <v>4</v>
      </c>
      <c r="E1869" s="65">
        <v>11974.057000000001</v>
      </c>
      <c r="F1869" s="60">
        <v>2020</v>
      </c>
      <c r="G1869" s="65">
        <v>75.004000000000005</v>
      </c>
      <c r="H1869" s="65">
        <v>4.7308111190795898</v>
      </c>
      <c r="I1869" s="66">
        <v>1.3999999761581421</v>
      </c>
      <c r="J1869" s="5">
        <v>8.7169057762210684</v>
      </c>
      <c r="K1869" s="6">
        <v>56.079285182567915</v>
      </c>
      <c r="L1869" s="5">
        <v>49.453593298647093</v>
      </c>
      <c r="M1869" s="5">
        <v>8.4313946162865463</v>
      </c>
      <c r="N1869" s="7">
        <v>5.8654108305071864</v>
      </c>
      <c r="O1869" s="7" t="s">
        <v>681</v>
      </c>
      <c r="P1869" s="67">
        <v>52.66833782186626</v>
      </c>
      <c r="Q1869" s="18">
        <f t="shared" si="98"/>
        <v>1</v>
      </c>
      <c r="R1869" s="68">
        <v>1.53</v>
      </c>
      <c r="S1869" s="69">
        <v>11955.6</v>
      </c>
      <c r="T1869" s="59">
        <f t="shared" si="99"/>
        <v>11955.6</v>
      </c>
    </row>
    <row r="1870" spans="1:20">
      <c r="A1870">
        <f t="shared" si="100"/>
        <v>52</v>
      </c>
      <c r="B1870" s="60" t="s">
        <v>146</v>
      </c>
      <c r="C1870" s="60" t="s">
        <v>314</v>
      </c>
      <c r="D1870" s="60">
        <v>4</v>
      </c>
      <c r="E1870" s="65">
        <v>11528.674000000001</v>
      </c>
      <c r="F1870" s="60">
        <v>2016</v>
      </c>
      <c r="G1870" s="65">
        <v>75.007000000000005</v>
      </c>
      <c r="H1870" s="65">
        <v>4.5214533805847168</v>
      </c>
      <c r="I1870" s="66">
        <v>1.9099999666213989</v>
      </c>
      <c r="J1870" s="5">
        <v>8.5075480377261954</v>
      </c>
      <c r="K1870" s="6">
        <v>54.734593642657572</v>
      </c>
      <c r="L1870" s="5">
        <v>48.108901758736749</v>
      </c>
      <c r="M1870" s="5">
        <v>8.9413946067498031</v>
      </c>
      <c r="N1870" s="7">
        <v>5.3804695883145159</v>
      </c>
      <c r="O1870" s="7" t="s">
        <v>1218</v>
      </c>
      <c r="P1870" s="67">
        <v>48.595978662296311</v>
      </c>
      <c r="Q1870" s="18">
        <f t="shared" si="98"/>
        <v>2</v>
      </c>
      <c r="R1870" s="68">
        <v>1.58</v>
      </c>
      <c r="S1870" s="69">
        <v>12803.88</v>
      </c>
      <c r="T1870" s="59">
        <f t="shared" si="99"/>
        <v>12803.88</v>
      </c>
    </row>
    <row r="1871" spans="1:20">
      <c r="A1871">
        <f t="shared" si="100"/>
        <v>5</v>
      </c>
      <c r="B1871" s="60" t="s">
        <v>143</v>
      </c>
      <c r="C1871" s="60" t="s">
        <v>311</v>
      </c>
      <c r="D1871" s="60">
        <v>8</v>
      </c>
      <c r="E1871" s="65">
        <v>68579.447</v>
      </c>
      <c r="F1871" s="60">
        <v>2010</v>
      </c>
      <c r="G1871" s="65">
        <v>75.012</v>
      </c>
      <c r="H1871" s="65">
        <v>6.216702938079834</v>
      </c>
      <c r="I1871" s="66">
        <v>2</v>
      </c>
      <c r="J1871" s="5">
        <v>10.202797595221313</v>
      </c>
      <c r="K1871" s="6">
        <v>65.645613068975763</v>
      </c>
      <c r="L1871" s="5">
        <v>59.01992118505494</v>
      </c>
      <c r="M1871" s="5">
        <v>9.0313946401284042</v>
      </c>
      <c r="N1871" s="7">
        <v>6.5349731173098</v>
      </c>
      <c r="O1871" s="7" t="s">
        <v>2101</v>
      </c>
      <c r="P1871" s="67">
        <v>59.503150876123193</v>
      </c>
      <c r="Q1871" s="18">
        <f t="shared" si="98"/>
        <v>2</v>
      </c>
      <c r="R1871" s="68">
        <v>1.65</v>
      </c>
      <c r="S1871" s="69">
        <v>16730.37</v>
      </c>
      <c r="T1871" s="59">
        <f t="shared" si="99"/>
        <v>16730.37</v>
      </c>
    </row>
    <row r="1872" spans="1:20">
      <c r="A1872">
        <f t="shared" si="100"/>
        <v>34</v>
      </c>
      <c r="B1872" s="60" t="s">
        <v>123</v>
      </c>
      <c r="C1872" s="60" t="s">
        <v>291</v>
      </c>
      <c r="D1872" s="60">
        <v>7</v>
      </c>
      <c r="E1872" s="65">
        <v>19777.050999999999</v>
      </c>
      <c r="F1872" s="60">
        <v>2016</v>
      </c>
      <c r="G1872" s="65">
        <v>75.021000000000001</v>
      </c>
      <c r="H1872" s="65">
        <v>5.9688706398010254</v>
      </c>
      <c r="I1872" s="66">
        <v>2.940000057220459</v>
      </c>
      <c r="J1872" s="5">
        <v>9.954965296942504</v>
      </c>
      <c r="K1872" s="6">
        <v>64.058725200536813</v>
      </c>
      <c r="L1872" s="5">
        <v>57.43303331661599</v>
      </c>
      <c r="M1872" s="5">
        <v>9.9713946973488632</v>
      </c>
      <c r="N1872" s="7">
        <v>5.7597793548264571</v>
      </c>
      <c r="O1872" s="7" t="s">
        <v>1192</v>
      </c>
      <c r="P1872" s="67">
        <v>52.021874676995132</v>
      </c>
      <c r="Q1872" s="18">
        <f t="shared" si="98"/>
        <v>2</v>
      </c>
      <c r="R1872" s="68">
        <v>1.58</v>
      </c>
      <c r="S1872" s="69">
        <v>30189.27</v>
      </c>
      <c r="T1872" s="59">
        <f t="shared" si="99"/>
        <v>30189.27</v>
      </c>
    </row>
    <row r="1873" spans="1:20">
      <c r="A1873">
        <f t="shared" si="100"/>
        <v>42</v>
      </c>
      <c r="B1873" s="60" t="s">
        <v>123</v>
      </c>
      <c r="C1873" s="60" t="s">
        <v>291</v>
      </c>
      <c r="D1873" s="60">
        <v>7</v>
      </c>
      <c r="E1873" s="65">
        <v>19689.401000000002</v>
      </c>
      <c r="F1873" s="60">
        <v>2017</v>
      </c>
      <c r="G1873" s="65">
        <v>75.024000000000001</v>
      </c>
      <c r="H1873" s="65">
        <v>6.08990478515625</v>
      </c>
      <c r="I1873" s="66">
        <v>3.380000114440918</v>
      </c>
      <c r="J1873" s="5">
        <v>10.075999442297729</v>
      </c>
      <c r="K1873" s="6">
        <v>64.840154751042348</v>
      </c>
      <c r="L1873" s="5">
        <v>58.214462867121526</v>
      </c>
      <c r="M1873" s="5">
        <v>10.411394754569322</v>
      </c>
      <c r="N1873" s="7">
        <v>5.5914182719440673</v>
      </c>
      <c r="O1873" s="7" t="s">
        <v>1035</v>
      </c>
      <c r="P1873" s="67">
        <v>50.501250601898981</v>
      </c>
      <c r="Q1873" s="18">
        <f t="shared" si="98"/>
        <v>3</v>
      </c>
      <c r="R1873" s="68">
        <v>1.58</v>
      </c>
      <c r="S1873" s="69">
        <v>32852.769999999997</v>
      </c>
      <c r="T1873" s="59">
        <f t="shared" si="99"/>
        <v>32852.769999999997</v>
      </c>
    </row>
    <row r="1874" spans="1:20">
      <c r="A1874">
        <f t="shared" si="100"/>
        <v>44</v>
      </c>
      <c r="B1874" s="60" t="s">
        <v>97</v>
      </c>
      <c r="C1874" s="60" t="s">
        <v>265</v>
      </c>
      <c r="D1874" s="60">
        <v>5</v>
      </c>
      <c r="E1874" s="65">
        <v>1290.655</v>
      </c>
      <c r="F1874" s="60">
        <v>2017</v>
      </c>
      <c r="G1874" s="65">
        <v>75.024000000000001</v>
      </c>
      <c r="H1874" s="65">
        <v>6.1741175651550293</v>
      </c>
      <c r="I1874" s="66">
        <v>3.5699999332427979</v>
      </c>
      <c r="J1874" s="5">
        <v>10.160212222296508</v>
      </c>
      <c r="K1874" s="6">
        <v>65.382073169994854</v>
      </c>
      <c r="L1874" s="5">
        <v>58.756381286074031</v>
      </c>
      <c r="M1874" s="5">
        <v>10.601394573371202</v>
      </c>
      <c r="N1874" s="7">
        <v>5.5423256704037316</v>
      </c>
      <c r="O1874" s="7" t="s">
        <v>1053</v>
      </c>
      <c r="P1874" s="67">
        <v>50.0578500812247</v>
      </c>
      <c r="Q1874" s="18">
        <f t="shared" si="98"/>
        <v>3</v>
      </c>
      <c r="R1874" s="68">
        <v>1.58</v>
      </c>
      <c r="S1874" s="69">
        <v>24361.88</v>
      </c>
      <c r="T1874" s="59">
        <f t="shared" si="99"/>
        <v>24361.88</v>
      </c>
    </row>
    <row r="1875" spans="1:20">
      <c r="A1875">
        <f t="shared" si="100"/>
        <v>101</v>
      </c>
      <c r="B1875" s="60" t="s">
        <v>112</v>
      </c>
      <c r="C1875" s="60" t="s">
        <v>280</v>
      </c>
      <c r="D1875" s="60">
        <v>7</v>
      </c>
      <c r="E1875" s="65">
        <v>2051.5050000000001</v>
      </c>
      <c r="F1875" s="60">
        <v>2010</v>
      </c>
      <c r="G1875" s="65">
        <v>75.037000000000006</v>
      </c>
      <c r="H1875" s="65">
        <v>4.1802020072937012</v>
      </c>
      <c r="I1875" s="66">
        <v>3.2200000286102295</v>
      </c>
      <c r="J1875" s="5">
        <v>8.1662966644351798</v>
      </c>
      <c r="K1875" s="6">
        <v>52.560115134995137</v>
      </c>
      <c r="L1875" s="5">
        <v>45.934423251074314</v>
      </c>
      <c r="M1875" s="5">
        <v>10.251394668738634</v>
      </c>
      <c r="N1875" s="7">
        <v>4.480797465651202</v>
      </c>
      <c r="O1875" s="7" t="s">
        <v>2178</v>
      </c>
      <c r="P1875" s="67">
        <v>40.799183540291573</v>
      </c>
      <c r="Q1875" s="18">
        <f t="shared" si="98"/>
        <v>2</v>
      </c>
      <c r="R1875" s="68">
        <v>1.65</v>
      </c>
      <c r="S1875" s="69">
        <v>16731.16</v>
      </c>
      <c r="T1875" s="59">
        <f t="shared" si="99"/>
        <v>16731.16</v>
      </c>
    </row>
    <row r="1876" spans="1:20">
      <c r="A1876">
        <f t="shared" si="100"/>
        <v>101</v>
      </c>
      <c r="B1876" s="60" t="s">
        <v>71</v>
      </c>
      <c r="C1876" s="60" t="s">
        <v>239</v>
      </c>
      <c r="D1876" s="60">
        <v>4</v>
      </c>
      <c r="E1876" s="65">
        <v>79370.58</v>
      </c>
      <c r="F1876" s="60">
        <v>2012</v>
      </c>
      <c r="G1876" s="65">
        <v>75.039000000000001</v>
      </c>
      <c r="H1876" s="65">
        <v>4.6089277267456055</v>
      </c>
      <c r="I1876" s="66">
        <v>3.5716443061828613</v>
      </c>
      <c r="J1876" s="5">
        <v>8.5950223838870841</v>
      </c>
      <c r="K1876" s="6">
        <v>55.32096438793922</v>
      </c>
      <c r="L1876" s="5">
        <v>48.695272504018398</v>
      </c>
      <c r="M1876" s="5">
        <v>10.603038946311266</v>
      </c>
      <c r="N1876" s="7">
        <v>4.5925769725630587</v>
      </c>
      <c r="O1876" s="7" t="s">
        <v>1875</v>
      </c>
      <c r="P1876" s="67">
        <v>41.672468440763403</v>
      </c>
      <c r="Q1876" s="18">
        <f t="shared" si="98"/>
        <v>3</v>
      </c>
      <c r="R1876" s="68">
        <v>1.62</v>
      </c>
      <c r="S1876" s="69">
        <v>15159.29</v>
      </c>
      <c r="T1876" s="59">
        <f t="shared" si="99"/>
        <v>15159.29</v>
      </c>
    </row>
    <row r="1877" spans="1:20">
      <c r="A1877">
        <f t="shared" si="100"/>
        <v>96</v>
      </c>
      <c r="B1877" s="60" t="s">
        <v>112</v>
      </c>
      <c r="C1877" s="60" t="s">
        <v>280</v>
      </c>
      <c r="D1877" s="60">
        <v>7</v>
      </c>
      <c r="E1877" s="65">
        <v>2027.289</v>
      </c>
      <c r="F1877" s="60">
        <v>2012</v>
      </c>
      <c r="G1877" s="65">
        <v>75.043000000000006</v>
      </c>
      <c r="H1877" s="65">
        <v>4.6396474838256836</v>
      </c>
      <c r="I1877" s="66">
        <v>3.5499999523162842</v>
      </c>
      <c r="J1877" s="5">
        <v>8.6257421409671622</v>
      </c>
      <c r="K1877" s="6">
        <v>55.521648355545963</v>
      </c>
      <c r="L1877" s="5">
        <v>48.895956471625141</v>
      </c>
      <c r="M1877" s="5">
        <v>10.581394592444688</v>
      </c>
      <c r="N1877" s="7">
        <v>4.620936875989651</v>
      </c>
      <c r="O1877" s="7" t="s">
        <v>1855</v>
      </c>
      <c r="P1877" s="67">
        <v>41.929802653687481</v>
      </c>
      <c r="Q1877" s="18">
        <f t="shared" si="98"/>
        <v>3</v>
      </c>
      <c r="R1877" s="68">
        <v>1.62</v>
      </c>
      <c r="S1877" s="69">
        <v>17190.07</v>
      </c>
      <c r="T1877" s="59">
        <f t="shared" si="99"/>
        <v>17190.07</v>
      </c>
    </row>
    <row r="1878" spans="1:20">
      <c r="A1878">
        <f t="shared" si="100"/>
        <v>13</v>
      </c>
      <c r="B1878" s="60" t="s">
        <v>78</v>
      </c>
      <c r="C1878" s="60" t="s">
        <v>246</v>
      </c>
      <c r="D1878" s="60">
        <v>4</v>
      </c>
      <c r="E1878" s="65">
        <v>9544.7289999999994</v>
      </c>
      <c r="F1878" s="60">
        <v>2015</v>
      </c>
      <c r="G1878" s="65">
        <v>75.06</v>
      </c>
      <c r="H1878" s="65">
        <v>5.4045934677124023</v>
      </c>
      <c r="I1878" s="66">
        <v>1.8300000429153442</v>
      </c>
      <c r="J1878" s="5">
        <v>9.3906881248538809</v>
      </c>
      <c r="K1878" s="6">
        <v>60.459098890285972</v>
      </c>
      <c r="L1878" s="5">
        <v>53.83340700636515</v>
      </c>
      <c r="M1878" s="5">
        <v>8.8613946830437484</v>
      </c>
      <c r="N1878" s="7">
        <v>6.075049011119571</v>
      </c>
      <c r="O1878" s="7" t="s">
        <v>1341</v>
      </c>
      <c r="P1878" s="67">
        <v>54.933082611978875</v>
      </c>
      <c r="Q1878" s="18">
        <f t="shared" si="98"/>
        <v>2</v>
      </c>
      <c r="R1878" s="68">
        <v>1.59</v>
      </c>
      <c r="S1878" s="69">
        <v>9581.69</v>
      </c>
      <c r="T1878" s="59">
        <f t="shared" si="99"/>
        <v>9581.69</v>
      </c>
    </row>
    <row r="1879" spans="1:20">
      <c r="A1879">
        <f t="shared" si="100"/>
        <v>59</v>
      </c>
      <c r="B1879" s="60" t="s">
        <v>126</v>
      </c>
      <c r="C1879" s="60" t="s">
        <v>294</v>
      </c>
      <c r="D1879" s="60">
        <v>4</v>
      </c>
      <c r="E1879" s="65">
        <v>22368.312999999998</v>
      </c>
      <c r="F1879" s="60">
        <v>2007</v>
      </c>
      <c r="G1879" s="65">
        <v>75.066000000000003</v>
      </c>
      <c r="H1879" s="65">
        <v>7.2666940689086914</v>
      </c>
      <c r="I1879" s="66">
        <v>6.194244384765625</v>
      </c>
      <c r="J1879" s="5">
        <v>11.25278872605017</v>
      </c>
      <c r="K1879" s="6">
        <v>72.453460332665756</v>
      </c>
      <c r="L1879" s="5">
        <v>65.827768448744933</v>
      </c>
      <c r="M1879" s="5">
        <v>13.225639024894029</v>
      </c>
      <c r="N1879" s="7">
        <v>4.9772845247658939</v>
      </c>
      <c r="O1879" s="7" t="s">
        <v>2625</v>
      </c>
      <c r="P1879" s="67">
        <v>45.528680686645615</v>
      </c>
      <c r="Q1879" s="18">
        <f t="shared" ref="Q1879:Q1910" si="101">IF(I1879&lt;R1879,1,IF(I1879&lt;R1879*2,2,3))</f>
        <v>3</v>
      </c>
      <c r="R1879" s="68">
        <v>1.69</v>
      </c>
      <c r="S1879" s="69">
        <v>53318.42</v>
      </c>
      <c r="T1879" s="59">
        <f t="shared" si="99"/>
        <v>53318.42</v>
      </c>
    </row>
    <row r="1880" spans="1:20">
      <c r="A1880">
        <f t="shared" si="100"/>
        <v>4</v>
      </c>
      <c r="B1880" s="60" t="s">
        <v>98</v>
      </c>
      <c r="C1880" s="60" t="s">
        <v>266</v>
      </c>
      <c r="D1880" s="60">
        <v>1</v>
      </c>
      <c r="E1880" s="65">
        <v>129739.75900000001</v>
      </c>
      <c r="F1880" s="60">
        <v>2023</v>
      </c>
      <c r="G1880" s="65">
        <v>75.069000000000003</v>
      </c>
      <c r="H1880" s="65">
        <v>7.0048805084228505</v>
      </c>
      <c r="I1880" s="66">
        <v>2.619999885559082</v>
      </c>
      <c r="J1880" s="5">
        <v>10.990975165564329</v>
      </c>
      <c r="K1880" s="6">
        <v>70.770546566199556</v>
      </c>
      <c r="L1880" s="5">
        <v>64.144854682278734</v>
      </c>
      <c r="M1880" s="5">
        <v>9.6513945256874862</v>
      </c>
      <c r="N1880" s="7">
        <v>6.6461747586377502</v>
      </c>
      <c r="O1880" s="7" t="s">
        <v>3222</v>
      </c>
      <c r="P1880" s="67">
        <v>59.47006973542576</v>
      </c>
      <c r="Q1880" s="18">
        <f t="shared" si="101"/>
        <v>2</v>
      </c>
      <c r="R1880" s="68">
        <v>1.5</v>
      </c>
      <c r="S1880" s="69">
        <v>21917.25</v>
      </c>
      <c r="T1880" s="59">
        <f t="shared" si="99"/>
        <v>21917.25</v>
      </c>
    </row>
    <row r="1881" spans="1:20">
      <c r="A1881">
        <f t="shared" si="100"/>
        <v>11</v>
      </c>
      <c r="B1881" s="60" t="s">
        <v>27</v>
      </c>
      <c r="C1881" s="60" t="s">
        <v>195</v>
      </c>
      <c r="D1881" s="60">
        <v>1</v>
      </c>
      <c r="E1881" s="65">
        <v>203218.114</v>
      </c>
      <c r="F1881" s="60">
        <v>2016</v>
      </c>
      <c r="G1881" s="65">
        <v>75.081000000000003</v>
      </c>
      <c r="H1881" s="65">
        <v>6.3748173713684082</v>
      </c>
      <c r="I1881" s="66">
        <v>2.5199999809265137</v>
      </c>
      <c r="J1881" s="5">
        <v>10.360912028509887</v>
      </c>
      <c r="K1881" s="6">
        <v>66.724254025246935</v>
      </c>
      <c r="L1881" s="5">
        <v>60.098562141326113</v>
      </c>
      <c r="M1881" s="5">
        <v>9.5513946210549179</v>
      </c>
      <c r="N1881" s="7">
        <v>6.2921242944821847</v>
      </c>
      <c r="O1881" s="7" t="s">
        <v>1179</v>
      </c>
      <c r="P1881" s="67">
        <v>56.829972353948101</v>
      </c>
      <c r="Q1881" s="18">
        <f t="shared" si="101"/>
        <v>2</v>
      </c>
      <c r="R1881" s="68">
        <v>1.58</v>
      </c>
      <c r="S1881" s="69">
        <v>17620.93</v>
      </c>
      <c r="T1881" s="59">
        <f t="shared" si="99"/>
        <v>17620.93</v>
      </c>
    </row>
    <row r="1882" spans="1:20">
      <c r="A1882">
        <f t="shared" si="100"/>
        <v>110</v>
      </c>
      <c r="B1882" s="60" t="s">
        <v>28</v>
      </c>
      <c r="C1882" s="60" t="s">
        <v>196</v>
      </c>
      <c r="D1882" s="60">
        <v>7</v>
      </c>
      <c r="E1882" s="65">
        <v>6975.4690000000001</v>
      </c>
      <c r="F1882" s="60">
        <v>2019</v>
      </c>
      <c r="G1882" s="65">
        <v>75.087000000000003</v>
      </c>
      <c r="H1882" s="65">
        <v>5.1084380149841309</v>
      </c>
      <c r="I1882" s="66">
        <v>4.1310329437255859</v>
      </c>
      <c r="J1882" s="5">
        <v>9.0945326721256095</v>
      </c>
      <c r="K1882" s="6">
        <v>58.57345379300196</v>
      </c>
      <c r="L1882" s="5">
        <v>51.947761909081137</v>
      </c>
      <c r="M1882" s="5">
        <v>11.16242758385399</v>
      </c>
      <c r="N1882" s="7">
        <v>4.6538050543970844</v>
      </c>
      <c r="O1882" s="7" t="s">
        <v>782</v>
      </c>
      <c r="P1882" s="67">
        <v>41.886369638590416</v>
      </c>
      <c r="Q1882" s="18">
        <f t="shared" si="101"/>
        <v>3</v>
      </c>
      <c r="R1882" s="68">
        <v>1.55</v>
      </c>
      <c r="S1882" s="69">
        <v>29150.04</v>
      </c>
      <c r="T1882" s="59">
        <f t="shared" si="99"/>
        <v>29150.04</v>
      </c>
    </row>
    <row r="1883" spans="1:20">
      <c r="A1883">
        <f t="shared" si="100"/>
        <v>71</v>
      </c>
      <c r="B1883" s="60" t="s">
        <v>128</v>
      </c>
      <c r="C1883" s="60" t="s">
        <v>296</v>
      </c>
      <c r="D1883" s="60">
        <v>7</v>
      </c>
      <c r="E1883" s="65">
        <v>7324.6229999999996</v>
      </c>
      <c r="F1883" s="60">
        <v>2012</v>
      </c>
      <c r="G1883" s="65">
        <v>75.088999999999999</v>
      </c>
      <c r="H1883" s="65">
        <v>5.1545219421386719</v>
      </c>
      <c r="I1883" s="66">
        <v>3.4700000286102295</v>
      </c>
      <c r="J1883" s="5">
        <v>9.1406165992801505</v>
      </c>
      <c r="K1883" s="6">
        <v>58.871825968837264</v>
      </c>
      <c r="L1883" s="5">
        <v>52.246134084916442</v>
      </c>
      <c r="M1883" s="5">
        <v>10.501394668738634</v>
      </c>
      <c r="N1883" s="7">
        <v>4.9751614650239544</v>
      </c>
      <c r="O1883" s="7" t="s">
        <v>1870</v>
      </c>
      <c r="P1883" s="67">
        <v>45.143992224305883</v>
      </c>
      <c r="Q1883" s="18">
        <f t="shared" si="101"/>
        <v>3</v>
      </c>
      <c r="R1883" s="68">
        <v>1.62</v>
      </c>
      <c r="S1883" s="69">
        <v>17993.89</v>
      </c>
      <c r="T1883" s="59">
        <f t="shared" si="99"/>
        <v>17993.89</v>
      </c>
    </row>
    <row r="1884" spans="1:20">
      <c r="A1884">
        <f t="shared" si="100"/>
        <v>4</v>
      </c>
      <c r="B1884" s="60" t="s">
        <v>109</v>
      </c>
      <c r="C1884" s="60" t="s">
        <v>277</v>
      </c>
      <c r="D1884" s="60">
        <v>1</v>
      </c>
      <c r="E1884" s="65">
        <v>6916.14</v>
      </c>
      <c r="F1884" s="60">
        <v>2024</v>
      </c>
      <c r="G1884" s="65">
        <v>75.099999999999994</v>
      </c>
      <c r="H1884" s="65">
        <v>6.2333488349914568</v>
      </c>
      <c r="I1884" s="66">
        <v>1.7931210994720459</v>
      </c>
      <c r="J1884" s="5">
        <v>10.219443492132935</v>
      </c>
      <c r="K1884" s="6">
        <v>65.829851605879412</v>
      </c>
      <c r="L1884" s="5">
        <v>59.20415972195859</v>
      </c>
      <c r="M1884" s="5">
        <v>8.8245157396004501</v>
      </c>
      <c r="N1884" s="7">
        <v>6.7090548047046932</v>
      </c>
      <c r="O1884" s="7" t="s">
        <v>3223</v>
      </c>
      <c r="P1884" s="67">
        <v>59.962354482799164</v>
      </c>
      <c r="Q1884" s="18">
        <f t="shared" si="101"/>
        <v>2</v>
      </c>
      <c r="R1884" s="68">
        <v>1.49</v>
      </c>
      <c r="S1884" s="69">
        <v>7661.6</v>
      </c>
      <c r="T1884" s="59">
        <f t="shared" si="99"/>
        <v>7661.6</v>
      </c>
    </row>
    <row r="1885" spans="1:20">
      <c r="A1885">
        <f t="shared" si="100"/>
        <v>76</v>
      </c>
      <c r="B1885" s="60" t="s">
        <v>97</v>
      </c>
      <c r="C1885" s="60" t="s">
        <v>265</v>
      </c>
      <c r="D1885" s="60">
        <v>5</v>
      </c>
      <c r="E1885" s="65">
        <v>1271.1690000000001</v>
      </c>
      <c r="F1885" s="60">
        <v>2024</v>
      </c>
      <c r="G1885" s="65">
        <v>75.102000000000004</v>
      </c>
      <c r="H1885" s="65">
        <v>5.9971200447082502</v>
      </c>
      <c r="I1885" s="66">
        <v>3.9500000476837158</v>
      </c>
      <c r="J1885" s="5">
        <v>9.9832147018497288</v>
      </c>
      <c r="K1885" s="6">
        <v>64.309866256777482</v>
      </c>
      <c r="L1885" s="5">
        <v>57.68417437285666</v>
      </c>
      <c r="M1885" s="5">
        <v>10.98139468781212</v>
      </c>
      <c r="N1885" s="7">
        <v>5.2529005661619994</v>
      </c>
      <c r="O1885" s="7" t="s">
        <v>3224</v>
      </c>
      <c r="P1885" s="67">
        <v>46.947937523215131</v>
      </c>
      <c r="Q1885" s="18">
        <f t="shared" si="101"/>
        <v>3</v>
      </c>
      <c r="R1885" s="68">
        <v>1.49</v>
      </c>
      <c r="S1885" s="69">
        <v>28011.16</v>
      </c>
      <c r="T1885" s="59">
        <f t="shared" si="99"/>
        <v>28011.16</v>
      </c>
    </row>
    <row r="1886" spans="1:20">
      <c r="A1886">
        <f t="shared" si="100"/>
        <v>48</v>
      </c>
      <c r="B1886" s="60" t="s">
        <v>123</v>
      </c>
      <c r="C1886" s="60" t="s">
        <v>291</v>
      </c>
      <c r="D1886" s="60">
        <v>7</v>
      </c>
      <c r="E1886" s="65">
        <v>19597.871999999999</v>
      </c>
      <c r="F1886" s="60">
        <v>2018</v>
      </c>
      <c r="G1886" s="65">
        <v>75.102999999999994</v>
      </c>
      <c r="H1886" s="65">
        <v>6.15087890625</v>
      </c>
      <c r="I1886" s="66">
        <v>3.5899999141693115</v>
      </c>
      <c r="J1886" s="5">
        <v>10.136973563391479</v>
      </c>
      <c r="K1886" s="6">
        <v>65.301219484246971</v>
      </c>
      <c r="L1886" s="5">
        <v>58.675527600326149</v>
      </c>
      <c r="M1886" s="5">
        <v>10.621394554297716</v>
      </c>
      <c r="N1886" s="7">
        <v>5.5242771841654612</v>
      </c>
      <c r="O1886" s="7" t="s">
        <v>883</v>
      </c>
      <c r="P1886" s="67">
        <v>49.778956602762413</v>
      </c>
      <c r="Q1886" s="18">
        <f t="shared" si="101"/>
        <v>3</v>
      </c>
      <c r="R1886" s="68">
        <v>1.56</v>
      </c>
      <c r="S1886" s="69">
        <v>34829.040000000001</v>
      </c>
      <c r="T1886" s="59">
        <f t="shared" si="99"/>
        <v>34829.040000000001</v>
      </c>
    </row>
    <row r="1887" spans="1:20">
      <c r="A1887">
        <f t="shared" si="100"/>
        <v>95</v>
      </c>
      <c r="B1887" s="60" t="s">
        <v>89</v>
      </c>
      <c r="C1887" s="60" t="s">
        <v>257</v>
      </c>
      <c r="D1887" s="60">
        <v>7</v>
      </c>
      <c r="E1887" s="65">
        <v>2795.7649999999999</v>
      </c>
      <c r="F1887" s="60">
        <v>2020</v>
      </c>
      <c r="G1887" s="65">
        <v>75.105000000000004</v>
      </c>
      <c r="H1887" s="65">
        <v>6.3913788795471191</v>
      </c>
      <c r="I1887" s="66">
        <v>5.7899999618530273</v>
      </c>
      <c r="J1887" s="5">
        <v>10.377473536688598</v>
      </c>
      <c r="K1887" s="6">
        <v>66.852272926235642</v>
      </c>
      <c r="L1887" s="5">
        <v>60.22658104231482</v>
      </c>
      <c r="M1887" s="5">
        <v>12.821394601981432</v>
      </c>
      <c r="N1887" s="7">
        <v>4.6973502424617166</v>
      </c>
      <c r="O1887" s="7" t="s">
        <v>624</v>
      </c>
      <c r="P1887" s="67">
        <v>42.179761415997199</v>
      </c>
      <c r="Q1887" s="18">
        <f t="shared" si="101"/>
        <v>3</v>
      </c>
      <c r="R1887" s="68">
        <v>1.53</v>
      </c>
      <c r="S1887" s="69">
        <v>43091.8</v>
      </c>
      <c r="T1887" s="59">
        <f t="shared" si="99"/>
        <v>43091.8</v>
      </c>
    </row>
    <row r="1888" spans="1:20">
      <c r="A1888">
        <f t="shared" si="100"/>
        <v>8</v>
      </c>
      <c r="B1888" s="60" t="s">
        <v>27</v>
      </c>
      <c r="C1888" s="60" t="s">
        <v>195</v>
      </c>
      <c r="D1888" s="60">
        <v>1</v>
      </c>
      <c r="E1888" s="65">
        <v>201675.53200000001</v>
      </c>
      <c r="F1888" s="60">
        <v>2015</v>
      </c>
      <c r="G1888" s="65">
        <v>75.105999999999995</v>
      </c>
      <c r="H1888" s="65">
        <v>6.5468969345092773</v>
      </c>
      <c r="I1888" s="66">
        <v>2.6099998950958252</v>
      </c>
      <c r="J1888" s="5">
        <v>10.532991591650756</v>
      </c>
      <c r="K1888" s="6">
        <v>67.855032511058738</v>
      </c>
      <c r="L1888" s="5">
        <v>61.229340627137915</v>
      </c>
      <c r="M1888" s="5">
        <v>9.6413945352242294</v>
      </c>
      <c r="N1888" s="7">
        <v>6.3506726546082479</v>
      </c>
      <c r="O1888" s="7" t="s">
        <v>1329</v>
      </c>
      <c r="P1888" s="67">
        <v>57.425384542360796</v>
      </c>
      <c r="Q1888" s="18">
        <f t="shared" si="101"/>
        <v>2</v>
      </c>
      <c r="R1888" s="68">
        <v>1.59</v>
      </c>
      <c r="S1888" s="69">
        <v>18357.07</v>
      </c>
      <c r="T1888" s="59">
        <f t="shared" si="99"/>
        <v>18357.07</v>
      </c>
    </row>
    <row r="1889" spans="1:20">
      <c r="A1889">
        <f t="shared" si="100"/>
        <v>84</v>
      </c>
      <c r="B1889" s="60" t="s">
        <v>112</v>
      </c>
      <c r="C1889" s="60" t="s">
        <v>280</v>
      </c>
      <c r="D1889" s="60">
        <v>7</v>
      </c>
      <c r="E1889" s="65">
        <v>2040.4459999999999</v>
      </c>
      <c r="F1889" s="60">
        <v>2011</v>
      </c>
      <c r="G1889" s="65">
        <v>75.141999999999996</v>
      </c>
      <c r="H1889" s="65">
        <v>4.8981800079345703</v>
      </c>
      <c r="I1889" s="66">
        <v>3.5</v>
      </c>
      <c r="J1889" s="5">
        <v>8.8842746650760489</v>
      </c>
      <c r="K1889" s="6">
        <v>57.261196604473291</v>
      </c>
      <c r="L1889" s="5">
        <v>50.635504720552468</v>
      </c>
      <c r="M1889" s="5">
        <v>10.531394640128404</v>
      </c>
      <c r="N1889" s="7">
        <v>4.8080531070037935</v>
      </c>
      <c r="O1889" s="7" t="s">
        <v>1993</v>
      </c>
      <c r="P1889" s="67">
        <v>43.778957359236053</v>
      </c>
      <c r="Q1889" s="18">
        <f t="shared" si="101"/>
        <v>3</v>
      </c>
      <c r="R1889" s="68">
        <v>1.65</v>
      </c>
      <c r="S1889" s="69">
        <v>17201.310000000001</v>
      </c>
      <c r="T1889" s="59">
        <f t="shared" si="99"/>
        <v>17201.310000000001</v>
      </c>
    </row>
    <row r="1890" spans="1:20">
      <c r="A1890">
        <f t="shared" si="100"/>
        <v>59</v>
      </c>
      <c r="B1890" s="60" t="s">
        <v>93</v>
      </c>
      <c r="C1890" s="60" t="s">
        <v>261</v>
      </c>
      <c r="D1890" s="60">
        <v>8</v>
      </c>
      <c r="E1890" s="65">
        <v>27570.059000000001</v>
      </c>
      <c r="F1890" s="60">
        <v>2008</v>
      </c>
      <c r="G1890" s="65">
        <v>75.150999999999996</v>
      </c>
      <c r="H1890" s="65">
        <v>5.8067817687988281</v>
      </c>
      <c r="I1890" s="66">
        <v>4.4000000953674316</v>
      </c>
      <c r="J1890" s="5">
        <v>9.7928764259403067</v>
      </c>
      <c r="K1890" s="6">
        <v>63.124904007108057</v>
      </c>
      <c r="L1890" s="5">
        <v>56.499212123187235</v>
      </c>
      <c r="M1890" s="5">
        <v>11.431394735495836</v>
      </c>
      <c r="N1890" s="7">
        <v>4.9424600786245687</v>
      </c>
      <c r="O1890" s="7" t="s">
        <v>2441</v>
      </c>
      <c r="P1890" s="67">
        <v>45.210131268671105</v>
      </c>
      <c r="Q1890" s="18">
        <f t="shared" si="101"/>
        <v>3</v>
      </c>
      <c r="R1890" s="68">
        <v>1.69</v>
      </c>
      <c r="S1890" s="69">
        <v>22898</v>
      </c>
      <c r="T1890" s="59">
        <f t="shared" si="99"/>
        <v>22898</v>
      </c>
    </row>
    <row r="1891" spans="1:20">
      <c r="A1891">
        <f t="shared" si="100"/>
        <v>107</v>
      </c>
      <c r="B1891" s="60" t="s">
        <v>52</v>
      </c>
      <c r="C1891" s="60" t="s">
        <v>220</v>
      </c>
      <c r="D1891" s="60">
        <v>7</v>
      </c>
      <c r="E1891" s="65">
        <v>1334.528</v>
      </c>
      <c r="F1891" s="60">
        <v>2009</v>
      </c>
      <c r="G1891" s="65">
        <v>75.152000000000001</v>
      </c>
      <c r="H1891" s="65">
        <v>5.1377387046813965</v>
      </c>
      <c r="I1891" s="66">
        <v>5.5999999046325684</v>
      </c>
      <c r="J1891" s="5">
        <v>9.1238333618228751</v>
      </c>
      <c r="K1891" s="6">
        <v>58.81303346188178</v>
      </c>
      <c r="L1891" s="5">
        <v>52.187341577960957</v>
      </c>
      <c r="M1891" s="5">
        <v>12.631394544760973</v>
      </c>
      <c r="N1891" s="7">
        <v>4.1315581896383966</v>
      </c>
      <c r="O1891" s="7" t="s">
        <v>2347</v>
      </c>
      <c r="P1891" s="67">
        <v>37.705907611994952</v>
      </c>
      <c r="Q1891" s="18">
        <f t="shared" si="101"/>
        <v>3</v>
      </c>
      <c r="R1891" s="68">
        <v>1.67</v>
      </c>
      <c r="S1891" s="69">
        <v>29284.400000000001</v>
      </c>
      <c r="T1891" s="59">
        <f t="shared" si="99"/>
        <v>29284.400000000001</v>
      </c>
    </row>
    <row r="1892" spans="1:20">
      <c r="A1892">
        <f t="shared" si="100"/>
        <v>29</v>
      </c>
      <c r="B1892" s="60" t="s">
        <v>12</v>
      </c>
      <c r="C1892" s="60" t="s">
        <v>180</v>
      </c>
      <c r="D1892" s="60">
        <v>4</v>
      </c>
      <c r="E1892" s="65">
        <v>40019.529000000002</v>
      </c>
      <c r="F1892" s="60">
        <v>2015</v>
      </c>
      <c r="G1892" s="65">
        <v>75.159000000000006</v>
      </c>
      <c r="H1892" s="65">
        <v>5.8478760719299316</v>
      </c>
      <c r="I1892" s="66">
        <v>2.8580276966094971</v>
      </c>
      <c r="J1892" s="5">
        <v>9.8339707290714102</v>
      </c>
      <c r="K1892" s="6">
        <v>63.396545972276762</v>
      </c>
      <c r="L1892" s="5">
        <v>56.770854088355939</v>
      </c>
      <c r="M1892" s="5">
        <v>9.8894223367379013</v>
      </c>
      <c r="N1892" s="7">
        <v>5.7405632154529078</v>
      </c>
      <c r="O1892" s="7" t="s">
        <v>1325</v>
      </c>
      <c r="P1892" s="67">
        <v>51.908524980878532</v>
      </c>
      <c r="Q1892" s="18">
        <f t="shared" si="101"/>
        <v>2</v>
      </c>
      <c r="R1892" s="68">
        <v>1.59</v>
      </c>
      <c r="S1892" s="69">
        <v>15239.52</v>
      </c>
      <c r="T1892" s="59">
        <f t="shared" si="99"/>
        <v>15239.52</v>
      </c>
    </row>
    <row r="1893" spans="1:20">
      <c r="A1893">
        <f t="shared" si="100"/>
        <v>57</v>
      </c>
      <c r="B1893" s="60" t="s">
        <v>102</v>
      </c>
      <c r="C1893" s="60" t="s">
        <v>270</v>
      </c>
      <c r="D1893" s="60">
        <v>4</v>
      </c>
      <c r="E1893" s="65">
        <v>37329.063999999998</v>
      </c>
      <c r="F1893" s="60">
        <v>2022</v>
      </c>
      <c r="G1893" s="65">
        <v>75.161000000000001</v>
      </c>
      <c r="H1893" s="65">
        <v>4.5960931777954102</v>
      </c>
      <c r="I1893" s="66">
        <v>1.8552305698394775</v>
      </c>
      <c r="J1893" s="5">
        <v>8.5821878349368887</v>
      </c>
      <c r="K1893" s="6">
        <v>55.328163846023443</v>
      </c>
      <c r="L1893" s="5">
        <v>48.702471962102621</v>
      </c>
      <c r="M1893" s="5">
        <v>8.8866252099678817</v>
      </c>
      <c r="N1893" s="7">
        <v>5.4804237617081464</v>
      </c>
      <c r="O1893" s="7" t="s">
        <v>3225</v>
      </c>
      <c r="P1893" s="67">
        <v>49.09639316114864</v>
      </c>
      <c r="Q1893" s="18">
        <f t="shared" si="101"/>
        <v>2</v>
      </c>
      <c r="R1893" s="68">
        <v>1.51</v>
      </c>
      <c r="S1893" s="69">
        <v>8690.4500000000007</v>
      </c>
      <c r="T1893" s="59">
        <f t="shared" si="99"/>
        <v>8690.4500000000007</v>
      </c>
    </row>
    <row r="1894" spans="1:20">
      <c r="A1894">
        <f t="shared" si="100"/>
        <v>73</v>
      </c>
      <c r="B1894" s="60" t="s">
        <v>146</v>
      </c>
      <c r="C1894" s="60" t="s">
        <v>314</v>
      </c>
      <c r="D1894" s="60">
        <v>4</v>
      </c>
      <c r="E1894" s="65">
        <v>11650.498</v>
      </c>
      <c r="F1894" s="60">
        <v>2017</v>
      </c>
      <c r="G1894" s="65">
        <v>75.177000000000007</v>
      </c>
      <c r="H1894" s="65">
        <v>4.1243429183959961</v>
      </c>
      <c r="I1894" s="66">
        <v>2</v>
      </c>
      <c r="J1894" s="5">
        <v>8.1104375755374747</v>
      </c>
      <c r="K1894" s="6">
        <v>52.297986583301842</v>
      </c>
      <c r="L1894" s="5">
        <v>45.67229469938102</v>
      </c>
      <c r="M1894" s="5">
        <v>9.0313946401284042</v>
      </c>
      <c r="N1894" s="7">
        <v>5.0570589061017568</v>
      </c>
      <c r="O1894" s="7" t="s">
        <v>1085</v>
      </c>
      <c r="P1894" s="67">
        <v>45.674958785870757</v>
      </c>
      <c r="Q1894" s="18">
        <f t="shared" si="101"/>
        <v>2</v>
      </c>
      <c r="R1894" s="68">
        <v>1.58</v>
      </c>
      <c r="S1894" s="69">
        <v>12955.4</v>
      </c>
      <c r="T1894" s="59">
        <f t="shared" si="99"/>
        <v>12955.4</v>
      </c>
    </row>
    <row r="1895" spans="1:20">
      <c r="A1895">
        <f t="shared" si="100"/>
        <v>11</v>
      </c>
      <c r="B1895" s="60" t="s">
        <v>49</v>
      </c>
      <c r="C1895" s="60" t="s">
        <v>217</v>
      </c>
      <c r="D1895" s="60">
        <v>1</v>
      </c>
      <c r="E1895" s="65">
        <v>15326.227000000001</v>
      </c>
      <c r="F1895" s="60">
        <v>2011</v>
      </c>
      <c r="G1895" s="65">
        <v>75.179000000000002</v>
      </c>
      <c r="H1895" s="65">
        <v>5.7950882911682129</v>
      </c>
      <c r="I1895" s="66">
        <v>2.2429299354553223</v>
      </c>
      <c r="J1895" s="5">
        <v>9.7811829483096915</v>
      </c>
      <c r="K1895" s="6">
        <v>63.073019018138005</v>
      </c>
      <c r="L1895" s="5">
        <v>56.447327134217183</v>
      </c>
      <c r="M1895" s="5">
        <v>9.2743245755837265</v>
      </c>
      <c r="N1895" s="7">
        <v>6.0864084143469164</v>
      </c>
      <c r="O1895" s="7" t="s">
        <v>1940</v>
      </c>
      <c r="P1895" s="67">
        <v>55.418816829299828</v>
      </c>
      <c r="Q1895" s="18">
        <f t="shared" si="101"/>
        <v>2</v>
      </c>
      <c r="R1895" s="68">
        <v>1.65</v>
      </c>
      <c r="S1895" s="69">
        <v>12449.08</v>
      </c>
      <c r="T1895" s="59">
        <f t="shared" si="99"/>
        <v>12449.08</v>
      </c>
    </row>
    <row r="1896" spans="1:20">
      <c r="A1896">
        <f t="shared" si="100"/>
        <v>3</v>
      </c>
      <c r="B1896" s="60" t="s">
        <v>38</v>
      </c>
      <c r="C1896" s="60" t="s">
        <v>206</v>
      </c>
      <c r="D1896" s="60">
        <v>1</v>
      </c>
      <c r="E1896" s="65">
        <v>45259.614000000001</v>
      </c>
      <c r="F1896" s="60">
        <v>2011</v>
      </c>
      <c r="G1896" s="65">
        <v>75.180000000000007</v>
      </c>
      <c r="H1896" s="65">
        <v>6.4639525413513184</v>
      </c>
      <c r="I1896" s="66">
        <v>1.8500000238418579</v>
      </c>
      <c r="J1896" s="5">
        <v>10.450047198492797</v>
      </c>
      <c r="K1896" s="6">
        <v>67.387022251123526</v>
      </c>
      <c r="L1896" s="5">
        <v>60.761330367202703</v>
      </c>
      <c r="M1896" s="5">
        <v>8.8813946639702621</v>
      </c>
      <c r="N1896" s="7">
        <v>6.8414176676211884</v>
      </c>
      <c r="O1896" s="7" t="s">
        <v>1928</v>
      </c>
      <c r="P1896" s="67">
        <v>62.293432639340409</v>
      </c>
      <c r="Q1896" s="18">
        <f t="shared" si="101"/>
        <v>2</v>
      </c>
      <c r="R1896" s="68">
        <v>1.65</v>
      </c>
      <c r="S1896" s="69">
        <v>14852.37</v>
      </c>
      <c r="T1896" s="59">
        <f t="shared" si="99"/>
        <v>14852.37</v>
      </c>
    </row>
    <row r="1897" spans="1:20">
      <c r="A1897">
        <f t="shared" si="100"/>
        <v>93</v>
      </c>
      <c r="B1897" s="60" t="s">
        <v>67</v>
      </c>
      <c r="C1897" s="60" t="s">
        <v>235</v>
      </c>
      <c r="D1897" s="60">
        <v>7</v>
      </c>
      <c r="E1897" s="65">
        <v>9916.6229999999996</v>
      </c>
      <c r="F1897" s="60">
        <v>2012</v>
      </c>
      <c r="G1897" s="65">
        <v>75.183000000000007</v>
      </c>
      <c r="H1897" s="65">
        <v>4.6833581924438477</v>
      </c>
      <c r="I1897" s="66">
        <v>3.5615620613098145</v>
      </c>
      <c r="J1897" s="5">
        <v>8.6694528495853262</v>
      </c>
      <c r="K1897" s="6">
        <v>55.907108683592533</v>
      </c>
      <c r="L1897" s="5">
        <v>49.28141679967171</v>
      </c>
      <c r="M1897" s="5">
        <v>10.592956701438219</v>
      </c>
      <c r="N1897" s="7">
        <v>4.6522815290069781</v>
      </c>
      <c r="O1897" s="7" t="s">
        <v>1861</v>
      </c>
      <c r="P1897" s="67">
        <v>42.214220110695777</v>
      </c>
      <c r="Q1897" s="18">
        <f t="shared" si="101"/>
        <v>3</v>
      </c>
      <c r="R1897" s="68">
        <v>1.62</v>
      </c>
      <c r="S1897" s="69">
        <v>28179.66</v>
      </c>
      <c r="T1897" s="59">
        <f t="shared" si="99"/>
        <v>28179.66</v>
      </c>
    </row>
    <row r="1898" spans="1:20">
      <c r="A1898">
        <f t="shared" si="100"/>
        <v>42</v>
      </c>
      <c r="B1898" s="60" t="s">
        <v>136</v>
      </c>
      <c r="C1898" s="60" t="s">
        <v>304</v>
      </c>
      <c r="D1898" s="60">
        <v>6</v>
      </c>
      <c r="E1898" s="65">
        <v>21169.457999999999</v>
      </c>
      <c r="F1898" s="60">
        <v>2012</v>
      </c>
      <c r="G1898" s="65">
        <v>75.186999999999998</v>
      </c>
      <c r="H1898" s="65">
        <v>4.2245931625366211</v>
      </c>
      <c r="I1898" s="66">
        <v>1.4600000381469727</v>
      </c>
      <c r="J1898" s="5">
        <v>8.2106878196780997</v>
      </c>
      <c r="K1898" s="6">
        <v>52.951466094367547</v>
      </c>
      <c r="L1898" s="5">
        <v>46.325774210446724</v>
      </c>
      <c r="M1898" s="5">
        <v>8.4913946782753769</v>
      </c>
      <c r="N1898" s="7">
        <v>5.4556142972564787</v>
      </c>
      <c r="O1898" s="7" t="s">
        <v>1820</v>
      </c>
      <c r="P1898" s="67">
        <v>49.503561069444132</v>
      </c>
      <c r="Q1898" s="18">
        <f t="shared" si="101"/>
        <v>1</v>
      </c>
      <c r="R1898" s="68">
        <v>1.62</v>
      </c>
      <c r="S1898" s="69">
        <v>11447.69</v>
      </c>
      <c r="T1898" s="59">
        <f t="shared" si="99"/>
        <v>11447.69</v>
      </c>
    </row>
    <row r="1899" spans="1:20">
      <c r="A1899">
        <f t="shared" si="100"/>
        <v>10</v>
      </c>
      <c r="B1899" s="60" t="s">
        <v>49</v>
      </c>
      <c r="C1899" s="60" t="s">
        <v>217</v>
      </c>
      <c r="D1899" s="60">
        <v>1</v>
      </c>
      <c r="E1899" s="65">
        <v>15076.695</v>
      </c>
      <c r="F1899" s="60">
        <v>2010</v>
      </c>
      <c r="G1899" s="65">
        <v>75.188000000000002</v>
      </c>
      <c r="H1899" s="65">
        <v>5.8380513191223145</v>
      </c>
      <c r="I1899" s="66">
        <v>2.2459814548492432</v>
      </c>
      <c r="J1899" s="5">
        <v>9.824145976263793</v>
      </c>
      <c r="K1899" s="6">
        <v>63.357645885615945</v>
      </c>
      <c r="L1899" s="5">
        <v>56.731954001695122</v>
      </c>
      <c r="M1899" s="5">
        <v>9.2773760949776474</v>
      </c>
      <c r="N1899" s="7">
        <v>6.1150861429889902</v>
      </c>
      <c r="O1899" s="7" t="s">
        <v>2106</v>
      </c>
      <c r="P1899" s="67">
        <v>55.679937293537684</v>
      </c>
      <c r="Q1899" s="18">
        <f t="shared" si="101"/>
        <v>2</v>
      </c>
      <c r="R1899" s="68">
        <v>1.65</v>
      </c>
      <c r="S1899" s="69">
        <v>11665.7</v>
      </c>
      <c r="T1899" s="59">
        <f t="shared" si="99"/>
        <v>11665.7</v>
      </c>
    </row>
    <row r="1900" spans="1:20">
      <c r="A1900">
        <f t="shared" si="100"/>
        <v>40</v>
      </c>
      <c r="B1900" s="60" t="s">
        <v>14</v>
      </c>
      <c r="C1900" s="60" t="s">
        <v>182</v>
      </c>
      <c r="D1900" s="60">
        <v>7</v>
      </c>
      <c r="E1900" s="65">
        <v>2903.9720000000002</v>
      </c>
      <c r="F1900" s="60">
        <v>2019</v>
      </c>
      <c r="G1900" s="65">
        <v>75.192999999999998</v>
      </c>
      <c r="H1900" s="65">
        <v>5.4880867004394531</v>
      </c>
      <c r="I1900" s="66">
        <v>2.5274772644042969</v>
      </c>
      <c r="J1900" s="5">
        <v>9.4741813575809317</v>
      </c>
      <c r="K1900" s="6">
        <v>61.104725678514306</v>
      </c>
      <c r="L1900" s="5">
        <v>54.479033794593484</v>
      </c>
      <c r="M1900" s="5">
        <v>9.5588719045327011</v>
      </c>
      <c r="N1900" s="7">
        <v>5.6993162308996093</v>
      </c>
      <c r="O1900" s="7" t="s">
        <v>739</v>
      </c>
      <c r="P1900" s="67">
        <v>51.296447432649586</v>
      </c>
      <c r="Q1900" s="18">
        <f t="shared" si="101"/>
        <v>2</v>
      </c>
      <c r="R1900" s="68">
        <v>1.55</v>
      </c>
      <c r="S1900" s="69">
        <v>16215.36</v>
      </c>
      <c r="T1900" s="59">
        <f t="shared" si="99"/>
        <v>16215.36</v>
      </c>
    </row>
    <row r="1901" spans="1:20">
      <c r="A1901">
        <f t="shared" si="100"/>
        <v>77</v>
      </c>
      <c r="B1901" s="60" t="s">
        <v>99</v>
      </c>
      <c r="C1901" s="60" t="s">
        <v>267</v>
      </c>
      <c r="D1901" s="60">
        <v>7</v>
      </c>
      <c r="E1901" s="65">
        <v>2996.1060000000002</v>
      </c>
      <c r="F1901" s="60">
        <v>2025</v>
      </c>
      <c r="G1901" s="65">
        <v>71.466999999999999</v>
      </c>
      <c r="H1901" s="65">
        <v>5.7826116523742677</v>
      </c>
      <c r="I1901" s="66">
        <v>2.9553229808807373</v>
      </c>
      <c r="J1901" s="5">
        <v>9.7687063095157463</v>
      </c>
      <c r="K1901" s="6">
        <v>59.882275835660067</v>
      </c>
      <c r="L1901" s="5">
        <v>53.256583951739245</v>
      </c>
      <c r="M1901" s="5">
        <v>9.9867176210091415</v>
      </c>
      <c r="N1901" s="7">
        <v>5.3327415445994912</v>
      </c>
      <c r="O1901" s="7" t="s">
        <v>3214</v>
      </c>
      <c r="P1901" s="67">
        <v>47.605586782541138</v>
      </c>
      <c r="Q1901" s="18">
        <f t="shared" si="101"/>
        <v>2</v>
      </c>
      <c r="R1901" s="68">
        <v>1.48</v>
      </c>
      <c r="S1901" s="69" t="s">
        <v>367</v>
      </c>
      <c r="T1901" s="59">
        <f t="shared" si="99"/>
        <v>16376.61</v>
      </c>
    </row>
    <row r="1902" spans="1:20">
      <c r="A1902">
        <f t="shared" si="100"/>
        <v>52</v>
      </c>
      <c r="B1902" s="60" t="s">
        <v>12</v>
      </c>
      <c r="C1902" s="60" t="s">
        <v>180</v>
      </c>
      <c r="D1902" s="60">
        <v>4</v>
      </c>
      <c r="E1902" s="65">
        <v>44761.099000000002</v>
      </c>
      <c r="F1902" s="60">
        <v>2021</v>
      </c>
      <c r="G1902" s="65">
        <v>75.207999999999998</v>
      </c>
      <c r="H1902" s="65">
        <v>5.217017650604248</v>
      </c>
      <c r="I1902" s="66">
        <v>2.7168357372283936</v>
      </c>
      <c r="J1902" s="5">
        <v>9.2031123077457266</v>
      </c>
      <c r="K1902" s="6">
        <v>59.368278247289375</v>
      </c>
      <c r="L1902" s="5">
        <v>52.742586363368552</v>
      </c>
      <c r="M1902" s="5">
        <v>9.7482303773567978</v>
      </c>
      <c r="N1902" s="7">
        <v>5.4104780377245802</v>
      </c>
      <c r="O1902" s="7" t="s">
        <v>427</v>
      </c>
      <c r="P1902" s="67">
        <v>48.526531097656388</v>
      </c>
      <c r="Q1902" s="18">
        <f t="shared" si="101"/>
        <v>2</v>
      </c>
      <c r="R1902" s="68">
        <v>1.52</v>
      </c>
      <c r="S1902" s="69">
        <v>14496.87</v>
      </c>
      <c r="T1902" s="59">
        <f t="shared" si="99"/>
        <v>14496.87</v>
      </c>
    </row>
    <row r="1903" spans="1:20">
      <c r="A1903" t="str">
        <f t="shared" si="100"/>
        <v/>
      </c>
      <c r="B1903" s="60" t="s">
        <v>115</v>
      </c>
      <c r="C1903" s="60" t="s">
        <v>283</v>
      </c>
      <c r="D1903" s="60">
        <v>4</v>
      </c>
      <c r="E1903" s="65">
        <v>5185.3360000000002</v>
      </c>
      <c r="F1903" s="60">
        <v>2021</v>
      </c>
      <c r="G1903" s="65">
        <v>73.89</v>
      </c>
      <c r="H1903" s="65" t="s">
        <v>367</v>
      </c>
      <c r="I1903" s="66">
        <v>1.2799999713897705</v>
      </c>
      <c r="J1903" s="65" t="s">
        <v>367</v>
      </c>
      <c r="K1903" s="65" t="s">
        <v>367</v>
      </c>
      <c r="L1903" s="65" t="s">
        <v>367</v>
      </c>
      <c r="M1903" s="5">
        <v>8.3113946115181747</v>
      </c>
      <c r="N1903" s="65" t="s">
        <v>367</v>
      </c>
      <c r="O1903" s="7" t="s">
        <v>397</v>
      </c>
      <c r="P1903" s="65" t="s">
        <v>367</v>
      </c>
      <c r="Q1903" s="18">
        <f t="shared" si="101"/>
        <v>1</v>
      </c>
      <c r="R1903" s="68">
        <v>1.52</v>
      </c>
      <c r="S1903" s="69">
        <v>5663.12</v>
      </c>
      <c r="T1903" s="59">
        <f t="shared" si="99"/>
        <v>5663.12</v>
      </c>
    </row>
    <row r="1904" spans="1:20">
      <c r="A1904" t="str">
        <f t="shared" si="100"/>
        <v/>
      </c>
      <c r="B1904" s="60" t="s">
        <v>131</v>
      </c>
      <c r="C1904" s="60" t="s">
        <v>299</v>
      </c>
      <c r="D1904" s="60">
        <v>7</v>
      </c>
      <c r="E1904" s="65">
        <v>5385.0730000000003</v>
      </c>
      <c r="F1904" s="60">
        <v>2009</v>
      </c>
      <c r="G1904" s="65">
        <v>75.218000000000004</v>
      </c>
      <c r="H1904" s="65" t="s">
        <v>367</v>
      </c>
      <c r="I1904" s="66">
        <v>4.3400001525878906</v>
      </c>
      <c r="J1904" s="5" t="s">
        <v>367</v>
      </c>
      <c r="K1904" s="6" t="s">
        <v>367</v>
      </c>
      <c r="L1904" s="5" t="s">
        <v>367</v>
      </c>
      <c r="M1904" s="5">
        <v>11.371394792716295</v>
      </c>
      <c r="N1904" s="7" t="s">
        <v>367</v>
      </c>
      <c r="O1904" s="7" t="s">
        <v>2244</v>
      </c>
      <c r="P1904" s="67" t="s">
        <v>367</v>
      </c>
      <c r="Q1904" s="18">
        <f t="shared" si="101"/>
        <v>3</v>
      </c>
      <c r="R1904" s="68">
        <v>1.67</v>
      </c>
      <c r="S1904" s="69">
        <v>27891.9</v>
      </c>
      <c r="T1904" s="59">
        <f t="shared" si="99"/>
        <v>27891.9</v>
      </c>
    </row>
    <row r="1905" spans="1:20">
      <c r="A1905" t="str">
        <f t="shared" si="100"/>
        <v/>
      </c>
      <c r="B1905" s="60" t="s">
        <v>120</v>
      </c>
      <c r="C1905" s="60" t="s">
        <v>288</v>
      </c>
      <c r="D1905" s="60">
        <v>7</v>
      </c>
      <c r="E1905" s="65">
        <v>38071.167000000001</v>
      </c>
      <c r="F1905" s="60">
        <v>2006</v>
      </c>
      <c r="G1905" s="65">
        <v>75.25</v>
      </c>
      <c r="H1905" s="65" t="s">
        <v>367</v>
      </c>
      <c r="I1905" s="66">
        <v>4.3000001907348633</v>
      </c>
      <c r="J1905" s="5" t="s">
        <v>367</v>
      </c>
      <c r="K1905" s="6" t="s">
        <v>367</v>
      </c>
      <c r="L1905" s="5" t="s">
        <v>367</v>
      </c>
      <c r="M1905" s="5">
        <v>11.331394830863267</v>
      </c>
      <c r="N1905" s="7" t="s">
        <v>367</v>
      </c>
      <c r="O1905" s="7" t="s">
        <v>2725</v>
      </c>
      <c r="P1905" s="67" t="s">
        <v>367</v>
      </c>
      <c r="Q1905" s="18">
        <f t="shared" si="101"/>
        <v>3</v>
      </c>
      <c r="R1905" s="68">
        <v>1.71</v>
      </c>
      <c r="S1905" s="69">
        <v>22921.200000000001</v>
      </c>
      <c r="T1905" s="59">
        <f t="shared" si="99"/>
        <v>22921.200000000001</v>
      </c>
    </row>
    <row r="1906" spans="1:20">
      <c r="A1906">
        <f t="shared" si="100"/>
        <v>15</v>
      </c>
      <c r="B1906" s="60" t="s">
        <v>118</v>
      </c>
      <c r="C1906" s="60" t="s">
        <v>286</v>
      </c>
      <c r="D1906" s="60">
        <v>1</v>
      </c>
      <c r="E1906" s="65">
        <v>30115.826000000001</v>
      </c>
      <c r="F1906" s="60">
        <v>2014</v>
      </c>
      <c r="G1906" s="65">
        <v>75.260000000000005</v>
      </c>
      <c r="H1906" s="65">
        <v>5.8658156394958496</v>
      </c>
      <c r="I1906" s="66">
        <v>2.2699999809265137</v>
      </c>
      <c r="J1906" s="5">
        <v>9.8519102966373282</v>
      </c>
      <c r="K1906" s="6">
        <v>63.597545594962241</v>
      </c>
      <c r="L1906" s="5">
        <v>56.971853711041419</v>
      </c>
      <c r="M1906" s="5">
        <v>9.3013946210549179</v>
      </c>
      <c r="N1906" s="7">
        <v>6.125087261869119</v>
      </c>
      <c r="O1906" s="7" t="s">
        <v>1478</v>
      </c>
      <c r="P1906" s="67">
        <v>55.514032946533455</v>
      </c>
      <c r="Q1906" s="18">
        <f t="shared" si="101"/>
        <v>2</v>
      </c>
      <c r="R1906" s="68">
        <v>1.61</v>
      </c>
      <c r="S1906" s="69">
        <v>14244.57</v>
      </c>
      <c r="T1906" s="59">
        <f t="shared" si="99"/>
        <v>14244.57</v>
      </c>
    </row>
    <row r="1907" spans="1:20">
      <c r="A1907">
        <f t="shared" si="100"/>
        <v>33</v>
      </c>
      <c r="B1907" s="60" t="s">
        <v>123</v>
      </c>
      <c r="C1907" s="60" t="s">
        <v>291</v>
      </c>
      <c r="D1907" s="60">
        <v>7</v>
      </c>
      <c r="E1907" s="65">
        <v>19166.772000000001</v>
      </c>
      <c r="F1907" s="60">
        <v>2022</v>
      </c>
      <c r="G1907" s="65">
        <v>75.260999999999996</v>
      </c>
      <c r="H1907" s="65">
        <v>6.4369735717773438</v>
      </c>
      <c r="I1907" s="66">
        <v>3.2699999809265137</v>
      </c>
      <c r="J1907" s="5">
        <v>10.423068228918822</v>
      </c>
      <c r="K1907" s="6">
        <v>67.285464935777753</v>
      </c>
      <c r="L1907" s="5">
        <v>60.659773051856931</v>
      </c>
      <c r="M1907" s="5">
        <v>10.301394621054918</v>
      </c>
      <c r="N1907" s="7">
        <v>5.8885010509038285</v>
      </c>
      <c r="O1907" s="7" t="s">
        <v>3227</v>
      </c>
      <c r="P1907" s="67">
        <v>52.752154814193219</v>
      </c>
      <c r="Q1907" s="18">
        <f t="shared" si="101"/>
        <v>3</v>
      </c>
      <c r="R1907" s="68">
        <v>1.51</v>
      </c>
      <c r="S1907" s="69">
        <v>39256.99</v>
      </c>
      <c r="T1907" s="59">
        <f t="shared" si="99"/>
        <v>39256.99</v>
      </c>
    </row>
    <row r="1908" spans="1:20">
      <c r="A1908">
        <f t="shared" si="100"/>
        <v>11</v>
      </c>
      <c r="B1908" s="60" t="s">
        <v>98</v>
      </c>
      <c r="C1908" s="60" t="s">
        <v>266</v>
      </c>
      <c r="D1908" s="60">
        <v>1</v>
      </c>
      <c r="E1908" s="65">
        <v>130861.007</v>
      </c>
      <c r="F1908" s="60">
        <v>2024</v>
      </c>
      <c r="G1908" s="65">
        <v>75.263999999999996</v>
      </c>
      <c r="H1908" s="65">
        <v>6.8937507896423362</v>
      </c>
      <c r="I1908" s="66">
        <v>2.6700000762939453</v>
      </c>
      <c r="J1908" s="5">
        <v>10.879845446783815</v>
      </c>
      <c r="K1908" s="6">
        <v>70.236961315740558</v>
      </c>
      <c r="L1908" s="5">
        <v>63.611269431819736</v>
      </c>
      <c r="M1908" s="5">
        <v>9.7013947164223495</v>
      </c>
      <c r="N1908" s="7">
        <v>6.5569200399752523</v>
      </c>
      <c r="O1908" s="7" t="s">
        <v>3228</v>
      </c>
      <c r="P1908" s="67">
        <v>58.602646005612932</v>
      </c>
      <c r="Q1908" s="18">
        <f t="shared" si="101"/>
        <v>2</v>
      </c>
      <c r="R1908" s="68">
        <v>1.49</v>
      </c>
      <c r="S1908" s="69">
        <v>22039.63</v>
      </c>
      <c r="T1908" s="59">
        <f t="shared" si="99"/>
        <v>22039.63</v>
      </c>
    </row>
    <row r="1909" spans="1:20">
      <c r="A1909">
        <f t="shared" si="100"/>
        <v>78</v>
      </c>
      <c r="B1909" s="60" t="s">
        <v>67</v>
      </c>
      <c r="C1909" s="60" t="s">
        <v>235</v>
      </c>
      <c r="D1909" s="60">
        <v>7</v>
      </c>
      <c r="E1909" s="65">
        <v>9632.2870000000003</v>
      </c>
      <c r="F1909" s="60">
        <v>2025</v>
      </c>
      <c r="G1909" s="65">
        <v>77.332999999999998</v>
      </c>
      <c r="H1909" s="65">
        <v>5.9271831665039052</v>
      </c>
      <c r="I1909" s="66">
        <v>4.0653138160705566</v>
      </c>
      <c r="J1909" s="5">
        <v>9.9132778236453838</v>
      </c>
      <c r="K1909" s="6">
        <v>65.756369673642979</v>
      </c>
      <c r="L1909" s="5">
        <v>59.130677789722156</v>
      </c>
      <c r="M1909" s="5">
        <v>11.096708456198961</v>
      </c>
      <c r="N1909" s="7">
        <v>5.3286682283420674</v>
      </c>
      <c r="O1909" s="7" t="s">
        <v>3217</v>
      </c>
      <c r="P1909" s="67">
        <v>47.569224133242692</v>
      </c>
      <c r="Q1909" s="18">
        <f t="shared" si="101"/>
        <v>3</v>
      </c>
      <c r="R1909" s="68">
        <v>1.48</v>
      </c>
      <c r="S1909" s="69" t="s">
        <v>367</v>
      </c>
      <c r="T1909" s="59">
        <f t="shared" si="99"/>
        <v>40686.93</v>
      </c>
    </row>
    <row r="1910" spans="1:20">
      <c r="A1910">
        <f t="shared" si="100"/>
        <v>53</v>
      </c>
      <c r="B1910" s="60" t="s">
        <v>93</v>
      </c>
      <c r="C1910" s="60" t="s">
        <v>261</v>
      </c>
      <c r="D1910" s="60">
        <v>8</v>
      </c>
      <c r="E1910" s="65">
        <v>28124.777999999998</v>
      </c>
      <c r="F1910" s="60">
        <v>2009</v>
      </c>
      <c r="G1910" s="65">
        <v>75.269000000000005</v>
      </c>
      <c r="H1910" s="65">
        <v>5.3847017288208008</v>
      </c>
      <c r="I1910" s="66">
        <v>3.3900001049041748</v>
      </c>
      <c r="J1910" s="5">
        <v>9.3707963859622794</v>
      </c>
      <c r="K1910" s="6">
        <v>60.499020044478215</v>
      </c>
      <c r="L1910" s="5">
        <v>53.873328160557392</v>
      </c>
      <c r="M1910" s="5">
        <v>10.421394745032579</v>
      </c>
      <c r="N1910" s="7">
        <v>5.1694930936414671</v>
      </c>
      <c r="O1910" s="7" t="s">
        <v>2308</v>
      </c>
      <c r="P1910" s="67">
        <v>47.178430036041924</v>
      </c>
      <c r="Q1910" s="18">
        <f t="shared" si="101"/>
        <v>3</v>
      </c>
      <c r="R1910" s="68">
        <v>1.67</v>
      </c>
      <c r="S1910" s="69">
        <v>22106.639999999999</v>
      </c>
      <c r="T1910" s="59">
        <f t="shared" si="99"/>
        <v>22106.639999999999</v>
      </c>
    </row>
    <row r="1911" spans="1:20">
      <c r="A1911">
        <f t="shared" si="100"/>
        <v>79</v>
      </c>
      <c r="B1911" s="60" t="s">
        <v>31</v>
      </c>
      <c r="C1911" s="60" t="s">
        <v>199</v>
      </c>
      <c r="D1911" s="60">
        <v>8</v>
      </c>
      <c r="E1911" s="65">
        <v>17847.982</v>
      </c>
      <c r="F1911" s="60">
        <v>2025</v>
      </c>
      <c r="G1911" s="65">
        <v>70.968999999999994</v>
      </c>
      <c r="H1911" s="65">
        <v>4.6132808570861812</v>
      </c>
      <c r="I1911" s="66">
        <v>1.5800000429153442</v>
      </c>
      <c r="J1911" s="5">
        <v>8.5993755142276598</v>
      </c>
      <c r="K1911" s="6">
        <v>52.346939116683892</v>
      </c>
      <c r="L1911" s="5">
        <v>45.721247232763069</v>
      </c>
      <c r="M1911" s="5">
        <v>8.6113946830437484</v>
      </c>
      <c r="N1911" s="7">
        <v>5.3093893516215687</v>
      </c>
      <c r="O1911" s="7" t="s">
        <v>3226</v>
      </c>
      <c r="P1911" s="67">
        <v>47.397120866824864</v>
      </c>
      <c r="Q1911" s="18">
        <f t="shared" ref="Q1911:Q1942" si="102">IF(I1911&lt;R1911,1,IF(I1911&lt;R1911*2,2,3))</f>
        <v>2</v>
      </c>
      <c r="R1911" s="68">
        <v>1.48</v>
      </c>
      <c r="S1911" s="69" t="s">
        <v>367</v>
      </c>
      <c r="T1911" s="59">
        <f t="shared" si="99"/>
        <v>7008.89</v>
      </c>
    </row>
    <row r="1912" spans="1:20">
      <c r="A1912">
        <f t="shared" si="100"/>
        <v>12</v>
      </c>
      <c r="B1912" s="60" t="s">
        <v>13</v>
      </c>
      <c r="C1912" s="60" t="s">
        <v>181</v>
      </c>
      <c r="D1912" s="60">
        <v>1</v>
      </c>
      <c r="E1912" s="65">
        <v>39622.114999999998</v>
      </c>
      <c r="F1912" s="60">
        <v>2006</v>
      </c>
      <c r="G1912" s="65">
        <v>75.278999999999996</v>
      </c>
      <c r="H1912" s="65">
        <v>6.3129253387451172</v>
      </c>
      <c r="I1912" s="66">
        <v>3.2400000095367432</v>
      </c>
      <c r="J1912" s="5">
        <v>10.299019995886596</v>
      </c>
      <c r="K1912" s="6">
        <v>66.500580314888722</v>
      </c>
      <c r="L1912" s="5">
        <v>59.8748884309679</v>
      </c>
      <c r="M1912" s="5">
        <v>10.271394649665147</v>
      </c>
      <c r="N1912" s="7">
        <v>5.8292851626453519</v>
      </c>
      <c r="O1912" s="7" t="s">
        <v>2749</v>
      </c>
      <c r="P1912" s="67">
        <v>53.444459315335486</v>
      </c>
      <c r="Q1912" s="18">
        <f t="shared" si="102"/>
        <v>2</v>
      </c>
      <c r="R1912" s="68">
        <v>1.71</v>
      </c>
      <c r="S1912" s="69">
        <v>24877.25</v>
      </c>
      <c r="T1912" s="59">
        <f t="shared" si="99"/>
        <v>24877.25</v>
      </c>
    </row>
    <row r="1913" spans="1:20">
      <c r="A1913">
        <f t="shared" si="100"/>
        <v>50</v>
      </c>
      <c r="B1913" s="60" t="s">
        <v>93</v>
      </c>
      <c r="C1913" s="60" t="s">
        <v>261</v>
      </c>
      <c r="D1913" s="60">
        <v>8</v>
      </c>
      <c r="E1913" s="65">
        <v>31232.797999999999</v>
      </c>
      <c r="F1913" s="60">
        <v>2015</v>
      </c>
      <c r="G1913" s="65">
        <v>75.287999999999997</v>
      </c>
      <c r="H1913" s="65">
        <v>6.3221211433410645</v>
      </c>
      <c r="I1913" s="66">
        <v>4</v>
      </c>
      <c r="J1913" s="5">
        <v>10.308215800482543</v>
      </c>
      <c r="K1913" s="6">
        <v>66.567915046561183</v>
      </c>
      <c r="L1913" s="5">
        <v>59.94222316264036</v>
      </c>
      <c r="M1913" s="5">
        <v>11.031394640128404</v>
      </c>
      <c r="N1913" s="7">
        <v>5.4337846771061251</v>
      </c>
      <c r="O1913" s="7" t="s">
        <v>1374</v>
      </c>
      <c r="P1913" s="67">
        <v>49.134507724434997</v>
      </c>
      <c r="Q1913" s="18">
        <f t="shared" si="102"/>
        <v>3</v>
      </c>
      <c r="R1913" s="68">
        <v>1.59</v>
      </c>
      <c r="S1913" s="69">
        <v>27699.63</v>
      </c>
      <c r="T1913" s="59">
        <f t="shared" si="99"/>
        <v>27699.63</v>
      </c>
    </row>
    <row r="1914" spans="1:20">
      <c r="A1914">
        <f t="shared" si="100"/>
        <v>18</v>
      </c>
      <c r="B1914" s="60" t="s">
        <v>143</v>
      </c>
      <c r="C1914" s="60" t="s">
        <v>311</v>
      </c>
      <c r="D1914" s="60">
        <v>8</v>
      </c>
      <c r="E1914" s="65">
        <v>71735.328999999998</v>
      </c>
      <c r="F1914" s="60">
        <v>2022</v>
      </c>
      <c r="G1914" s="65">
        <v>75.290999999999997</v>
      </c>
      <c r="H1914" s="65">
        <v>6.0071172714233398</v>
      </c>
      <c r="I1914" s="66">
        <v>2.2599999904632568</v>
      </c>
      <c r="J1914" s="5">
        <v>9.9932119285648184</v>
      </c>
      <c r="K1914" s="6">
        <v>64.536269213058844</v>
      </c>
      <c r="L1914" s="5">
        <v>57.910577329138022</v>
      </c>
      <c r="M1914" s="5">
        <v>9.291394630591661</v>
      </c>
      <c r="N1914" s="7">
        <v>6.2327109795195907</v>
      </c>
      <c r="O1914" s="7" t="s">
        <v>3231</v>
      </c>
      <c r="P1914" s="67">
        <v>55.835760520629165</v>
      </c>
      <c r="Q1914" s="18">
        <f t="shared" si="102"/>
        <v>2</v>
      </c>
      <c r="R1914" s="68">
        <v>1.51</v>
      </c>
      <c r="S1914" s="69">
        <v>20762.8</v>
      </c>
      <c r="T1914" s="59">
        <f t="shared" si="99"/>
        <v>20762.8</v>
      </c>
    </row>
    <row r="1915" spans="1:20">
      <c r="A1915">
        <f t="shared" si="100"/>
        <v>74</v>
      </c>
      <c r="B1915" s="60" t="s">
        <v>126</v>
      </c>
      <c r="C1915" s="60" t="s">
        <v>294</v>
      </c>
      <c r="D1915" s="60">
        <v>4</v>
      </c>
      <c r="E1915" s="65">
        <v>23287.877</v>
      </c>
      <c r="F1915" s="60">
        <v>2008</v>
      </c>
      <c r="G1915" s="65">
        <v>75.301000000000002</v>
      </c>
      <c r="H1915" s="65">
        <v>6.8113703727722168</v>
      </c>
      <c r="I1915" s="66">
        <v>6.5285606384277344</v>
      </c>
      <c r="J1915" s="5">
        <v>10.797465029913695</v>
      </c>
      <c r="K1915" s="6">
        <v>69.739405737265116</v>
      </c>
      <c r="L1915" s="5">
        <v>63.113713853344294</v>
      </c>
      <c r="M1915" s="5">
        <v>13.559955278556139</v>
      </c>
      <c r="N1915" s="7">
        <v>4.654419026967811</v>
      </c>
      <c r="O1915" s="7" t="s">
        <v>2486</v>
      </c>
      <c r="P1915" s="67">
        <v>42.575335327174685</v>
      </c>
      <c r="Q1915" s="18">
        <f t="shared" si="102"/>
        <v>3</v>
      </c>
      <c r="R1915" s="68">
        <v>1.69</v>
      </c>
      <c r="S1915" s="69">
        <v>54407.71</v>
      </c>
      <c r="T1915" s="59">
        <f t="shared" si="99"/>
        <v>54407.71</v>
      </c>
    </row>
    <row r="1916" spans="1:20">
      <c r="A1916">
        <f t="shared" si="100"/>
        <v>2</v>
      </c>
      <c r="B1916" s="60" t="s">
        <v>143</v>
      </c>
      <c r="C1916" s="60" t="s">
        <v>311</v>
      </c>
      <c r="D1916" s="60">
        <v>8</v>
      </c>
      <c r="E1916" s="65">
        <v>69007.207999999999</v>
      </c>
      <c r="F1916" s="60">
        <v>2011</v>
      </c>
      <c r="G1916" s="65">
        <v>75.302000000000007</v>
      </c>
      <c r="H1916" s="65">
        <v>6.6636090278625488</v>
      </c>
      <c r="I1916" s="66">
        <v>2.0199999809265137</v>
      </c>
      <c r="J1916" s="5">
        <v>10.649703685004027</v>
      </c>
      <c r="K1916" s="6">
        <v>68.785948122872597</v>
      </c>
      <c r="L1916" s="5">
        <v>62.160256238951774</v>
      </c>
      <c r="M1916" s="5">
        <v>9.0513946210549179</v>
      </c>
      <c r="N1916" s="7">
        <v>6.8674783103984423</v>
      </c>
      <c r="O1916" s="7" t="s">
        <v>1930</v>
      </c>
      <c r="P1916" s="67">
        <v>62.530723647469614</v>
      </c>
      <c r="Q1916" s="18">
        <f t="shared" si="102"/>
        <v>2</v>
      </c>
      <c r="R1916" s="68">
        <v>1.65</v>
      </c>
      <c r="S1916" s="69">
        <v>16766.349999999999</v>
      </c>
      <c r="T1916" s="59">
        <f t="shared" si="99"/>
        <v>16766.349999999999</v>
      </c>
    </row>
    <row r="1917" spans="1:20">
      <c r="A1917">
        <f t="shared" si="100"/>
        <v>48</v>
      </c>
      <c r="B1917" s="60" t="s">
        <v>12</v>
      </c>
      <c r="C1917" s="60" t="s">
        <v>180</v>
      </c>
      <c r="D1917" s="60">
        <v>4</v>
      </c>
      <c r="E1917" s="65">
        <v>40850.720999999998</v>
      </c>
      <c r="F1917" s="60">
        <v>2016</v>
      </c>
      <c r="G1917" s="65">
        <v>75.31</v>
      </c>
      <c r="H1917" s="65">
        <v>5.3408536911010742</v>
      </c>
      <c r="I1917" s="66">
        <v>2.7933549880981445</v>
      </c>
      <c r="J1917" s="5">
        <v>9.3269483482425528</v>
      </c>
      <c r="K1917" s="6">
        <v>60.248732090283873</v>
      </c>
      <c r="L1917" s="5">
        <v>53.623040206363051</v>
      </c>
      <c r="M1917" s="5">
        <v>9.8247496282265487</v>
      </c>
      <c r="N1917" s="7">
        <v>5.4579548828708901</v>
      </c>
      <c r="O1917" s="7" t="s">
        <v>1186</v>
      </c>
      <c r="P1917" s="67">
        <v>49.295819755921535</v>
      </c>
      <c r="Q1917" s="18">
        <f t="shared" si="102"/>
        <v>2</v>
      </c>
      <c r="R1917" s="68">
        <v>1.58</v>
      </c>
      <c r="S1917" s="69">
        <v>15511.69</v>
      </c>
      <c r="T1917" s="59">
        <f t="shared" si="99"/>
        <v>15511.69</v>
      </c>
    </row>
    <row r="1918" spans="1:20">
      <c r="A1918">
        <f t="shared" si="100"/>
        <v>70</v>
      </c>
      <c r="B1918" s="60" t="s">
        <v>102</v>
      </c>
      <c r="C1918" s="60" t="s">
        <v>270</v>
      </c>
      <c r="D1918" s="60">
        <v>4</v>
      </c>
      <c r="E1918" s="65">
        <v>37712.504999999997</v>
      </c>
      <c r="F1918" s="60">
        <v>2023</v>
      </c>
      <c r="G1918" s="65">
        <v>75.313000000000002</v>
      </c>
      <c r="H1918" s="65">
        <v>4.4626581764221189</v>
      </c>
      <c r="I1918" s="66">
        <v>1.8477816581726074</v>
      </c>
      <c r="J1918" s="5">
        <v>8.4487528335635993</v>
      </c>
      <c r="K1918" s="6">
        <v>54.578078939990093</v>
      </c>
      <c r="L1918" s="5">
        <v>47.95238705606927</v>
      </c>
      <c r="M1918" s="5">
        <v>8.8791762983010116</v>
      </c>
      <c r="N1918" s="7">
        <v>5.4005445375878764</v>
      </c>
      <c r="O1918" s="7" t="s">
        <v>3232</v>
      </c>
      <c r="P1918" s="67">
        <v>48.324152151162096</v>
      </c>
      <c r="Q1918" s="18">
        <f t="shared" si="102"/>
        <v>2</v>
      </c>
      <c r="R1918" s="68">
        <v>1.5</v>
      </c>
      <c r="S1918" s="69">
        <v>8915.35</v>
      </c>
      <c r="T1918" s="59">
        <f t="shared" si="99"/>
        <v>8915.35</v>
      </c>
    </row>
    <row r="1919" spans="1:20">
      <c r="A1919">
        <f t="shared" si="100"/>
        <v>73</v>
      </c>
      <c r="B1919" s="60" t="s">
        <v>37</v>
      </c>
      <c r="C1919" s="60" t="s">
        <v>205</v>
      </c>
      <c r="D1919" s="60">
        <v>8</v>
      </c>
      <c r="E1919" s="65">
        <v>1342522.716</v>
      </c>
      <c r="F1919" s="60">
        <v>2009</v>
      </c>
      <c r="G1919" s="65">
        <v>75.316999999999993</v>
      </c>
      <c r="H1919" s="65">
        <v>4.4543609619140625</v>
      </c>
      <c r="I1919" s="66">
        <v>2.7999999523162842</v>
      </c>
      <c r="J1919" s="5">
        <v>8.4404556190555411</v>
      </c>
      <c r="K1919" s="6">
        <v>54.527375669883831</v>
      </c>
      <c r="L1919" s="5">
        <v>47.901683785963009</v>
      </c>
      <c r="M1919" s="5">
        <v>9.8313945924446884</v>
      </c>
      <c r="N1919" s="7">
        <v>4.8723182998650962</v>
      </c>
      <c r="O1919" s="7" t="s">
        <v>2316</v>
      </c>
      <c r="P1919" s="67">
        <v>44.466318816878335</v>
      </c>
      <c r="Q1919" s="18">
        <f t="shared" si="102"/>
        <v>2</v>
      </c>
      <c r="R1919" s="68">
        <v>1.67</v>
      </c>
      <c r="S1919" s="69">
        <v>9518.43</v>
      </c>
      <c r="T1919" s="59">
        <f t="shared" si="99"/>
        <v>9518.43</v>
      </c>
    </row>
    <row r="1920" spans="1:20">
      <c r="A1920" t="str">
        <f t="shared" si="100"/>
        <v/>
      </c>
      <c r="B1920" s="60" t="s">
        <v>338</v>
      </c>
      <c r="C1920" s="60" t="s">
        <v>339</v>
      </c>
      <c r="D1920" s="60">
        <v>7</v>
      </c>
      <c r="E1920" s="65">
        <v>1791.9490000000001</v>
      </c>
      <c r="F1920" s="60">
        <v>2011</v>
      </c>
      <c r="G1920" s="65">
        <v>75.322999999999993</v>
      </c>
      <c r="H1920" s="65">
        <v>4.859501838684082</v>
      </c>
      <c r="I1920" s="66" t="s">
        <v>367</v>
      </c>
      <c r="J1920" s="5">
        <v>8.8455964958255606</v>
      </c>
      <c r="K1920" s="6">
        <v>57.149235620843626</v>
      </c>
      <c r="L1920" s="5">
        <v>50.523543736922804</v>
      </c>
      <c r="M1920" s="5" t="s">
        <v>367</v>
      </c>
      <c r="N1920" s="7" t="s">
        <v>367</v>
      </c>
      <c r="O1920" s="7" t="s">
        <v>3233</v>
      </c>
      <c r="P1920" s="67" t="s">
        <v>367</v>
      </c>
      <c r="Q1920" s="18">
        <f t="shared" si="102"/>
        <v>3</v>
      </c>
      <c r="R1920" s="68">
        <v>1.65</v>
      </c>
      <c r="S1920" s="69">
        <v>8359.94</v>
      </c>
      <c r="T1920" s="59">
        <f t="shared" si="99"/>
        <v>8359.94</v>
      </c>
    </row>
    <row r="1921" spans="1:20">
      <c r="A1921">
        <f t="shared" si="100"/>
        <v>46</v>
      </c>
      <c r="B1921" s="60" t="s">
        <v>123</v>
      </c>
      <c r="C1921" s="60" t="s">
        <v>291</v>
      </c>
      <c r="D1921" s="60">
        <v>7</v>
      </c>
      <c r="E1921" s="65">
        <v>19501.542000000001</v>
      </c>
      <c r="F1921" s="60">
        <v>2019</v>
      </c>
      <c r="G1921" s="65">
        <v>75.328999999999994</v>
      </c>
      <c r="H1921" s="65">
        <v>6.1299424171447754</v>
      </c>
      <c r="I1921" s="66">
        <v>3.4600000381469727</v>
      </c>
      <c r="J1921" s="5">
        <v>10.116037074286254</v>
      </c>
      <c r="K1921" s="6">
        <v>65.362447648900968</v>
      </c>
      <c r="L1921" s="5">
        <v>58.736755764980145</v>
      </c>
      <c r="M1921" s="5">
        <v>10.491394678275377</v>
      </c>
      <c r="N1921" s="7">
        <v>5.5985650684371695</v>
      </c>
      <c r="O1921" s="7" t="s">
        <v>738</v>
      </c>
      <c r="P1921" s="67">
        <v>50.38964098435796</v>
      </c>
      <c r="Q1921" s="18">
        <f t="shared" si="102"/>
        <v>3</v>
      </c>
      <c r="R1921" s="68">
        <v>1.55</v>
      </c>
      <c r="S1921" s="69">
        <v>36399.629999999997</v>
      </c>
      <c r="T1921" s="59">
        <f t="shared" si="99"/>
        <v>36399.629999999997</v>
      </c>
    </row>
    <row r="1922" spans="1:20">
      <c r="A1922">
        <f t="shared" si="100"/>
        <v>65</v>
      </c>
      <c r="B1922" s="60" t="s">
        <v>93</v>
      </c>
      <c r="C1922" s="60" t="s">
        <v>261</v>
      </c>
      <c r="D1922" s="60">
        <v>8</v>
      </c>
      <c r="E1922" s="65">
        <v>30696.136999999999</v>
      </c>
      <c r="F1922" s="60">
        <v>2014</v>
      </c>
      <c r="G1922" s="65">
        <v>75.344999999999999</v>
      </c>
      <c r="H1922" s="65">
        <v>5.9629216194152832</v>
      </c>
      <c r="I1922" s="66">
        <v>4.1599998474121094</v>
      </c>
      <c r="J1922" s="5">
        <v>9.9490162765567618</v>
      </c>
      <c r="K1922" s="6">
        <v>64.296935037910416</v>
      </c>
      <c r="L1922" s="5">
        <v>57.671243153989593</v>
      </c>
      <c r="M1922" s="5">
        <v>11.191394487540514</v>
      </c>
      <c r="N1922" s="7">
        <v>5.1531775792726755</v>
      </c>
      <c r="O1922" s="7" t="s">
        <v>1541</v>
      </c>
      <c r="P1922" s="67">
        <v>46.705239890375566</v>
      </c>
      <c r="Q1922" s="18">
        <f t="shared" si="102"/>
        <v>3</v>
      </c>
      <c r="R1922" s="68">
        <v>1.61</v>
      </c>
      <c r="S1922" s="69">
        <v>26818.43</v>
      </c>
      <c r="T1922" s="59">
        <f t="shared" ref="T1922:T1985" si="103">IF(S1922=0,"",IF(F1922=2025,_xlfn.XLOOKUP("2024"&amp;C1922,O:O,S:S,"",0),S1922))</f>
        <v>26818.43</v>
      </c>
    </row>
    <row r="1923" spans="1:20">
      <c r="A1923">
        <f t="shared" ref="A1923:A1986" si="104">IF(ISNUMBER(P1923),COUNTIFS($F$3:$F$3127,F1923,$P$3:$P$3127,"&gt;"&amp;P1923)+1,"")</f>
        <v>85</v>
      </c>
      <c r="B1923" s="60" t="s">
        <v>128</v>
      </c>
      <c r="C1923" s="60" t="s">
        <v>296</v>
      </c>
      <c r="D1923" s="60">
        <v>7</v>
      </c>
      <c r="E1923" s="65">
        <v>7276.18</v>
      </c>
      <c r="F1923" s="60">
        <v>2013</v>
      </c>
      <c r="G1923" s="65">
        <v>75.346000000000004</v>
      </c>
      <c r="H1923" s="65">
        <v>5.1018404960632324</v>
      </c>
      <c r="I1923" s="66">
        <v>3.7300000190734863</v>
      </c>
      <c r="J1923" s="5">
        <v>9.087935153204711</v>
      </c>
      <c r="K1923" s="6">
        <v>58.732855116038138</v>
      </c>
      <c r="L1923" s="5">
        <v>52.107163232117315</v>
      </c>
      <c r="M1923" s="5">
        <v>10.761394659201891</v>
      </c>
      <c r="N1923" s="7">
        <v>4.8420455602900265</v>
      </c>
      <c r="O1923" s="7" t="s">
        <v>1717</v>
      </c>
      <c r="P1923" s="67">
        <v>43.936115171372698</v>
      </c>
      <c r="Q1923" s="18">
        <f t="shared" si="102"/>
        <v>3</v>
      </c>
      <c r="R1923" s="68">
        <v>1.62</v>
      </c>
      <c r="S1923" s="69">
        <v>18163.28</v>
      </c>
      <c r="T1923" s="59">
        <f t="shared" si="103"/>
        <v>18163.28</v>
      </c>
    </row>
    <row r="1924" spans="1:20">
      <c r="A1924">
        <f t="shared" si="104"/>
        <v>79</v>
      </c>
      <c r="B1924" s="60" t="s">
        <v>71</v>
      </c>
      <c r="C1924" s="60" t="s">
        <v>239</v>
      </c>
      <c r="D1924" s="60">
        <v>4</v>
      </c>
      <c r="E1924" s="65">
        <v>80414.686000000002</v>
      </c>
      <c r="F1924" s="60">
        <v>2013</v>
      </c>
      <c r="G1924" s="65">
        <v>75.349000000000004</v>
      </c>
      <c r="H1924" s="65">
        <v>5.1395792961120605</v>
      </c>
      <c r="I1924" s="66">
        <v>3.5508847236633301</v>
      </c>
      <c r="J1924" s="5">
        <v>9.1256739532535391</v>
      </c>
      <c r="K1924" s="6">
        <v>58.979098961513301</v>
      </c>
      <c r="L1924" s="5">
        <v>52.353407077592479</v>
      </c>
      <c r="M1924" s="5">
        <v>10.582279363791734</v>
      </c>
      <c r="N1924" s="7">
        <v>4.947271308743237</v>
      </c>
      <c r="O1924" s="7" t="s">
        <v>1713</v>
      </c>
      <c r="P1924" s="67">
        <v>44.890920438169324</v>
      </c>
      <c r="Q1924" s="18">
        <f t="shared" si="102"/>
        <v>3</v>
      </c>
      <c r="R1924" s="68">
        <v>1.62</v>
      </c>
      <c r="S1924" s="69">
        <v>14734.74</v>
      </c>
      <c r="T1924" s="59">
        <f t="shared" si="103"/>
        <v>14734.74</v>
      </c>
    </row>
    <row r="1925" spans="1:20">
      <c r="A1925" t="str">
        <f t="shared" si="104"/>
        <v/>
      </c>
      <c r="B1925" s="60" t="s">
        <v>334</v>
      </c>
      <c r="C1925" s="60" t="s">
        <v>335</v>
      </c>
      <c r="D1925" s="60">
        <v>4</v>
      </c>
      <c r="E1925" s="65">
        <v>2514.7950000000001</v>
      </c>
      <c r="F1925" s="60">
        <v>2006</v>
      </c>
      <c r="G1925" s="65">
        <v>75.353999999999999</v>
      </c>
      <c r="H1925" s="65" t="s">
        <v>367</v>
      </c>
      <c r="I1925" s="66">
        <v>5.809999942779541</v>
      </c>
      <c r="J1925" s="5" t="s">
        <v>367</v>
      </c>
      <c r="K1925" s="6" t="s">
        <v>367</v>
      </c>
      <c r="L1925" s="5" t="s">
        <v>367</v>
      </c>
      <c r="M1925" s="5">
        <v>12.841394582907945</v>
      </c>
      <c r="N1925" s="7" t="s">
        <v>367</v>
      </c>
      <c r="O1925" s="7" t="s">
        <v>3234</v>
      </c>
      <c r="P1925" s="67" t="s">
        <v>367</v>
      </c>
      <c r="Q1925" s="18">
        <f t="shared" si="102"/>
        <v>3</v>
      </c>
      <c r="R1925" s="68">
        <v>1.71</v>
      </c>
      <c r="S1925" s="69">
        <v>42540.44</v>
      </c>
      <c r="T1925" s="59">
        <f t="shared" si="103"/>
        <v>42540.44</v>
      </c>
    </row>
    <row r="1926" spans="1:20">
      <c r="A1926">
        <f t="shared" si="104"/>
        <v>44</v>
      </c>
      <c r="B1926" s="60" t="s">
        <v>146</v>
      </c>
      <c r="C1926" s="60" t="s">
        <v>314</v>
      </c>
      <c r="D1926" s="60">
        <v>4</v>
      </c>
      <c r="E1926" s="65">
        <v>11765.513999999999</v>
      </c>
      <c r="F1926" s="60">
        <v>2018</v>
      </c>
      <c r="G1926" s="65">
        <v>75.37</v>
      </c>
      <c r="H1926" s="65">
        <v>4.7411322593688965</v>
      </c>
      <c r="I1926" s="66">
        <v>1.8400000333786011</v>
      </c>
      <c r="J1926" s="5">
        <v>8.7272269165103751</v>
      </c>
      <c r="K1926" s="6">
        <v>56.419661471090876</v>
      </c>
      <c r="L1926" s="5">
        <v>49.793969587170054</v>
      </c>
      <c r="M1926" s="5">
        <v>8.8713946735070053</v>
      </c>
      <c r="N1926" s="7">
        <v>5.612868260260333</v>
      </c>
      <c r="O1926" s="7" t="s">
        <v>905</v>
      </c>
      <c r="P1926" s="67">
        <v>50.577245896601468</v>
      </c>
      <c r="Q1926" s="18">
        <f t="shared" si="102"/>
        <v>2</v>
      </c>
      <c r="R1926" s="68">
        <v>1.56</v>
      </c>
      <c r="S1926" s="69">
        <v>13163.2</v>
      </c>
      <c r="T1926" s="59">
        <f t="shared" si="103"/>
        <v>13163.2</v>
      </c>
    </row>
    <row r="1927" spans="1:20">
      <c r="A1927">
        <f t="shared" si="104"/>
        <v>54</v>
      </c>
      <c r="B1927" s="60" t="s">
        <v>93</v>
      </c>
      <c r="C1927" s="60" t="s">
        <v>261</v>
      </c>
      <c r="D1927" s="60">
        <v>8</v>
      </c>
      <c r="E1927" s="65">
        <v>31789.685000000001</v>
      </c>
      <c r="F1927" s="60">
        <v>2016</v>
      </c>
      <c r="G1927" s="65">
        <v>75.370999999999995</v>
      </c>
      <c r="H1927" s="65">
        <v>5.9943532943725586</v>
      </c>
      <c r="I1927" s="66">
        <v>3.8499999046325684</v>
      </c>
      <c r="J1927" s="5">
        <v>9.9804479515140372</v>
      </c>
      <c r="K1927" s="6">
        <v>64.522324353114982</v>
      </c>
      <c r="L1927" s="5">
        <v>57.896632469194159</v>
      </c>
      <c r="M1927" s="5">
        <v>10.881394544760973</v>
      </c>
      <c r="N1927" s="7">
        <v>5.320699679717932</v>
      </c>
      <c r="O1927" s="7" t="s">
        <v>1159</v>
      </c>
      <c r="P1927" s="67">
        <v>48.056141543039054</v>
      </c>
      <c r="Q1927" s="18">
        <f t="shared" si="102"/>
        <v>3</v>
      </c>
      <c r="R1927" s="68">
        <v>1.58</v>
      </c>
      <c r="S1927" s="69">
        <v>28425.37</v>
      </c>
      <c r="T1927" s="59">
        <f t="shared" si="103"/>
        <v>28425.37</v>
      </c>
    </row>
    <row r="1928" spans="1:20">
      <c r="A1928">
        <f t="shared" si="104"/>
        <v>58</v>
      </c>
      <c r="B1928" s="60" t="s">
        <v>93</v>
      </c>
      <c r="C1928" s="60" t="s">
        <v>261</v>
      </c>
      <c r="D1928" s="60">
        <v>8</v>
      </c>
      <c r="E1928" s="65">
        <v>28655.776000000002</v>
      </c>
      <c r="F1928" s="60">
        <v>2010</v>
      </c>
      <c r="G1928" s="65">
        <v>75.376000000000005</v>
      </c>
      <c r="H1928" s="65">
        <v>5.5802817344665527</v>
      </c>
      <c r="I1928" s="66">
        <v>3.8399999141693115</v>
      </c>
      <c r="J1928" s="5">
        <v>9.5663763916080313</v>
      </c>
      <c r="K1928" s="6">
        <v>61.849507209145322</v>
      </c>
      <c r="L1928" s="5">
        <v>55.2238153252245</v>
      </c>
      <c r="M1928" s="5">
        <v>10.871394554297716</v>
      </c>
      <c r="N1928" s="7">
        <v>5.0797360954389461</v>
      </c>
      <c r="O1928" s="7" t="s">
        <v>2148</v>
      </c>
      <c r="P1928" s="67">
        <v>46.252723289276759</v>
      </c>
      <c r="Q1928" s="18">
        <f t="shared" si="102"/>
        <v>3</v>
      </c>
      <c r="R1928" s="68">
        <v>1.65</v>
      </c>
      <c r="S1928" s="69">
        <v>23307.97</v>
      </c>
      <c r="T1928" s="59">
        <f t="shared" si="103"/>
        <v>23307.97</v>
      </c>
    </row>
    <row r="1929" spans="1:20">
      <c r="A1929">
        <f t="shared" si="104"/>
        <v>17</v>
      </c>
      <c r="B1929" s="60" t="s">
        <v>115</v>
      </c>
      <c r="C1929" s="60" t="s">
        <v>283</v>
      </c>
      <c r="D1929" s="60">
        <v>4</v>
      </c>
      <c r="E1929" s="65">
        <v>5305.27</v>
      </c>
      <c r="F1929" s="60">
        <v>2022</v>
      </c>
      <c r="G1929" s="65">
        <v>76.662000000000006</v>
      </c>
      <c r="H1929" s="65">
        <v>4.9077601432800293</v>
      </c>
      <c r="I1929" s="66">
        <v>1.2799999713897705</v>
      </c>
      <c r="J1929" s="5">
        <v>8.8938548004215079</v>
      </c>
      <c r="K1929" s="6">
        <v>58.482492343357237</v>
      </c>
      <c r="L1929" s="5">
        <v>51.856800459436414</v>
      </c>
      <c r="M1929" s="5">
        <v>8.3113946115181747</v>
      </c>
      <c r="N1929" s="7">
        <v>6.2392417738861461</v>
      </c>
      <c r="O1929" s="7" t="s">
        <v>3235</v>
      </c>
      <c r="P1929" s="67">
        <v>55.894266662091312</v>
      </c>
      <c r="Q1929" s="18">
        <f t="shared" si="102"/>
        <v>1</v>
      </c>
      <c r="R1929" s="68">
        <v>1.51</v>
      </c>
      <c r="S1929" s="69">
        <v>5753.08</v>
      </c>
      <c r="T1929" s="59">
        <f t="shared" si="103"/>
        <v>5753.08</v>
      </c>
    </row>
    <row r="1930" spans="1:20">
      <c r="A1930">
        <f t="shared" si="104"/>
        <v>12</v>
      </c>
      <c r="B1930" s="60" t="s">
        <v>27</v>
      </c>
      <c r="C1930" s="60" t="s">
        <v>195</v>
      </c>
      <c r="D1930" s="60">
        <v>1</v>
      </c>
      <c r="E1930" s="65">
        <v>204703.44500000001</v>
      </c>
      <c r="F1930" s="60">
        <v>2017</v>
      </c>
      <c r="G1930" s="65">
        <v>75.382999999999996</v>
      </c>
      <c r="H1930" s="65">
        <v>6.3329291343688965</v>
      </c>
      <c r="I1930" s="66">
        <v>2.619999885559082</v>
      </c>
      <c r="J1930" s="5">
        <v>10.319023791510375</v>
      </c>
      <c r="K1930" s="6">
        <v>66.721795267301516</v>
      </c>
      <c r="L1930" s="5">
        <v>60.096103383380694</v>
      </c>
      <c r="M1930" s="5">
        <v>9.6513945256874862</v>
      </c>
      <c r="N1930" s="7">
        <v>6.2266756605413907</v>
      </c>
      <c r="O1930" s="7" t="s">
        <v>1022</v>
      </c>
      <c r="P1930" s="67">
        <v>56.238845433470594</v>
      </c>
      <c r="Q1930" s="18">
        <f t="shared" si="102"/>
        <v>2</v>
      </c>
      <c r="R1930" s="68">
        <v>1.58</v>
      </c>
      <c r="S1930" s="69">
        <v>17724.48</v>
      </c>
      <c r="T1930" s="59">
        <f t="shared" si="103"/>
        <v>17724.48</v>
      </c>
    </row>
    <row r="1931" spans="1:20">
      <c r="A1931">
        <f t="shared" si="104"/>
        <v>34</v>
      </c>
      <c r="B1931" s="60" t="s">
        <v>158</v>
      </c>
      <c r="C1931" s="60" t="s">
        <v>326</v>
      </c>
      <c r="D1931" s="60">
        <v>8</v>
      </c>
      <c r="E1931" s="65">
        <v>98079.191000000006</v>
      </c>
      <c r="F1931" s="60">
        <v>2020</v>
      </c>
      <c r="G1931" s="65">
        <v>75.382999999999996</v>
      </c>
      <c r="H1931" s="65">
        <v>5.4623417854309082</v>
      </c>
      <c r="I1931" s="66">
        <v>2.4100000858306885</v>
      </c>
      <c r="J1931" s="5">
        <v>9.4484364425723868</v>
      </c>
      <c r="K1931" s="6">
        <v>61.092662896666575</v>
      </c>
      <c r="L1931" s="5">
        <v>54.466971012745752</v>
      </c>
      <c r="M1931" s="5">
        <v>9.4413947259590927</v>
      </c>
      <c r="N1931" s="7">
        <v>5.7689539092131108</v>
      </c>
      <c r="O1931" s="7" t="s">
        <v>693</v>
      </c>
      <c r="P1931" s="67">
        <v>51.802204849636887</v>
      </c>
      <c r="Q1931" s="18">
        <f t="shared" si="102"/>
        <v>2</v>
      </c>
      <c r="R1931" s="68">
        <v>1.53</v>
      </c>
      <c r="S1931" s="69">
        <v>11851.4</v>
      </c>
      <c r="T1931" s="59">
        <f t="shared" si="103"/>
        <v>11851.4</v>
      </c>
    </row>
    <row r="1932" spans="1:20">
      <c r="A1932">
        <f t="shared" si="104"/>
        <v>77</v>
      </c>
      <c r="B1932" s="60" t="s">
        <v>101</v>
      </c>
      <c r="C1932" s="60" t="s">
        <v>269</v>
      </c>
      <c r="D1932" s="60">
        <v>7</v>
      </c>
      <c r="E1932" s="65">
        <v>632.43799999999999</v>
      </c>
      <c r="F1932" s="60">
        <v>2009</v>
      </c>
      <c r="G1932" s="65">
        <v>75.397000000000006</v>
      </c>
      <c r="H1932" s="65">
        <v>4.8010601997375488</v>
      </c>
      <c r="I1932" s="66">
        <v>3.4500000476837158</v>
      </c>
      <c r="J1932" s="5">
        <v>8.7871548568790274</v>
      </c>
      <c r="K1932" s="6">
        <v>56.827432985345467</v>
      </c>
      <c r="L1932" s="5">
        <v>50.201741101424645</v>
      </c>
      <c r="M1932" s="5">
        <v>10.48139468781212</v>
      </c>
      <c r="N1932" s="7">
        <v>4.7896050665661676</v>
      </c>
      <c r="O1932" s="7" t="s">
        <v>2319</v>
      </c>
      <c r="P1932" s="67">
        <v>43.711451672351501</v>
      </c>
      <c r="Q1932" s="18">
        <f t="shared" si="102"/>
        <v>3</v>
      </c>
      <c r="R1932" s="68">
        <v>1.67</v>
      </c>
      <c r="S1932" s="69">
        <v>18985.02</v>
      </c>
      <c r="T1932" s="59">
        <f t="shared" si="103"/>
        <v>18985.02</v>
      </c>
    </row>
    <row r="1933" spans="1:20">
      <c r="A1933">
        <f t="shared" si="104"/>
        <v>67</v>
      </c>
      <c r="B1933" s="60" t="s">
        <v>120</v>
      </c>
      <c r="C1933" s="60" t="s">
        <v>288</v>
      </c>
      <c r="D1933" s="60">
        <v>7</v>
      </c>
      <c r="E1933" s="65">
        <v>38020.421000000002</v>
      </c>
      <c r="F1933" s="60">
        <v>2007</v>
      </c>
      <c r="G1933" s="65">
        <v>75.414000000000001</v>
      </c>
      <c r="H1933" s="65">
        <v>5.8861374855041504</v>
      </c>
      <c r="I1933" s="66">
        <v>4.820000171661377</v>
      </c>
      <c r="J1933" s="5">
        <v>9.872232142645629</v>
      </c>
      <c r="K1933" s="6">
        <v>63.859134515582021</v>
      </c>
      <c r="L1933" s="5">
        <v>57.233442631661198</v>
      </c>
      <c r="M1933" s="5">
        <v>11.851394811789781</v>
      </c>
      <c r="N1933" s="7">
        <v>4.8292579515387759</v>
      </c>
      <c r="O1933" s="7" t="s">
        <v>2610</v>
      </c>
      <c r="P1933" s="67">
        <v>44.174638225929989</v>
      </c>
      <c r="Q1933" s="18">
        <f t="shared" si="102"/>
        <v>3</v>
      </c>
      <c r="R1933" s="68">
        <v>1.69</v>
      </c>
      <c r="S1933" s="69">
        <v>24484.07</v>
      </c>
      <c r="T1933" s="59">
        <f t="shared" si="103"/>
        <v>24484.07</v>
      </c>
    </row>
    <row r="1934" spans="1:20">
      <c r="A1934">
        <f t="shared" si="104"/>
        <v>30</v>
      </c>
      <c r="B1934" s="60" t="s">
        <v>13</v>
      </c>
      <c r="C1934" s="60" t="s">
        <v>181</v>
      </c>
      <c r="D1934" s="60">
        <v>1</v>
      </c>
      <c r="E1934" s="65">
        <v>40424.148000000001</v>
      </c>
      <c r="F1934" s="60">
        <v>2008</v>
      </c>
      <c r="G1934" s="65">
        <v>75.427999999999997</v>
      </c>
      <c r="H1934" s="65">
        <v>5.9610342979431152</v>
      </c>
      <c r="I1934" s="66">
        <v>3.5799999237060547</v>
      </c>
      <c r="J1934" s="5">
        <v>9.9471289550845938</v>
      </c>
      <c r="K1934" s="6">
        <v>64.355553976989583</v>
      </c>
      <c r="L1934" s="5">
        <v>57.72986209306876</v>
      </c>
      <c r="M1934" s="5">
        <v>10.611394563834459</v>
      </c>
      <c r="N1934" s="7">
        <v>5.4403652362360093</v>
      </c>
      <c r="O1934" s="7" t="s">
        <v>2429</v>
      </c>
      <c r="P1934" s="67">
        <v>49.764615711006954</v>
      </c>
      <c r="Q1934" s="18">
        <f t="shared" si="102"/>
        <v>3</v>
      </c>
      <c r="R1934" s="68">
        <v>1.69</v>
      </c>
      <c r="S1934" s="69">
        <v>27658.49</v>
      </c>
      <c r="T1934" s="59">
        <f t="shared" si="103"/>
        <v>27658.49</v>
      </c>
    </row>
    <row r="1935" spans="1:20">
      <c r="A1935">
        <f t="shared" si="104"/>
        <v>5</v>
      </c>
      <c r="B1935" s="60" t="s">
        <v>116</v>
      </c>
      <c r="C1935" s="60" t="s">
        <v>284</v>
      </c>
      <c r="D1935" s="60">
        <v>1</v>
      </c>
      <c r="E1935" s="65">
        <v>3375.0239999999999</v>
      </c>
      <c r="F1935" s="60">
        <v>2006</v>
      </c>
      <c r="G1935" s="65">
        <v>75.429000000000002</v>
      </c>
      <c r="H1935" s="65">
        <v>6.127988338470459</v>
      </c>
      <c r="I1935" s="66">
        <v>2.4813005924224854</v>
      </c>
      <c r="J1935" s="5">
        <v>10.114082995611938</v>
      </c>
      <c r="K1935" s="6">
        <v>65.436574360111308</v>
      </c>
      <c r="L1935" s="5">
        <v>58.810882476190486</v>
      </c>
      <c r="M1935" s="5">
        <v>9.5126952325508896</v>
      </c>
      <c r="N1935" s="7">
        <v>6.1823574747721599</v>
      </c>
      <c r="O1935" s="7" t="s">
        <v>2742</v>
      </c>
      <c r="P1935" s="67">
        <v>56.681521544123321</v>
      </c>
      <c r="Q1935" s="18">
        <f t="shared" si="102"/>
        <v>2</v>
      </c>
      <c r="R1935" s="68">
        <v>1.71</v>
      </c>
      <c r="S1935" s="69">
        <v>18190.27</v>
      </c>
      <c r="T1935" s="59">
        <f t="shared" si="103"/>
        <v>18190.27</v>
      </c>
    </row>
    <row r="1936" spans="1:20">
      <c r="A1936">
        <f t="shared" si="104"/>
        <v>52</v>
      </c>
      <c r="B1936" s="60" t="s">
        <v>12</v>
      </c>
      <c r="C1936" s="60" t="s">
        <v>180</v>
      </c>
      <c r="D1936" s="60">
        <v>4</v>
      </c>
      <c r="E1936" s="65">
        <v>41689.298999999999</v>
      </c>
      <c r="F1936" s="60">
        <v>2017</v>
      </c>
      <c r="G1936" s="65">
        <v>75.430999999999997</v>
      </c>
      <c r="H1936" s="65">
        <v>5.2489123344421387</v>
      </c>
      <c r="I1936" s="66">
        <v>2.7864665985107422</v>
      </c>
      <c r="J1936" s="5">
        <v>9.2350069915836173</v>
      </c>
      <c r="K1936" s="6">
        <v>59.75067093967921</v>
      </c>
      <c r="L1936" s="5">
        <v>53.124979055758388</v>
      </c>
      <c r="M1936" s="5">
        <v>9.8178612386391464</v>
      </c>
      <c r="N1936" s="7">
        <v>5.4110541761050639</v>
      </c>
      <c r="O1936" s="7" t="s">
        <v>1034</v>
      </c>
      <c r="P1936" s="67">
        <v>48.872216256667734</v>
      </c>
      <c r="Q1936" s="18">
        <f t="shared" si="102"/>
        <v>2</v>
      </c>
      <c r="R1936" s="68">
        <v>1.58</v>
      </c>
      <c r="S1936" s="69">
        <v>15427.66</v>
      </c>
      <c r="T1936" s="59">
        <f t="shared" si="103"/>
        <v>15427.66</v>
      </c>
    </row>
    <row r="1937" spans="1:20">
      <c r="A1937">
        <f t="shared" si="104"/>
        <v>35</v>
      </c>
      <c r="B1937" s="60" t="s">
        <v>154</v>
      </c>
      <c r="C1937" s="60" t="s">
        <v>322</v>
      </c>
      <c r="D1937" s="60">
        <v>1</v>
      </c>
      <c r="E1937" s="65">
        <v>3396.6950000000002</v>
      </c>
      <c r="F1937" s="60">
        <v>2021</v>
      </c>
      <c r="G1937" s="65">
        <v>75.433999999999997</v>
      </c>
      <c r="H1937" s="65">
        <v>6.5017004013061523</v>
      </c>
      <c r="I1937" s="66">
        <v>3.7578001022338867</v>
      </c>
      <c r="J1937" s="5">
        <v>10.487795058447631</v>
      </c>
      <c r="K1937" s="6">
        <v>67.858932308264755</v>
      </c>
      <c r="L1937" s="5">
        <v>61.233240424343933</v>
      </c>
      <c r="M1937" s="5">
        <v>10.789194742362291</v>
      </c>
      <c r="N1937" s="7">
        <v>5.6754226693045062</v>
      </c>
      <c r="O1937" s="7" t="s">
        <v>460</v>
      </c>
      <c r="P1937" s="67">
        <v>50.902817225032933</v>
      </c>
      <c r="Q1937" s="18">
        <f t="shared" si="102"/>
        <v>3</v>
      </c>
      <c r="R1937" s="68">
        <v>1.52</v>
      </c>
      <c r="S1937" s="69">
        <v>29431.89</v>
      </c>
      <c r="T1937" s="59">
        <f t="shared" si="103"/>
        <v>29431.89</v>
      </c>
    </row>
    <row r="1938" spans="1:20">
      <c r="A1938">
        <f t="shared" si="104"/>
        <v>73</v>
      </c>
      <c r="B1938" s="60" t="s">
        <v>93</v>
      </c>
      <c r="C1938" s="60" t="s">
        <v>261</v>
      </c>
      <c r="D1938" s="60">
        <v>8</v>
      </c>
      <c r="E1938" s="65">
        <v>34695.493000000002</v>
      </c>
      <c r="F1938" s="60">
        <v>2022</v>
      </c>
      <c r="G1938" s="65">
        <v>75.444000000000003</v>
      </c>
      <c r="H1938" s="65">
        <v>5.9749999999999996</v>
      </c>
      <c r="I1938" s="66">
        <v>4.1599998474121094</v>
      </c>
      <c r="J1938" s="5">
        <v>9.96109465714148</v>
      </c>
      <c r="K1938" s="6">
        <v>64.459579189167258</v>
      </c>
      <c r="L1938" s="5">
        <v>57.833887305246435</v>
      </c>
      <c r="M1938" s="5">
        <v>11.191394487540514</v>
      </c>
      <c r="N1938" s="7">
        <v>5.1677105448863818</v>
      </c>
      <c r="O1938" s="7" t="s">
        <v>3236</v>
      </c>
      <c r="P1938" s="67">
        <v>46.294950844399104</v>
      </c>
      <c r="Q1938" s="18">
        <f t="shared" si="102"/>
        <v>3</v>
      </c>
      <c r="R1938" s="68">
        <v>1.51</v>
      </c>
      <c r="S1938" s="69">
        <v>32129.22</v>
      </c>
      <c r="T1938" s="59">
        <f t="shared" si="103"/>
        <v>32129.22</v>
      </c>
    </row>
    <row r="1939" spans="1:20">
      <c r="A1939">
        <f t="shared" si="104"/>
        <v>80</v>
      </c>
      <c r="B1939" s="60" t="s">
        <v>97</v>
      </c>
      <c r="C1939" s="60" t="s">
        <v>265</v>
      </c>
      <c r="D1939" s="60">
        <v>5</v>
      </c>
      <c r="E1939" s="65">
        <v>1268.28</v>
      </c>
      <c r="F1939" s="60">
        <v>2025</v>
      </c>
      <c r="G1939" s="65">
        <v>75.271000000000001</v>
      </c>
      <c r="H1939" s="65">
        <v>6.0615009269714371</v>
      </c>
      <c r="I1939" s="66">
        <v>3.9600000381469727</v>
      </c>
      <c r="J1939" s="5">
        <v>10.047595584112916</v>
      </c>
      <c r="K1939" s="6">
        <v>64.870242990171221</v>
      </c>
      <c r="L1939" s="5">
        <v>58.244551106250398</v>
      </c>
      <c r="M1939" s="5">
        <v>10.991394678275377</v>
      </c>
      <c r="N1939" s="7">
        <v>5.2991046915430529</v>
      </c>
      <c r="O1939" s="7" t="s">
        <v>3229</v>
      </c>
      <c r="P1939" s="67">
        <v>47.305309314773829</v>
      </c>
      <c r="Q1939" s="18">
        <f t="shared" si="102"/>
        <v>3</v>
      </c>
      <c r="R1939" s="68">
        <v>1.48</v>
      </c>
      <c r="S1939" s="69" t="s">
        <v>367</v>
      </c>
      <c r="T1939" s="59">
        <f t="shared" si="103"/>
        <v>28011.16</v>
      </c>
    </row>
    <row r="1940" spans="1:20">
      <c r="A1940">
        <f t="shared" si="104"/>
        <v>100</v>
      </c>
      <c r="B1940" s="60" t="s">
        <v>126</v>
      </c>
      <c r="C1940" s="60" t="s">
        <v>294</v>
      </c>
      <c r="D1940" s="60">
        <v>4</v>
      </c>
      <c r="E1940" s="65">
        <v>24217.653999999999</v>
      </c>
      <c r="F1940" s="60">
        <v>2009</v>
      </c>
      <c r="G1940" s="65">
        <v>75.447000000000003</v>
      </c>
      <c r="H1940" s="65">
        <v>6.147590160369873</v>
      </c>
      <c r="I1940" s="66">
        <v>6.557152271270752</v>
      </c>
      <c r="J1940" s="5">
        <v>10.133684817511352</v>
      </c>
      <c r="K1940" s="6">
        <v>65.579040879400893</v>
      </c>
      <c r="L1940" s="5">
        <v>58.95334899548007</v>
      </c>
      <c r="M1940" s="5">
        <v>13.588546911399156</v>
      </c>
      <c r="N1940" s="7">
        <v>4.338458657858796</v>
      </c>
      <c r="O1940" s="7" t="s">
        <v>2344</v>
      </c>
      <c r="P1940" s="67">
        <v>39.59414676572684</v>
      </c>
      <c r="Q1940" s="18">
        <f t="shared" si="102"/>
        <v>3</v>
      </c>
      <c r="R1940" s="68">
        <v>1.67</v>
      </c>
      <c r="S1940" s="69">
        <v>51760.76</v>
      </c>
      <c r="T1940" s="59">
        <f t="shared" si="103"/>
        <v>51760.76</v>
      </c>
    </row>
    <row r="1941" spans="1:20">
      <c r="A1941">
        <f t="shared" si="104"/>
        <v>70</v>
      </c>
      <c r="B1941" s="60" t="s">
        <v>93</v>
      </c>
      <c r="C1941" s="60" t="s">
        <v>261</v>
      </c>
      <c r="D1941" s="60">
        <v>8</v>
      </c>
      <c r="E1941" s="65">
        <v>30174.264999999999</v>
      </c>
      <c r="F1941" s="60">
        <v>2013</v>
      </c>
      <c r="G1941" s="65">
        <v>75.463999999999999</v>
      </c>
      <c r="H1941" s="65">
        <v>5.7701997756958008</v>
      </c>
      <c r="I1941" s="66">
        <v>4.0799999237060547</v>
      </c>
      <c r="J1941" s="5">
        <v>9.7562944328372794</v>
      </c>
      <c r="K1941" s="6">
        <v>63.151026205542493</v>
      </c>
      <c r="L1941" s="5">
        <v>56.525334321621671</v>
      </c>
      <c r="M1941" s="5">
        <v>11.111394563834459</v>
      </c>
      <c r="N1941" s="7">
        <v>5.0871503119510502</v>
      </c>
      <c r="O1941" s="7" t="s">
        <v>1698</v>
      </c>
      <c r="P1941" s="67">
        <v>46.160164999888643</v>
      </c>
      <c r="Q1941" s="18">
        <f t="shared" si="102"/>
        <v>3</v>
      </c>
      <c r="R1941" s="68">
        <v>1.62</v>
      </c>
      <c r="S1941" s="69">
        <v>25736.35</v>
      </c>
      <c r="T1941" s="59">
        <f t="shared" si="103"/>
        <v>25736.35</v>
      </c>
    </row>
    <row r="1942" spans="1:20">
      <c r="A1942">
        <f t="shared" si="104"/>
        <v>60</v>
      </c>
      <c r="B1942" s="60" t="s">
        <v>128</v>
      </c>
      <c r="C1942" s="60" t="s">
        <v>296</v>
      </c>
      <c r="D1942" s="60">
        <v>7</v>
      </c>
      <c r="E1942" s="65">
        <v>6791.2129999999997</v>
      </c>
      <c r="F1942" s="60">
        <v>2022</v>
      </c>
      <c r="G1942" s="65">
        <v>75.477999999999994</v>
      </c>
      <c r="H1942" s="65">
        <v>6.4109999999999996</v>
      </c>
      <c r="I1942" s="66">
        <v>4.1599998474121094</v>
      </c>
      <c r="J1942" s="5">
        <v>10.39709465714148</v>
      </c>
      <c r="K1942" s="6">
        <v>67.311314867041403</v>
      </c>
      <c r="L1942" s="5">
        <v>60.685622983120581</v>
      </c>
      <c r="M1942" s="5">
        <v>11.191394487540514</v>
      </c>
      <c r="N1942" s="7">
        <v>5.4225255888068702</v>
      </c>
      <c r="O1942" s="7" t="s">
        <v>3238</v>
      </c>
      <c r="P1942" s="67">
        <v>48.577712200757503</v>
      </c>
      <c r="Q1942" s="18">
        <f t="shared" si="102"/>
        <v>3</v>
      </c>
      <c r="R1942" s="68">
        <v>1.51</v>
      </c>
      <c r="S1942" s="69">
        <v>24651.95</v>
      </c>
      <c r="T1942" s="59">
        <f t="shared" si="103"/>
        <v>24651.95</v>
      </c>
    </row>
    <row r="1943" spans="1:20">
      <c r="A1943">
        <f t="shared" si="104"/>
        <v>112</v>
      </c>
      <c r="B1943" s="60" t="s">
        <v>84</v>
      </c>
      <c r="C1943" s="60" t="s">
        <v>252</v>
      </c>
      <c r="D1943" s="60">
        <v>7</v>
      </c>
      <c r="E1943" s="65">
        <v>1901.123</v>
      </c>
      <c r="F1943" s="60">
        <v>2020</v>
      </c>
      <c r="G1943" s="65">
        <v>75.477999999999994</v>
      </c>
      <c r="H1943" s="65">
        <v>6.229008674621582</v>
      </c>
      <c r="I1943" s="66">
        <v>7.4899997711181641</v>
      </c>
      <c r="J1943" s="5">
        <v>10.215103331763061</v>
      </c>
      <c r="K1943" s="6">
        <v>66.133093853423659</v>
      </c>
      <c r="L1943" s="5">
        <v>59.507401969502837</v>
      </c>
      <c r="M1943" s="5">
        <v>14.521394411246568</v>
      </c>
      <c r="N1943" s="7">
        <v>4.0979123825336901</v>
      </c>
      <c r="O1943" s="7" t="s">
        <v>619</v>
      </c>
      <c r="P1943" s="67">
        <v>36.797121286903995</v>
      </c>
      <c r="Q1943" s="18">
        <f t="shared" ref="Q1943:Q1974" si="105">IF(I1943&lt;R1943,1,IF(I1943&lt;R1943*2,2,3))</f>
        <v>3</v>
      </c>
      <c r="R1943" s="68">
        <v>1.53</v>
      </c>
      <c r="S1943" s="69">
        <v>34225.9</v>
      </c>
      <c r="T1943" s="59">
        <f t="shared" si="103"/>
        <v>34225.9</v>
      </c>
    </row>
    <row r="1944" spans="1:20">
      <c r="A1944">
        <f t="shared" si="104"/>
        <v>85</v>
      </c>
      <c r="B1944" s="60" t="s">
        <v>128</v>
      </c>
      <c r="C1944" s="60" t="s">
        <v>296</v>
      </c>
      <c r="D1944" s="60">
        <v>7</v>
      </c>
      <c r="E1944" s="65">
        <v>7227.2030000000004</v>
      </c>
      <c r="F1944" s="60">
        <v>2014</v>
      </c>
      <c r="G1944" s="65">
        <v>75.477999999999994</v>
      </c>
      <c r="H1944" s="65">
        <v>5.1127285957336426</v>
      </c>
      <c r="I1944" s="66">
        <v>3.5899999141693115</v>
      </c>
      <c r="J1944" s="5">
        <v>9.0988232528751212</v>
      </c>
      <c r="K1944" s="6">
        <v>58.906240357555802</v>
      </c>
      <c r="L1944" s="5">
        <v>52.28054847363498</v>
      </c>
      <c r="M1944" s="5">
        <v>10.621394554297716</v>
      </c>
      <c r="N1944" s="7">
        <v>4.9221924867183091</v>
      </c>
      <c r="O1944" s="7" t="s">
        <v>1558</v>
      </c>
      <c r="P1944" s="67">
        <v>44.611732730396234</v>
      </c>
      <c r="Q1944" s="18">
        <f t="shared" si="105"/>
        <v>3</v>
      </c>
      <c r="R1944" s="68">
        <v>1.61</v>
      </c>
      <c r="S1944" s="69">
        <v>17922.509999999998</v>
      </c>
      <c r="T1944" s="59">
        <f t="shared" si="103"/>
        <v>17922.509999999998</v>
      </c>
    </row>
    <row r="1945" spans="1:20">
      <c r="A1945">
        <f t="shared" si="104"/>
        <v>7</v>
      </c>
      <c r="B1945" s="60" t="s">
        <v>49</v>
      </c>
      <c r="C1945" s="60" t="s">
        <v>217</v>
      </c>
      <c r="D1945" s="60">
        <v>1</v>
      </c>
      <c r="E1945" s="65">
        <v>15572.194</v>
      </c>
      <c r="F1945" s="60">
        <v>2012</v>
      </c>
      <c r="G1945" s="65">
        <v>75.486000000000004</v>
      </c>
      <c r="H1945" s="65">
        <v>5.9607162475585938</v>
      </c>
      <c r="I1945" s="66">
        <v>2.2363865375518799</v>
      </c>
      <c r="J1945" s="5">
        <v>9.9468109047000723</v>
      </c>
      <c r="K1945" s="6">
        <v>64.402980580090343</v>
      </c>
      <c r="L1945" s="5">
        <v>57.777288696169521</v>
      </c>
      <c r="M1945" s="5">
        <v>9.2677811776802841</v>
      </c>
      <c r="N1945" s="7">
        <v>6.234209417386257</v>
      </c>
      <c r="O1945" s="7" t="s">
        <v>1787</v>
      </c>
      <c r="P1945" s="67">
        <v>56.568435706402674</v>
      </c>
      <c r="Q1945" s="18">
        <f t="shared" si="105"/>
        <v>2</v>
      </c>
      <c r="R1945" s="68">
        <v>1.62</v>
      </c>
      <c r="S1945" s="69">
        <v>12961.03</v>
      </c>
      <c r="T1945" s="59">
        <f t="shared" si="103"/>
        <v>12961.03</v>
      </c>
    </row>
    <row r="1946" spans="1:20">
      <c r="A1946">
        <f t="shared" si="104"/>
        <v>48</v>
      </c>
      <c r="B1946" s="60" t="s">
        <v>93</v>
      </c>
      <c r="C1946" s="60" t="s">
        <v>261</v>
      </c>
      <c r="D1946" s="60">
        <v>8</v>
      </c>
      <c r="E1946" s="65">
        <v>29162.039000000001</v>
      </c>
      <c r="F1946" s="60">
        <v>2011</v>
      </c>
      <c r="G1946" s="65">
        <v>75.488</v>
      </c>
      <c r="H1946" s="65">
        <v>5.7863674163818359</v>
      </c>
      <c r="I1946" s="66">
        <v>3.690000057220459</v>
      </c>
      <c r="J1946" s="5">
        <v>9.7724620735233145</v>
      </c>
      <c r="K1946" s="6">
        <v>63.275794268802109</v>
      </c>
      <c r="L1946" s="5">
        <v>56.650102384881286</v>
      </c>
      <c r="M1946" s="5">
        <v>10.721394697348863</v>
      </c>
      <c r="N1946" s="7">
        <v>5.283837036508829</v>
      </c>
      <c r="O1946" s="7" t="s">
        <v>1982</v>
      </c>
      <c r="P1946" s="67">
        <v>48.111131713065269</v>
      </c>
      <c r="Q1946" s="18">
        <f t="shared" si="105"/>
        <v>3</v>
      </c>
      <c r="R1946" s="68">
        <v>1.65</v>
      </c>
      <c r="S1946" s="69">
        <v>24115.82</v>
      </c>
      <c r="T1946" s="59">
        <f t="shared" si="103"/>
        <v>24115.82</v>
      </c>
    </row>
    <row r="1947" spans="1:20">
      <c r="A1947">
        <f t="shared" si="104"/>
        <v>56</v>
      </c>
      <c r="B1947" s="60" t="s">
        <v>102</v>
      </c>
      <c r="C1947" s="60" t="s">
        <v>270</v>
      </c>
      <c r="D1947" s="60">
        <v>4</v>
      </c>
      <c r="E1947" s="65">
        <v>38081.173000000003</v>
      </c>
      <c r="F1947" s="60">
        <v>2024</v>
      </c>
      <c r="G1947" s="65">
        <v>75.492999999999995</v>
      </c>
      <c r="H1947" s="65">
        <v>4.8072486457824706</v>
      </c>
      <c r="I1947" s="66">
        <v>1.8640310764312744</v>
      </c>
      <c r="J1947" s="5">
        <v>8.7933433029239509</v>
      </c>
      <c r="K1947" s="6">
        <v>56.939861368297201</v>
      </c>
      <c r="L1947" s="5">
        <v>50.314169484376379</v>
      </c>
      <c r="M1947" s="5">
        <v>8.8954257165596786</v>
      </c>
      <c r="N1947" s="7">
        <v>5.6561845478302155</v>
      </c>
      <c r="O1947" s="7" t="s">
        <v>3239</v>
      </c>
      <c r="P1947" s="67">
        <v>50.552298758879331</v>
      </c>
      <c r="Q1947" s="18">
        <f t="shared" si="105"/>
        <v>2</v>
      </c>
      <c r="R1947" s="68">
        <v>1.49</v>
      </c>
      <c r="S1947" s="69">
        <v>9162.75</v>
      </c>
      <c r="T1947" s="59">
        <f t="shared" si="103"/>
        <v>9162.75</v>
      </c>
    </row>
    <row r="1948" spans="1:20">
      <c r="A1948">
        <f t="shared" si="104"/>
        <v>54</v>
      </c>
      <c r="B1948" s="60" t="s">
        <v>131</v>
      </c>
      <c r="C1948" s="60" t="s">
        <v>299</v>
      </c>
      <c r="D1948" s="60">
        <v>7</v>
      </c>
      <c r="E1948" s="65">
        <v>5391.8509999999997</v>
      </c>
      <c r="F1948" s="60">
        <v>2010</v>
      </c>
      <c r="G1948" s="65">
        <v>75.495999999999995</v>
      </c>
      <c r="H1948" s="65">
        <v>6.0522232055664063</v>
      </c>
      <c r="I1948" s="66">
        <v>4.3600001335144043</v>
      </c>
      <c r="J1948" s="5">
        <v>10.038317862707885</v>
      </c>
      <c r="K1948" s="6">
        <v>65.00407429724828</v>
      </c>
      <c r="L1948" s="5">
        <v>58.378382413327458</v>
      </c>
      <c r="M1948" s="5">
        <v>11.391394773642809</v>
      </c>
      <c r="N1948" s="7">
        <v>5.1247791489416414</v>
      </c>
      <c r="O1948" s="7" t="s">
        <v>2150</v>
      </c>
      <c r="P1948" s="67">
        <v>46.662855597456094</v>
      </c>
      <c r="Q1948" s="18">
        <f t="shared" si="105"/>
        <v>3</v>
      </c>
      <c r="R1948" s="68">
        <v>1.65</v>
      </c>
      <c r="S1948" s="69">
        <v>29758.17</v>
      </c>
      <c r="T1948" s="59">
        <f t="shared" si="103"/>
        <v>29758.17</v>
      </c>
    </row>
    <row r="1949" spans="1:20">
      <c r="A1949">
        <f t="shared" si="104"/>
        <v>68</v>
      </c>
      <c r="B1949" s="60" t="s">
        <v>93</v>
      </c>
      <c r="C1949" s="60" t="s">
        <v>261</v>
      </c>
      <c r="D1949" s="60">
        <v>8</v>
      </c>
      <c r="E1949" s="65">
        <v>32355.644</v>
      </c>
      <c r="F1949" s="60">
        <v>2017</v>
      </c>
      <c r="G1949" s="65">
        <v>75.542000000000002</v>
      </c>
      <c r="H1949" s="65">
        <v>5.6665854454040527</v>
      </c>
      <c r="I1949" s="66">
        <v>3.8900001049041748</v>
      </c>
      <c r="J1949" s="5">
        <v>9.6526801025455313</v>
      </c>
      <c r="K1949" s="6">
        <v>62.544926257461626</v>
      </c>
      <c r="L1949" s="5">
        <v>55.919234373540803</v>
      </c>
      <c r="M1949" s="5">
        <v>10.921394745032579</v>
      </c>
      <c r="N1949" s="7">
        <v>5.1201550423744884</v>
      </c>
      <c r="O1949" s="7" t="s">
        <v>1005</v>
      </c>
      <c r="P1949" s="67">
        <v>46.244838132209281</v>
      </c>
      <c r="Q1949" s="18">
        <f t="shared" si="105"/>
        <v>3</v>
      </c>
      <c r="R1949" s="68">
        <v>1.58</v>
      </c>
      <c r="S1949" s="69">
        <v>29551.55</v>
      </c>
      <c r="T1949" s="59">
        <f t="shared" si="103"/>
        <v>29551.55</v>
      </c>
    </row>
    <row r="1950" spans="1:20">
      <c r="A1950">
        <f t="shared" si="104"/>
        <v>36</v>
      </c>
      <c r="B1950" s="60" t="s">
        <v>136</v>
      </c>
      <c r="C1950" s="60" t="s">
        <v>304</v>
      </c>
      <c r="D1950" s="60">
        <v>6</v>
      </c>
      <c r="E1950" s="65">
        <v>21358.827000000001</v>
      </c>
      <c r="F1950" s="60">
        <v>2013</v>
      </c>
      <c r="G1950" s="65">
        <v>75.546000000000006</v>
      </c>
      <c r="H1950" s="65">
        <v>4.3646941184997559</v>
      </c>
      <c r="I1950" s="66">
        <v>1.3700000047683716</v>
      </c>
      <c r="J1950" s="5">
        <v>8.3507887756412345</v>
      </c>
      <c r="K1950" s="6">
        <v>54.112134528991724</v>
      </c>
      <c r="L1950" s="5">
        <v>47.486442645070902</v>
      </c>
      <c r="M1950" s="5">
        <v>8.4013946448967758</v>
      </c>
      <c r="N1950" s="7">
        <v>5.6522095023729655</v>
      </c>
      <c r="O1950" s="7" t="s">
        <v>1665</v>
      </c>
      <c r="P1950" s="67">
        <v>51.287441346196474</v>
      </c>
      <c r="Q1950" s="18">
        <f t="shared" si="105"/>
        <v>1</v>
      </c>
      <c r="R1950" s="68">
        <v>1.62</v>
      </c>
      <c r="S1950" s="69">
        <v>12249.72</v>
      </c>
      <c r="T1950" s="59">
        <f t="shared" si="103"/>
        <v>12249.72</v>
      </c>
    </row>
    <row r="1951" spans="1:20">
      <c r="A1951">
        <f t="shared" si="104"/>
        <v>21</v>
      </c>
      <c r="B1951" s="60" t="s">
        <v>78</v>
      </c>
      <c r="C1951" s="60" t="s">
        <v>246</v>
      </c>
      <c r="D1951" s="60">
        <v>4</v>
      </c>
      <c r="E1951" s="65">
        <v>10006.367</v>
      </c>
      <c r="F1951" s="60">
        <v>2016</v>
      </c>
      <c r="G1951" s="65">
        <v>75.55</v>
      </c>
      <c r="H1951" s="65">
        <v>5.2712845802307129</v>
      </c>
      <c r="I1951" s="66">
        <v>1.8500000238418579</v>
      </c>
      <c r="J1951" s="5">
        <v>9.2573792373721915</v>
      </c>
      <c r="K1951" s="6">
        <v>59.989910853048372</v>
      </c>
      <c r="L1951" s="5">
        <v>53.364218969127549</v>
      </c>
      <c r="M1951" s="5">
        <v>8.8813946639702621</v>
      </c>
      <c r="N1951" s="7">
        <v>6.0085404362913506</v>
      </c>
      <c r="O1951" s="7" t="s">
        <v>1196</v>
      </c>
      <c r="P1951" s="67">
        <v>54.268665223517786</v>
      </c>
      <c r="Q1951" s="18">
        <f t="shared" si="105"/>
        <v>2</v>
      </c>
      <c r="R1951" s="68">
        <v>1.58</v>
      </c>
      <c r="S1951" s="69">
        <v>9321.9</v>
      </c>
      <c r="T1951" s="59">
        <f t="shared" si="103"/>
        <v>9321.9</v>
      </c>
    </row>
    <row r="1952" spans="1:20">
      <c r="A1952">
        <f t="shared" si="104"/>
        <v>50</v>
      </c>
      <c r="B1952" s="60" t="s">
        <v>93</v>
      </c>
      <c r="C1952" s="60" t="s">
        <v>261</v>
      </c>
      <c r="D1952" s="60">
        <v>8</v>
      </c>
      <c r="E1952" s="65">
        <v>29662.830999999998</v>
      </c>
      <c r="F1952" s="60">
        <v>2012</v>
      </c>
      <c r="G1952" s="65">
        <v>75.552000000000007</v>
      </c>
      <c r="H1952" s="65">
        <v>5.9142837524414063</v>
      </c>
      <c r="I1952" s="66">
        <v>3.8199999332427979</v>
      </c>
      <c r="J1952" s="5">
        <v>9.9003784095828848</v>
      </c>
      <c r="K1952" s="6">
        <v>64.158389282252074</v>
      </c>
      <c r="L1952" s="5">
        <v>57.532697398331251</v>
      </c>
      <c r="M1952" s="5">
        <v>10.851394573371202</v>
      </c>
      <c r="N1952" s="7">
        <v>5.3018712949129796</v>
      </c>
      <c r="O1952" s="7" t="s">
        <v>1830</v>
      </c>
      <c r="P1952" s="67">
        <v>48.108516315393537</v>
      </c>
      <c r="Q1952" s="18">
        <f t="shared" si="105"/>
        <v>3</v>
      </c>
      <c r="R1952" s="68">
        <v>1.62</v>
      </c>
      <c r="S1952" s="69">
        <v>25006.36</v>
      </c>
      <c r="T1952" s="59">
        <f t="shared" si="103"/>
        <v>25006.36</v>
      </c>
    </row>
    <row r="1953" spans="1:20">
      <c r="A1953">
        <f t="shared" si="104"/>
        <v>60</v>
      </c>
      <c r="B1953" s="60" t="s">
        <v>147</v>
      </c>
      <c r="C1953" s="60" t="s">
        <v>315</v>
      </c>
      <c r="D1953" s="60">
        <v>4</v>
      </c>
      <c r="E1953" s="65">
        <v>75197.198000000004</v>
      </c>
      <c r="F1953" s="60">
        <v>2012</v>
      </c>
      <c r="G1953" s="65">
        <v>75.552000000000007</v>
      </c>
      <c r="H1953" s="65">
        <v>5.3090763092041016</v>
      </c>
      <c r="I1953" s="66">
        <v>3.4000000953674316</v>
      </c>
      <c r="J1953" s="5">
        <v>9.2951709663455802</v>
      </c>
      <c r="K1953" s="6">
        <v>60.236404370831771</v>
      </c>
      <c r="L1953" s="5">
        <v>53.610712486910948</v>
      </c>
      <c r="M1953" s="5">
        <v>10.431394735495836</v>
      </c>
      <c r="N1953" s="7">
        <v>5.1393618826910084</v>
      </c>
      <c r="O1953" s="7" t="s">
        <v>1826</v>
      </c>
      <c r="P1953" s="67">
        <v>46.633926255693858</v>
      </c>
      <c r="Q1953" s="18">
        <f t="shared" si="105"/>
        <v>3</v>
      </c>
      <c r="R1953" s="68">
        <v>1.62</v>
      </c>
      <c r="S1953" s="69">
        <v>22517.71</v>
      </c>
      <c r="T1953" s="59">
        <f t="shared" si="103"/>
        <v>22517.71</v>
      </c>
    </row>
    <row r="1954" spans="1:20">
      <c r="A1954">
        <f t="shared" si="104"/>
        <v>64</v>
      </c>
      <c r="B1954" s="60" t="s">
        <v>12</v>
      </c>
      <c r="C1954" s="60" t="s">
        <v>180</v>
      </c>
      <c r="D1954" s="60">
        <v>4</v>
      </c>
      <c r="E1954" s="65">
        <v>42505.035000000003</v>
      </c>
      <c r="F1954" s="60">
        <v>2018</v>
      </c>
      <c r="G1954" s="65">
        <v>75.555000000000007</v>
      </c>
      <c r="H1954" s="65">
        <v>5.043086051940918</v>
      </c>
      <c r="I1954" s="66">
        <v>2.8059427738189697</v>
      </c>
      <c r="J1954" s="5">
        <v>9.0291807090823966</v>
      </c>
      <c r="K1954" s="6">
        <v>58.515005131602038</v>
      </c>
      <c r="L1954" s="5">
        <v>51.889313247681216</v>
      </c>
      <c r="M1954" s="5">
        <v>9.8373374139473739</v>
      </c>
      <c r="N1954" s="7">
        <v>5.2747314709478772</v>
      </c>
      <c r="O1954" s="7" t="s">
        <v>889</v>
      </c>
      <c r="P1954" s="67">
        <v>47.530313963274708</v>
      </c>
      <c r="Q1954" s="18">
        <f t="shared" si="105"/>
        <v>2</v>
      </c>
      <c r="R1954" s="68">
        <v>1.56</v>
      </c>
      <c r="S1954" s="69">
        <v>15343.43</v>
      </c>
      <c r="T1954" s="59">
        <f t="shared" si="103"/>
        <v>15343.43</v>
      </c>
    </row>
    <row r="1955" spans="1:20">
      <c r="A1955">
        <f t="shared" si="104"/>
        <v>69</v>
      </c>
      <c r="B1955" s="60" t="s">
        <v>112</v>
      </c>
      <c r="C1955" s="60" t="s">
        <v>280</v>
      </c>
      <c r="D1955" s="60">
        <v>7</v>
      </c>
      <c r="E1955" s="65">
        <v>1961.259</v>
      </c>
      <c r="F1955" s="60">
        <v>2016</v>
      </c>
      <c r="G1955" s="65">
        <v>75.570999999999998</v>
      </c>
      <c r="H1955" s="65">
        <v>5.3457460403442383</v>
      </c>
      <c r="I1955" s="66">
        <v>3.4100000858306885</v>
      </c>
      <c r="J1955" s="5">
        <v>9.3318406974857169</v>
      </c>
      <c r="K1955" s="6">
        <v>60.489246969250424</v>
      </c>
      <c r="L1955" s="5">
        <v>53.863555085329601</v>
      </c>
      <c r="M1955" s="5">
        <v>10.441394725959093</v>
      </c>
      <c r="N1955" s="7">
        <v>5.1586551891784715</v>
      </c>
      <c r="O1955" s="7" t="s">
        <v>1213</v>
      </c>
      <c r="P1955" s="67">
        <v>46.592568433788358</v>
      </c>
      <c r="Q1955" s="18">
        <f t="shared" si="105"/>
        <v>3</v>
      </c>
      <c r="R1955" s="68">
        <v>1.58</v>
      </c>
      <c r="S1955" s="69">
        <v>19825.849999999999</v>
      </c>
      <c r="T1955" s="59">
        <f t="shared" si="103"/>
        <v>19825.849999999999</v>
      </c>
    </row>
    <row r="1956" spans="1:20">
      <c r="A1956">
        <f t="shared" si="104"/>
        <v>8</v>
      </c>
      <c r="B1956" s="60" t="s">
        <v>13</v>
      </c>
      <c r="C1956" s="60" t="s">
        <v>181</v>
      </c>
      <c r="D1956" s="60">
        <v>1</v>
      </c>
      <c r="E1956" s="65">
        <v>40854.830999999998</v>
      </c>
      <c r="F1956" s="60">
        <v>2009</v>
      </c>
      <c r="G1956" s="65">
        <v>75.576999999999998</v>
      </c>
      <c r="H1956" s="65">
        <v>6.42413330078125</v>
      </c>
      <c r="I1956" s="66">
        <v>2.4900000095367432</v>
      </c>
      <c r="J1956" s="5">
        <v>10.410227957922729</v>
      </c>
      <c r="K1956" s="6">
        <v>67.48474028656625</v>
      </c>
      <c r="L1956" s="5">
        <v>60.859048402645428</v>
      </c>
      <c r="M1956" s="5">
        <v>9.5213946496651474</v>
      </c>
      <c r="N1956" s="7">
        <v>6.3918208037711937</v>
      </c>
      <c r="O1956" s="7" t="s">
        <v>2262</v>
      </c>
      <c r="P1956" s="67">
        <v>58.333779566231314</v>
      </c>
      <c r="Q1956" s="18">
        <f t="shared" si="105"/>
        <v>2</v>
      </c>
      <c r="R1956" s="68">
        <v>1.67</v>
      </c>
      <c r="S1956" s="69">
        <v>25747.200000000001</v>
      </c>
      <c r="T1956" s="59">
        <f t="shared" si="103"/>
        <v>25747.200000000001</v>
      </c>
    </row>
    <row r="1957" spans="1:20">
      <c r="A1957">
        <f t="shared" si="104"/>
        <v>52</v>
      </c>
      <c r="B1957" s="60" t="s">
        <v>78</v>
      </c>
      <c r="C1957" s="60" t="s">
        <v>246</v>
      </c>
      <c r="D1957" s="60">
        <v>4</v>
      </c>
      <c r="E1957" s="65">
        <v>10865.227999999999</v>
      </c>
      <c r="F1957" s="60">
        <v>2020</v>
      </c>
      <c r="G1957" s="65">
        <v>75.582999999999998</v>
      </c>
      <c r="H1957" s="65">
        <v>4.093991756439209</v>
      </c>
      <c r="I1957" s="66">
        <v>1.309999942779541</v>
      </c>
      <c r="J1957" s="5">
        <v>8.0800864135806876</v>
      </c>
      <c r="K1957" s="6">
        <v>52.383658156121875</v>
      </c>
      <c r="L1957" s="5">
        <v>45.757966272201053</v>
      </c>
      <c r="M1957" s="5">
        <v>8.3413945829079452</v>
      </c>
      <c r="N1957" s="7">
        <v>5.4856494099873983</v>
      </c>
      <c r="O1957" s="7" t="s">
        <v>613</v>
      </c>
      <c r="P1957" s="67">
        <v>49.258277833635482</v>
      </c>
      <c r="Q1957" s="18">
        <f t="shared" si="105"/>
        <v>1</v>
      </c>
      <c r="R1957" s="68">
        <v>1.53</v>
      </c>
      <c r="S1957" s="69">
        <v>9022.64</v>
      </c>
      <c r="T1957" s="59">
        <f t="shared" si="103"/>
        <v>9022.64</v>
      </c>
    </row>
    <row r="1958" spans="1:20">
      <c r="A1958">
        <f t="shared" si="104"/>
        <v>63</v>
      </c>
      <c r="B1958" s="60" t="s">
        <v>120</v>
      </c>
      <c r="C1958" s="60" t="s">
        <v>288</v>
      </c>
      <c r="D1958" s="60">
        <v>7</v>
      </c>
      <c r="E1958" s="65">
        <v>37995.902000000002</v>
      </c>
      <c r="F1958" s="60">
        <v>2008</v>
      </c>
      <c r="G1958" s="65">
        <v>75.582999999999998</v>
      </c>
      <c r="H1958" s="65">
        <v>5.8290824890136719</v>
      </c>
      <c r="I1958" s="66">
        <v>4.7600002288818359</v>
      </c>
      <c r="J1958" s="5">
        <v>9.8151771461551505</v>
      </c>
      <c r="K1958" s="6">
        <v>63.63234971123579</v>
      </c>
      <c r="L1958" s="5">
        <v>57.006657827314967</v>
      </c>
      <c r="M1958" s="5">
        <v>11.79139486901024</v>
      </c>
      <c r="N1958" s="7">
        <v>4.8345983202664184</v>
      </c>
      <c r="O1958" s="7" t="s">
        <v>2456</v>
      </c>
      <c r="P1958" s="67">
        <v>44.223488144261957</v>
      </c>
      <c r="Q1958" s="18">
        <f t="shared" si="105"/>
        <v>3</v>
      </c>
      <c r="R1958" s="68">
        <v>1.69</v>
      </c>
      <c r="S1958" s="69">
        <v>25553.91</v>
      </c>
      <c r="T1958" s="59">
        <f t="shared" si="103"/>
        <v>25553.91</v>
      </c>
    </row>
    <row r="1959" spans="1:20">
      <c r="A1959">
        <f t="shared" si="104"/>
        <v>71</v>
      </c>
      <c r="B1959" s="60" t="s">
        <v>112</v>
      </c>
      <c r="C1959" s="60" t="s">
        <v>280</v>
      </c>
      <c r="D1959" s="60">
        <v>7</v>
      </c>
      <c r="E1959" s="65">
        <v>2013.28</v>
      </c>
      <c r="F1959" s="60">
        <v>2013</v>
      </c>
      <c r="G1959" s="65">
        <v>75.582999999999998</v>
      </c>
      <c r="H1959" s="65">
        <v>5.1861906051635742</v>
      </c>
      <c r="I1959" s="66">
        <v>3.380000114440918</v>
      </c>
      <c r="J1959" s="5">
        <v>9.1722852623050528</v>
      </c>
      <c r="K1959" s="6">
        <v>59.464445192498751</v>
      </c>
      <c r="L1959" s="5">
        <v>52.838753308577928</v>
      </c>
      <c r="M1959" s="5">
        <v>10.411394754569322</v>
      </c>
      <c r="N1959" s="7">
        <v>5.0750888381586154</v>
      </c>
      <c r="O1959" s="7" t="s">
        <v>1675</v>
      </c>
      <c r="P1959" s="67">
        <v>46.05072069683893</v>
      </c>
      <c r="Q1959" s="18">
        <f t="shared" si="105"/>
        <v>3</v>
      </c>
      <c r="R1959" s="68">
        <v>1.62</v>
      </c>
      <c r="S1959" s="69">
        <v>17758.3</v>
      </c>
      <c r="T1959" s="59">
        <f t="shared" si="103"/>
        <v>17758.3</v>
      </c>
    </row>
    <row r="1960" spans="1:20">
      <c r="A1960">
        <f t="shared" si="104"/>
        <v>5</v>
      </c>
      <c r="B1960" s="60" t="s">
        <v>143</v>
      </c>
      <c r="C1960" s="60" t="s">
        <v>311</v>
      </c>
      <c r="D1960" s="60">
        <v>8</v>
      </c>
      <c r="E1960" s="65">
        <v>69436.097999999998</v>
      </c>
      <c r="F1960" s="60">
        <v>2012</v>
      </c>
      <c r="G1960" s="65">
        <v>75.59</v>
      </c>
      <c r="H1960" s="65">
        <v>6.3002352714538574</v>
      </c>
      <c r="I1960" s="66">
        <v>2.3299999237060547</v>
      </c>
      <c r="J1960" s="5">
        <v>10.286329928595336</v>
      </c>
      <c r="K1960" s="6">
        <v>66.693036000317051</v>
      </c>
      <c r="L1960" s="5">
        <v>60.067344116396228</v>
      </c>
      <c r="M1960" s="5">
        <v>9.3613945638344589</v>
      </c>
      <c r="N1960" s="7">
        <v>6.4164952889019604</v>
      </c>
      <c r="O1960" s="7" t="s">
        <v>1786</v>
      </c>
      <c r="P1960" s="67">
        <v>58.22247488164502</v>
      </c>
      <c r="Q1960" s="18">
        <f t="shared" si="105"/>
        <v>2</v>
      </c>
      <c r="R1960" s="68">
        <v>1.62</v>
      </c>
      <c r="S1960" s="69">
        <v>17869.64</v>
      </c>
      <c r="T1960" s="59">
        <f t="shared" si="103"/>
        <v>17869.64</v>
      </c>
    </row>
    <row r="1961" spans="1:20">
      <c r="A1961" t="str">
        <f t="shared" si="104"/>
        <v/>
      </c>
      <c r="B1961" s="60" t="s">
        <v>334</v>
      </c>
      <c r="C1961" s="60" t="s">
        <v>335</v>
      </c>
      <c r="D1961" s="60">
        <v>4</v>
      </c>
      <c r="E1961" s="65">
        <v>2570.174</v>
      </c>
      <c r="F1961" s="60">
        <v>2007</v>
      </c>
      <c r="G1961" s="65">
        <v>75.596000000000004</v>
      </c>
      <c r="H1961" s="65" t="s">
        <v>367</v>
      </c>
      <c r="I1961" s="66">
        <v>6.7899999618530273</v>
      </c>
      <c r="J1961" s="5" t="s">
        <v>367</v>
      </c>
      <c r="K1961" s="6" t="s">
        <v>367</v>
      </c>
      <c r="L1961" s="5" t="s">
        <v>367</v>
      </c>
      <c r="M1961" s="5">
        <v>13.821394601981432</v>
      </c>
      <c r="N1961" s="7" t="s">
        <v>367</v>
      </c>
      <c r="O1961" s="7" t="s">
        <v>3240</v>
      </c>
      <c r="P1961" s="67" t="s">
        <v>367</v>
      </c>
      <c r="Q1961" s="18">
        <f t="shared" si="105"/>
        <v>3</v>
      </c>
      <c r="R1961" s="68">
        <v>1.69</v>
      </c>
      <c r="S1961" s="69">
        <v>43696.97</v>
      </c>
      <c r="T1961" s="59">
        <f t="shared" si="103"/>
        <v>43696.97</v>
      </c>
    </row>
    <row r="1962" spans="1:20">
      <c r="A1962">
        <f t="shared" si="104"/>
        <v>72</v>
      </c>
      <c r="B1962" s="60" t="s">
        <v>146</v>
      </c>
      <c r="C1962" s="60" t="s">
        <v>314</v>
      </c>
      <c r="D1962" s="60">
        <v>4</v>
      </c>
      <c r="E1962" s="65">
        <v>11875.081</v>
      </c>
      <c r="F1962" s="60">
        <v>2019</v>
      </c>
      <c r="G1962" s="65">
        <v>75.599000000000004</v>
      </c>
      <c r="H1962" s="65">
        <v>4.3154797554016113</v>
      </c>
      <c r="I1962" s="66">
        <v>1.8799999952316284</v>
      </c>
      <c r="J1962" s="5">
        <v>8.3015744125430899</v>
      </c>
      <c r="K1962" s="6">
        <v>53.830970354831194</v>
      </c>
      <c r="L1962" s="5">
        <v>47.205278470910372</v>
      </c>
      <c r="M1962" s="5">
        <v>8.9113946353600326</v>
      </c>
      <c r="N1962" s="7">
        <v>5.297181911751708</v>
      </c>
      <c r="O1962" s="7" t="s">
        <v>773</v>
      </c>
      <c r="P1962" s="67">
        <v>47.677055013047237</v>
      </c>
      <c r="Q1962" s="18">
        <f t="shared" si="105"/>
        <v>2</v>
      </c>
      <c r="R1962" s="68">
        <v>1.55</v>
      </c>
      <c r="S1962" s="69">
        <v>13243.9</v>
      </c>
      <c r="T1962" s="59">
        <f t="shared" si="103"/>
        <v>13243.9</v>
      </c>
    </row>
    <row r="1963" spans="1:20">
      <c r="A1963">
        <f t="shared" si="104"/>
        <v>2</v>
      </c>
      <c r="B1963" s="60" t="s">
        <v>38</v>
      </c>
      <c r="C1963" s="60" t="s">
        <v>206</v>
      </c>
      <c r="D1963" s="60">
        <v>1</v>
      </c>
      <c r="E1963" s="65">
        <v>45715.81</v>
      </c>
      <c r="F1963" s="60">
        <v>2012</v>
      </c>
      <c r="G1963" s="65">
        <v>75.611000000000004</v>
      </c>
      <c r="H1963" s="65">
        <v>6.3748798370361328</v>
      </c>
      <c r="I1963" s="66">
        <v>1.7699999809265137</v>
      </c>
      <c r="J1963" s="5">
        <v>10.360974494177611</v>
      </c>
      <c r="K1963" s="6">
        <v>67.195668515390111</v>
      </c>
      <c r="L1963" s="5">
        <v>60.569976631469288</v>
      </c>
      <c r="M1963" s="5">
        <v>8.8013946210549179</v>
      </c>
      <c r="N1963" s="7">
        <v>6.8818612548711613</v>
      </c>
      <c r="O1963" s="7" t="s">
        <v>1776</v>
      </c>
      <c r="P1963" s="67">
        <v>62.445147391243466</v>
      </c>
      <c r="Q1963" s="18">
        <f t="shared" si="105"/>
        <v>2</v>
      </c>
      <c r="R1963" s="68">
        <v>1.62</v>
      </c>
      <c r="S1963" s="69">
        <v>15279.48</v>
      </c>
      <c r="T1963" s="59">
        <f t="shared" si="103"/>
        <v>15279.48</v>
      </c>
    </row>
    <row r="1964" spans="1:20">
      <c r="A1964">
        <f t="shared" si="104"/>
        <v>111</v>
      </c>
      <c r="B1964" s="60" t="s">
        <v>126</v>
      </c>
      <c r="C1964" s="60" t="s">
        <v>294</v>
      </c>
      <c r="D1964" s="60">
        <v>4</v>
      </c>
      <c r="E1964" s="65">
        <v>25157.128000000001</v>
      </c>
      <c r="F1964" s="60">
        <v>2010</v>
      </c>
      <c r="G1964" s="65">
        <v>75.616</v>
      </c>
      <c r="H1964" s="65">
        <v>6.307098388671875</v>
      </c>
      <c r="I1964" s="66">
        <v>7.1622781753540039</v>
      </c>
      <c r="J1964" s="5">
        <v>10.293193045813354</v>
      </c>
      <c r="K1964" s="6">
        <v>66.760489197326677</v>
      </c>
      <c r="L1964" s="5">
        <v>60.134797313405855</v>
      </c>
      <c r="M1964" s="5">
        <v>14.193672815482408</v>
      </c>
      <c r="N1964" s="7">
        <v>4.236732669208144</v>
      </c>
      <c r="O1964" s="7" t="s">
        <v>2193</v>
      </c>
      <c r="P1964" s="67">
        <v>38.576890633250514</v>
      </c>
      <c r="Q1964" s="18">
        <f t="shared" si="105"/>
        <v>3</v>
      </c>
      <c r="R1964" s="68">
        <v>1.65</v>
      </c>
      <c r="S1964" s="69">
        <v>54911.55</v>
      </c>
      <c r="T1964" s="59">
        <f t="shared" si="103"/>
        <v>54911.55</v>
      </c>
    </row>
    <row r="1965" spans="1:20">
      <c r="A1965">
        <f t="shared" si="104"/>
        <v>129</v>
      </c>
      <c r="B1965" s="60" t="s">
        <v>84</v>
      </c>
      <c r="C1965" s="60" t="s">
        <v>252</v>
      </c>
      <c r="D1965" s="60">
        <v>7</v>
      </c>
      <c r="E1965" s="65">
        <v>1914.2629999999999</v>
      </c>
      <c r="F1965" s="60">
        <v>2019</v>
      </c>
      <c r="G1965" s="65">
        <v>75.628</v>
      </c>
      <c r="H1965" s="65">
        <v>5.9697537422180176</v>
      </c>
      <c r="I1965" s="66">
        <v>6.8000001907348633</v>
      </c>
      <c r="J1965" s="5">
        <v>9.9558483993594962</v>
      </c>
      <c r="K1965" s="6">
        <v>64.582757303160093</v>
      </c>
      <c r="L1965" s="5">
        <v>57.957065419239271</v>
      </c>
      <c r="M1965" s="5">
        <v>13.831394830863267</v>
      </c>
      <c r="N1965" s="7">
        <v>4.1902545714271939</v>
      </c>
      <c r="O1965" s="7" t="s">
        <v>781</v>
      </c>
      <c r="P1965" s="67">
        <v>37.714203712241918</v>
      </c>
      <c r="Q1965" s="18">
        <f t="shared" si="105"/>
        <v>3</v>
      </c>
      <c r="R1965" s="68">
        <v>1.55</v>
      </c>
      <c r="S1965" s="69">
        <v>35208.19</v>
      </c>
      <c r="T1965" s="59">
        <f t="shared" si="103"/>
        <v>35208.19</v>
      </c>
    </row>
    <row r="1966" spans="1:20">
      <c r="A1966">
        <f t="shared" si="104"/>
        <v>86</v>
      </c>
      <c r="B1966" s="60" t="s">
        <v>112</v>
      </c>
      <c r="C1966" s="60" t="s">
        <v>280</v>
      </c>
      <c r="D1966" s="60">
        <v>7</v>
      </c>
      <c r="E1966" s="65">
        <v>1980.366</v>
      </c>
      <c r="F1966" s="60">
        <v>2015</v>
      </c>
      <c r="G1966" s="65">
        <v>75.629000000000005</v>
      </c>
      <c r="H1966" s="65">
        <v>4.9755897521972656</v>
      </c>
      <c r="I1966" s="66">
        <v>3.4200000762939453</v>
      </c>
      <c r="J1966" s="5">
        <v>8.9616844093387442</v>
      </c>
      <c r="K1966" s="6">
        <v>58.134467187179958</v>
      </c>
      <c r="L1966" s="5">
        <v>51.508775303259135</v>
      </c>
      <c r="M1966" s="5">
        <v>10.45139471642235</v>
      </c>
      <c r="N1966" s="7">
        <v>4.9284116331692109</v>
      </c>
      <c r="O1966" s="7" t="s">
        <v>1381</v>
      </c>
      <c r="P1966" s="67">
        <v>44.564717567740018</v>
      </c>
      <c r="Q1966" s="18">
        <f t="shared" si="105"/>
        <v>3</v>
      </c>
      <c r="R1966" s="68">
        <v>1.59</v>
      </c>
      <c r="S1966" s="69">
        <v>19215.150000000001</v>
      </c>
      <c r="T1966" s="59">
        <f t="shared" si="103"/>
        <v>19215.150000000001</v>
      </c>
    </row>
    <row r="1967" spans="1:20">
      <c r="A1967">
        <f t="shared" si="104"/>
        <v>17</v>
      </c>
      <c r="B1967" s="60" t="s">
        <v>27</v>
      </c>
      <c r="C1967" s="60" t="s">
        <v>195</v>
      </c>
      <c r="D1967" s="60">
        <v>1</v>
      </c>
      <c r="E1967" s="65">
        <v>206107.261</v>
      </c>
      <c r="F1967" s="60">
        <v>2018</v>
      </c>
      <c r="G1967" s="65">
        <v>75.632999999999996</v>
      </c>
      <c r="H1967" s="65">
        <v>6.1909217834472656</v>
      </c>
      <c r="I1967" s="66">
        <v>2.5099999904632568</v>
      </c>
      <c r="J1967" s="5">
        <v>10.177016440588744</v>
      </c>
      <c r="K1967" s="6">
        <v>66.021820537522544</v>
      </c>
      <c r="L1967" s="5">
        <v>59.396128653601721</v>
      </c>
      <c r="M1967" s="5">
        <v>9.541394630591661</v>
      </c>
      <c r="N1967" s="7">
        <v>6.2250992599305759</v>
      </c>
      <c r="O1967" s="7" t="s">
        <v>875</v>
      </c>
      <c r="P1967" s="67">
        <v>56.09402562134202</v>
      </c>
      <c r="Q1967" s="18">
        <f t="shared" si="105"/>
        <v>2</v>
      </c>
      <c r="R1967" s="68">
        <v>1.56</v>
      </c>
      <c r="S1967" s="69">
        <v>17917.75</v>
      </c>
      <c r="T1967" s="59">
        <f t="shared" si="103"/>
        <v>17917.75</v>
      </c>
    </row>
    <row r="1968" spans="1:20">
      <c r="A1968">
        <f t="shared" si="104"/>
        <v>72</v>
      </c>
      <c r="B1968" s="60" t="s">
        <v>112</v>
      </c>
      <c r="C1968" s="60" t="s">
        <v>280</v>
      </c>
      <c r="D1968" s="60">
        <v>7</v>
      </c>
      <c r="E1968" s="65">
        <v>1997.8330000000001</v>
      </c>
      <c r="F1968" s="60">
        <v>2014</v>
      </c>
      <c r="G1968" s="65">
        <v>75.632999999999996</v>
      </c>
      <c r="H1968" s="65">
        <v>5.2038259506225586</v>
      </c>
      <c r="I1968" s="66">
        <v>3.440000057220459</v>
      </c>
      <c r="J1968" s="5">
        <v>9.1899206077640372</v>
      </c>
      <c r="K1968" s="6">
        <v>59.618188951729501</v>
      </c>
      <c r="L1968" s="5">
        <v>52.992497067808678</v>
      </c>
      <c r="M1968" s="5">
        <v>10.471394697348863</v>
      </c>
      <c r="N1968" s="7">
        <v>5.0606913977968251</v>
      </c>
      <c r="O1968" s="7" t="s">
        <v>1520</v>
      </c>
      <c r="P1968" s="67">
        <v>45.867001885586276</v>
      </c>
      <c r="Q1968" s="18">
        <f t="shared" si="105"/>
        <v>3</v>
      </c>
      <c r="R1968" s="68">
        <v>1.61</v>
      </c>
      <c r="S1968" s="69">
        <v>18452.28</v>
      </c>
      <c r="T1968" s="59">
        <f t="shared" si="103"/>
        <v>18452.28</v>
      </c>
    </row>
    <row r="1969" spans="1:20">
      <c r="A1969">
        <f t="shared" si="104"/>
        <v>96</v>
      </c>
      <c r="B1969" s="60" t="s">
        <v>71</v>
      </c>
      <c r="C1969" s="60" t="s">
        <v>239</v>
      </c>
      <c r="D1969" s="60">
        <v>4</v>
      </c>
      <c r="E1969" s="65">
        <v>81502.044999999998</v>
      </c>
      <c r="F1969" s="60">
        <v>2014</v>
      </c>
      <c r="G1969" s="65">
        <v>75.635000000000005</v>
      </c>
      <c r="H1969" s="65">
        <v>4.6822242736816406</v>
      </c>
      <c r="I1969" s="66">
        <v>3.5975601673126221</v>
      </c>
      <c r="J1969" s="5">
        <v>8.6683189308231192</v>
      </c>
      <c r="K1969" s="6">
        <v>56.235865758090831</v>
      </c>
      <c r="L1969" s="5">
        <v>49.610173874170009</v>
      </c>
      <c r="M1969" s="5">
        <v>10.628954807441026</v>
      </c>
      <c r="N1969" s="7">
        <v>4.6674555281239272</v>
      </c>
      <c r="O1969" s="7" t="s">
        <v>1571</v>
      </c>
      <c r="P1969" s="67">
        <v>42.302953229385032</v>
      </c>
      <c r="Q1969" s="18">
        <f t="shared" si="105"/>
        <v>3</v>
      </c>
      <c r="R1969" s="68">
        <v>1.61</v>
      </c>
      <c r="S1969" s="69">
        <v>15262.85</v>
      </c>
      <c r="T1969" s="59">
        <f t="shared" si="103"/>
        <v>15262.85</v>
      </c>
    </row>
    <row r="1970" spans="1:20">
      <c r="A1970">
        <f t="shared" si="104"/>
        <v>88</v>
      </c>
      <c r="B1970" s="60" t="s">
        <v>28</v>
      </c>
      <c r="C1970" s="60" t="s">
        <v>196</v>
      </c>
      <c r="D1970" s="60">
        <v>7</v>
      </c>
      <c r="E1970" s="65">
        <v>6795.8029999999999</v>
      </c>
      <c r="F1970" s="60">
        <v>2023</v>
      </c>
      <c r="G1970" s="65">
        <v>75.635999999999996</v>
      </c>
      <c r="H1970" s="65">
        <v>5.5889578475952142</v>
      </c>
      <c r="I1970" s="66">
        <v>4.0155882835388184</v>
      </c>
      <c r="J1970" s="5">
        <v>9.5750525047366928</v>
      </c>
      <c r="K1970" s="6">
        <v>62.119136454159126</v>
      </c>
      <c r="L1970" s="5">
        <v>55.493444570238303</v>
      </c>
      <c r="M1970" s="5">
        <v>11.046982923667223</v>
      </c>
      <c r="N1970" s="7">
        <v>5.0234027655956917</v>
      </c>
      <c r="O1970" s="7" t="s">
        <v>3241</v>
      </c>
      <c r="P1970" s="67">
        <v>44.949482014574478</v>
      </c>
      <c r="Q1970" s="18">
        <f t="shared" si="105"/>
        <v>3</v>
      </c>
      <c r="R1970" s="68">
        <v>1.5</v>
      </c>
      <c r="S1970" s="69">
        <v>33073.82</v>
      </c>
      <c r="T1970" s="59">
        <f t="shared" si="103"/>
        <v>33073.82</v>
      </c>
    </row>
    <row r="1971" spans="1:20">
      <c r="A1971">
        <f t="shared" si="104"/>
        <v>87</v>
      </c>
      <c r="B1971" s="60" t="s">
        <v>120</v>
      </c>
      <c r="C1971" s="60" t="s">
        <v>288</v>
      </c>
      <c r="D1971" s="60">
        <v>7</v>
      </c>
      <c r="E1971" s="65">
        <v>38040.302000000003</v>
      </c>
      <c r="F1971" s="60">
        <v>2021</v>
      </c>
      <c r="G1971" s="65">
        <v>75.638999999999996</v>
      </c>
      <c r="H1971" s="65">
        <v>5.9780688285827637</v>
      </c>
      <c r="I1971" s="66">
        <v>4.940000057220459</v>
      </c>
      <c r="J1971" s="5">
        <v>9.9641634857242423</v>
      </c>
      <c r="K1971" s="6">
        <v>64.64609790251474</v>
      </c>
      <c r="L1971" s="5">
        <v>58.020406018593917</v>
      </c>
      <c r="M1971" s="5">
        <v>11.971394697348863</v>
      </c>
      <c r="N1971" s="7">
        <v>4.8465870089007161</v>
      </c>
      <c r="O1971" s="7" t="s">
        <v>457</v>
      </c>
      <c r="P1971" s="67">
        <v>43.468997298402911</v>
      </c>
      <c r="Q1971" s="18">
        <f t="shared" si="105"/>
        <v>3</v>
      </c>
      <c r="R1971" s="68">
        <v>1.52</v>
      </c>
      <c r="S1971" s="69">
        <v>41059.58</v>
      </c>
      <c r="T1971" s="59">
        <f t="shared" si="103"/>
        <v>41059.58</v>
      </c>
    </row>
    <row r="1972" spans="1:20">
      <c r="A1972">
        <f t="shared" si="104"/>
        <v>69</v>
      </c>
      <c r="B1972" s="60" t="s">
        <v>128</v>
      </c>
      <c r="C1972" s="60" t="s">
        <v>296</v>
      </c>
      <c r="D1972" s="60">
        <v>7</v>
      </c>
      <c r="E1972" s="65">
        <v>7177.2529999999997</v>
      </c>
      <c r="F1972" s="60">
        <v>2015</v>
      </c>
      <c r="G1972" s="65">
        <v>75.653000000000006</v>
      </c>
      <c r="H1972" s="65">
        <v>5.3176851272583008</v>
      </c>
      <c r="I1972" s="66">
        <v>3.5</v>
      </c>
      <c r="J1972" s="5">
        <v>9.3037797843997794</v>
      </c>
      <c r="K1972" s="6">
        <v>60.372793203892755</v>
      </c>
      <c r="L1972" s="5">
        <v>53.747101319971932</v>
      </c>
      <c r="M1972" s="5">
        <v>10.531394640128404</v>
      </c>
      <c r="N1972" s="7">
        <v>5.1035122276375562</v>
      </c>
      <c r="O1972" s="7" t="s">
        <v>1410</v>
      </c>
      <c r="P1972" s="67">
        <v>46.148048896216594</v>
      </c>
      <c r="Q1972" s="18">
        <f t="shared" si="105"/>
        <v>3</v>
      </c>
      <c r="R1972" s="68">
        <v>1.59</v>
      </c>
      <c r="S1972" s="69">
        <v>18247.88</v>
      </c>
      <c r="T1972" s="59">
        <f t="shared" si="103"/>
        <v>18247.88</v>
      </c>
    </row>
    <row r="1973" spans="1:20">
      <c r="A1973">
        <f t="shared" si="104"/>
        <v>78</v>
      </c>
      <c r="B1973" s="60" t="s">
        <v>67</v>
      </c>
      <c r="C1973" s="60" t="s">
        <v>235</v>
      </c>
      <c r="D1973" s="60">
        <v>7</v>
      </c>
      <c r="E1973" s="65">
        <v>9839.2109999999993</v>
      </c>
      <c r="F1973" s="60">
        <v>2015</v>
      </c>
      <c r="G1973" s="65">
        <v>75.653999999999996</v>
      </c>
      <c r="H1973" s="65">
        <v>5.3443832397460938</v>
      </c>
      <c r="I1973" s="66">
        <v>3.7205018997192383</v>
      </c>
      <c r="J1973" s="5">
        <v>9.3304778968875723</v>
      </c>
      <c r="K1973" s="6">
        <v>60.546839193008253</v>
      </c>
      <c r="L1973" s="5">
        <v>53.921147309087431</v>
      </c>
      <c r="M1973" s="5">
        <v>10.751896539847642</v>
      </c>
      <c r="N1973" s="7">
        <v>5.0150359156870667</v>
      </c>
      <c r="O1973" s="7" t="s">
        <v>1387</v>
      </c>
      <c r="P1973" s="67">
        <v>45.348009827448031</v>
      </c>
      <c r="Q1973" s="18">
        <f t="shared" si="105"/>
        <v>3</v>
      </c>
      <c r="R1973" s="68">
        <v>1.59</v>
      </c>
      <c r="S1973" s="69">
        <v>31485.57</v>
      </c>
      <c r="T1973" s="59">
        <f t="shared" si="103"/>
        <v>31485.57</v>
      </c>
    </row>
    <row r="1974" spans="1:20">
      <c r="A1974">
        <f t="shared" si="104"/>
        <v>67</v>
      </c>
      <c r="B1974" s="60" t="s">
        <v>37</v>
      </c>
      <c r="C1974" s="60" t="s">
        <v>205</v>
      </c>
      <c r="D1974" s="60">
        <v>8</v>
      </c>
      <c r="E1974" s="65">
        <v>1351561.514</v>
      </c>
      <c r="F1974" s="60">
        <v>2010</v>
      </c>
      <c r="G1974" s="65">
        <v>75.668000000000006</v>
      </c>
      <c r="H1974" s="65">
        <v>4.6527366638183594</v>
      </c>
      <c r="I1974" s="66">
        <v>2.9800000190734863</v>
      </c>
      <c r="J1974" s="5">
        <v>8.638831320959838</v>
      </c>
      <c r="K1974" s="6">
        <v>56.06901696659969</v>
      </c>
      <c r="L1974" s="5">
        <v>49.443325082678868</v>
      </c>
      <c r="M1974" s="5">
        <v>10.011394659201891</v>
      </c>
      <c r="N1974" s="7">
        <v>4.9387050222052178</v>
      </c>
      <c r="O1974" s="7" t="s">
        <v>2160</v>
      </c>
      <c r="P1974" s="67">
        <v>44.968587443848421</v>
      </c>
      <c r="Q1974" s="18">
        <f t="shared" si="105"/>
        <v>2</v>
      </c>
      <c r="R1974" s="68">
        <v>1.65</v>
      </c>
      <c r="S1974" s="69">
        <v>10476.31</v>
      </c>
      <c r="T1974" s="59">
        <f t="shared" si="103"/>
        <v>10476.31</v>
      </c>
    </row>
    <row r="1975" spans="1:20">
      <c r="A1975">
        <f t="shared" si="104"/>
        <v>2</v>
      </c>
      <c r="B1975" s="60" t="s">
        <v>116</v>
      </c>
      <c r="C1975" s="60" t="s">
        <v>284</v>
      </c>
      <c r="D1975" s="60">
        <v>1</v>
      </c>
      <c r="E1975" s="65">
        <v>3437.49</v>
      </c>
      <c r="F1975" s="60">
        <v>2007</v>
      </c>
      <c r="G1975" s="65">
        <v>75.674999999999997</v>
      </c>
      <c r="H1975" s="65">
        <v>6.8941397666931152</v>
      </c>
      <c r="I1975" s="66">
        <v>2.5287659168243408</v>
      </c>
      <c r="J1975" s="5">
        <v>10.880234423834594</v>
      </c>
      <c r="K1975" s="6">
        <v>70.623034602945026</v>
      </c>
      <c r="L1975" s="5">
        <v>63.997342719024203</v>
      </c>
      <c r="M1975" s="5">
        <v>9.560160556952745</v>
      </c>
      <c r="N1975" s="7">
        <v>6.6941702848788811</v>
      </c>
      <c r="O1975" s="7" t="s">
        <v>2557</v>
      </c>
      <c r="P1975" s="67">
        <v>61.233538055897505</v>
      </c>
      <c r="Q1975" s="18">
        <f t="shared" ref="Q1975:Q1997" si="106">IF(I1975&lt;R1975,1,IF(I1975&lt;R1975*2,2,3))</f>
        <v>2</v>
      </c>
      <c r="R1975" s="68">
        <v>1.69</v>
      </c>
      <c r="S1975" s="69">
        <v>20208.82</v>
      </c>
      <c r="T1975" s="59">
        <f t="shared" si="103"/>
        <v>20208.82</v>
      </c>
    </row>
    <row r="1976" spans="1:20">
      <c r="A1976">
        <f t="shared" si="104"/>
        <v>34</v>
      </c>
      <c r="B1976" s="60" t="s">
        <v>85</v>
      </c>
      <c r="C1976" s="60" t="s">
        <v>253</v>
      </c>
      <c r="D1976" s="60">
        <v>4</v>
      </c>
      <c r="E1976" s="65">
        <v>4751.1360000000004</v>
      </c>
      <c r="F1976" s="60">
        <v>2006</v>
      </c>
      <c r="G1976" s="65">
        <v>75.677000000000007</v>
      </c>
      <c r="H1976" s="65">
        <v>4.6531038284301758</v>
      </c>
      <c r="I1976" s="66">
        <v>2.6700000762939453</v>
      </c>
      <c r="J1976" s="5">
        <v>8.6391984855716544</v>
      </c>
      <c r="K1976" s="6">
        <v>56.078069160450603</v>
      </c>
      <c r="L1976" s="5">
        <v>49.452377276529781</v>
      </c>
      <c r="M1976" s="5">
        <v>9.7013947164223495</v>
      </c>
      <c r="N1976" s="7">
        <v>5.0974502864848565</v>
      </c>
      <c r="O1976" s="7" t="s">
        <v>2767</v>
      </c>
      <c r="P1976" s="67">
        <v>46.734799696152649</v>
      </c>
      <c r="Q1976" s="18">
        <f t="shared" si="106"/>
        <v>2</v>
      </c>
      <c r="R1976" s="68">
        <v>1.71</v>
      </c>
      <c r="S1976" s="69">
        <v>13003.68</v>
      </c>
      <c r="T1976" s="59">
        <f t="shared" si="103"/>
        <v>13003.68</v>
      </c>
    </row>
    <row r="1977" spans="1:20">
      <c r="A1977" t="str">
        <f t="shared" si="104"/>
        <v/>
      </c>
      <c r="B1977" s="60" t="s">
        <v>44</v>
      </c>
      <c r="C1977" s="60" t="s">
        <v>212</v>
      </c>
      <c r="D1977" s="60">
        <v>7</v>
      </c>
      <c r="E1977" s="65">
        <v>4315.8</v>
      </c>
      <c r="F1977" s="60">
        <v>2006</v>
      </c>
      <c r="G1977" s="65">
        <v>75.677000000000007</v>
      </c>
      <c r="H1977" s="65" t="s">
        <v>367</v>
      </c>
      <c r="I1977" s="66">
        <v>4.2800002098083496</v>
      </c>
      <c r="J1977" s="5" t="s">
        <v>367</v>
      </c>
      <c r="K1977" s="6" t="s">
        <v>367</v>
      </c>
      <c r="L1977" s="5" t="s">
        <v>367</v>
      </c>
      <c r="M1977" s="5">
        <v>11.311394849936754</v>
      </c>
      <c r="N1977" s="7" t="s">
        <v>367</v>
      </c>
      <c r="O1977" s="7" t="s">
        <v>2691</v>
      </c>
      <c r="P1977" s="67" t="s">
        <v>367</v>
      </c>
      <c r="Q1977" s="18">
        <f t="shared" si="106"/>
        <v>3</v>
      </c>
      <c r="R1977" s="68">
        <v>1.71</v>
      </c>
      <c r="S1977" s="69">
        <v>29035.53</v>
      </c>
      <c r="T1977" s="59">
        <f t="shared" si="103"/>
        <v>29035.53</v>
      </c>
    </row>
    <row r="1978" spans="1:20">
      <c r="A1978">
        <f t="shared" si="104"/>
        <v>20</v>
      </c>
      <c r="B1978" s="60" t="s">
        <v>13</v>
      </c>
      <c r="C1978" s="60" t="s">
        <v>181</v>
      </c>
      <c r="D1978" s="60">
        <v>1</v>
      </c>
      <c r="E1978" s="65">
        <v>41288.694000000003</v>
      </c>
      <c r="F1978" s="60">
        <v>2010</v>
      </c>
      <c r="G1978" s="65">
        <v>75.680000000000007</v>
      </c>
      <c r="H1978" s="65">
        <v>6.4410672187805176</v>
      </c>
      <c r="I1978" s="66">
        <v>3.3399999141693115</v>
      </c>
      <c r="J1978" s="5">
        <v>10.427161875921996</v>
      </c>
      <c r="K1978" s="6">
        <v>67.686636204313146</v>
      </c>
      <c r="L1978" s="5">
        <v>61.060944320392323</v>
      </c>
      <c r="M1978" s="5">
        <v>10.371394554297716</v>
      </c>
      <c r="N1978" s="7">
        <v>5.8874381840087056</v>
      </c>
      <c r="O1978" s="7" t="s">
        <v>2109</v>
      </c>
      <c r="P1978" s="67">
        <v>53.607125270185144</v>
      </c>
      <c r="Q1978" s="18">
        <f t="shared" si="106"/>
        <v>3</v>
      </c>
      <c r="R1978" s="68">
        <v>1.65</v>
      </c>
      <c r="S1978" s="69">
        <v>28056.26</v>
      </c>
      <c r="T1978" s="59">
        <f t="shared" si="103"/>
        <v>28056.26</v>
      </c>
    </row>
    <row r="1979" spans="1:20">
      <c r="A1979">
        <f t="shared" si="104"/>
        <v>84</v>
      </c>
      <c r="B1979" s="60" t="s">
        <v>12</v>
      </c>
      <c r="C1979" s="60" t="s">
        <v>180</v>
      </c>
      <c r="D1979" s="60">
        <v>4</v>
      </c>
      <c r="E1979" s="65">
        <v>43294.546000000002</v>
      </c>
      <c r="F1979" s="60">
        <v>2019</v>
      </c>
      <c r="G1979" s="65">
        <v>75.682000000000002</v>
      </c>
      <c r="H1979" s="65">
        <v>4.7446274757385254</v>
      </c>
      <c r="I1979" s="66">
        <v>2.8107964992523193</v>
      </c>
      <c r="J1979" s="5">
        <v>8.730722132880004</v>
      </c>
      <c r="K1979" s="6">
        <v>56.675904430967272</v>
      </c>
      <c r="L1979" s="5">
        <v>50.050212547046449</v>
      </c>
      <c r="M1979" s="5">
        <v>9.8421911393807235</v>
      </c>
      <c r="N1979" s="7">
        <v>5.0852713423522919</v>
      </c>
      <c r="O1979" s="7" t="s">
        <v>754</v>
      </c>
      <c r="P1979" s="67">
        <v>45.769763165529568</v>
      </c>
      <c r="Q1979" s="18">
        <f t="shared" si="106"/>
        <v>2</v>
      </c>
      <c r="R1979" s="68">
        <v>1.55</v>
      </c>
      <c r="S1979" s="69">
        <v>15199.2</v>
      </c>
      <c r="T1979" s="59">
        <f t="shared" si="103"/>
        <v>15199.2</v>
      </c>
    </row>
    <row r="1980" spans="1:20">
      <c r="A1980">
        <f t="shared" si="104"/>
        <v>44</v>
      </c>
      <c r="B1980" s="60" t="s">
        <v>14</v>
      </c>
      <c r="C1980" s="60" t="s">
        <v>182</v>
      </c>
      <c r="D1980" s="60">
        <v>7</v>
      </c>
      <c r="E1980" s="65">
        <v>2943.393</v>
      </c>
      <c r="F1980" s="60">
        <v>2023</v>
      </c>
      <c r="G1980" s="65">
        <v>75.683000000000007</v>
      </c>
      <c r="H1980" s="65">
        <v>5.6824886703491231</v>
      </c>
      <c r="I1980" s="66">
        <v>2.6944804191589355</v>
      </c>
      <c r="J1980" s="5">
        <v>9.6685833274906017</v>
      </c>
      <c r="K1980" s="6">
        <v>62.764904988834452</v>
      </c>
      <c r="L1980" s="5">
        <v>56.13921310491363</v>
      </c>
      <c r="M1980" s="5">
        <v>9.7258750592873398</v>
      </c>
      <c r="N1980" s="7">
        <v>5.7721503476754732</v>
      </c>
      <c r="O1980" s="7" t="s">
        <v>3242</v>
      </c>
      <c r="P1980" s="67">
        <v>51.649286419001967</v>
      </c>
      <c r="Q1980" s="18">
        <f t="shared" si="106"/>
        <v>2</v>
      </c>
      <c r="R1980" s="68">
        <v>1.5</v>
      </c>
      <c r="S1980" s="69">
        <v>19402.75</v>
      </c>
      <c r="T1980" s="59">
        <f t="shared" si="103"/>
        <v>19402.75</v>
      </c>
    </row>
    <row r="1981" spans="1:20">
      <c r="A1981">
        <f t="shared" si="104"/>
        <v>81</v>
      </c>
      <c r="B1981" s="60" t="s">
        <v>80</v>
      </c>
      <c r="C1981" s="60" t="s">
        <v>248</v>
      </c>
      <c r="D1981" s="60">
        <v>5</v>
      </c>
      <c r="E1981" s="65">
        <v>57532.493000000002</v>
      </c>
      <c r="F1981" s="60">
        <v>2025</v>
      </c>
      <c r="G1981" s="65">
        <v>64.013999999999996</v>
      </c>
      <c r="H1981" s="65">
        <v>4.9399465484619167</v>
      </c>
      <c r="I1981" s="66">
        <v>0.99000000953674316</v>
      </c>
      <c r="J1981" s="5">
        <v>8.9260412056033971</v>
      </c>
      <c r="K1981" s="6">
        <v>49.010546518760265</v>
      </c>
      <c r="L1981" s="5">
        <v>42.384854634839442</v>
      </c>
      <c r="M1981" s="5">
        <v>8.0213946496651474</v>
      </c>
      <c r="N1981" s="7">
        <v>5.2839757281620345</v>
      </c>
      <c r="O1981" s="7" t="s">
        <v>3230</v>
      </c>
      <c r="P1981" s="67">
        <v>47.17025248272197</v>
      </c>
      <c r="Q1981" s="18">
        <f t="shared" si="106"/>
        <v>1</v>
      </c>
      <c r="R1981" s="68">
        <v>1.48</v>
      </c>
      <c r="S1981" s="69" t="s">
        <v>367</v>
      </c>
      <c r="T1981" s="59">
        <f t="shared" si="103"/>
        <v>5845.2</v>
      </c>
    </row>
    <row r="1982" spans="1:20">
      <c r="A1982">
        <f t="shared" si="104"/>
        <v>84</v>
      </c>
      <c r="B1982" s="60" t="s">
        <v>67</v>
      </c>
      <c r="C1982" s="60" t="s">
        <v>235</v>
      </c>
      <c r="D1982" s="60">
        <v>7</v>
      </c>
      <c r="E1982" s="65">
        <v>9889.3459999999995</v>
      </c>
      <c r="F1982" s="60">
        <v>2013</v>
      </c>
      <c r="G1982" s="65">
        <v>75.683000000000007</v>
      </c>
      <c r="H1982" s="65">
        <v>4.9144668579101563</v>
      </c>
      <c r="I1982" s="66">
        <v>3.5227811336517334</v>
      </c>
      <c r="J1982" s="5">
        <v>8.9005615150516348</v>
      </c>
      <c r="K1982" s="6">
        <v>57.779188420614588</v>
      </c>
      <c r="L1982" s="5">
        <v>51.153496536693766</v>
      </c>
      <c r="M1982" s="5">
        <v>10.554175773780138</v>
      </c>
      <c r="N1982" s="7">
        <v>4.8467542736757325</v>
      </c>
      <c r="O1982" s="7" t="s">
        <v>1703</v>
      </c>
      <c r="P1982" s="67">
        <v>43.978841447085593</v>
      </c>
      <c r="Q1982" s="18">
        <f t="shared" si="106"/>
        <v>3</v>
      </c>
      <c r="R1982" s="68">
        <v>1.62</v>
      </c>
      <c r="S1982" s="69">
        <v>28891.02</v>
      </c>
      <c r="T1982" s="59">
        <f t="shared" si="103"/>
        <v>28891.02</v>
      </c>
    </row>
    <row r="1983" spans="1:20">
      <c r="A1983">
        <f t="shared" si="104"/>
        <v>103</v>
      </c>
      <c r="B1983" s="60" t="s">
        <v>89</v>
      </c>
      <c r="C1983" s="60" t="s">
        <v>257</v>
      </c>
      <c r="D1983" s="60">
        <v>7</v>
      </c>
      <c r="E1983" s="65">
        <v>2829.3130000000001</v>
      </c>
      <c r="F1983" s="60">
        <v>2017</v>
      </c>
      <c r="G1983" s="65">
        <v>75.700999999999993</v>
      </c>
      <c r="H1983" s="65">
        <v>6.2729406356811523</v>
      </c>
      <c r="I1983" s="66">
        <v>5.8499999046325684</v>
      </c>
      <c r="J1983" s="5">
        <v>10.259035292822631</v>
      </c>
      <c r="K1983" s="6">
        <v>66.613742340760069</v>
      </c>
      <c r="L1983" s="5">
        <v>59.988050456839247</v>
      </c>
      <c r="M1983" s="5">
        <v>12.881394544760973</v>
      </c>
      <c r="N1983" s="7">
        <v>4.6569531154712713</v>
      </c>
      <c r="O1983" s="7" t="s">
        <v>1077</v>
      </c>
      <c r="P1983" s="67">
        <v>42.061234714951667</v>
      </c>
      <c r="Q1983" s="18">
        <f t="shared" si="106"/>
        <v>3</v>
      </c>
      <c r="R1983" s="68">
        <v>1.58</v>
      </c>
      <c r="S1983" s="69">
        <v>38774.49</v>
      </c>
      <c r="T1983" s="59">
        <f t="shared" si="103"/>
        <v>38774.49</v>
      </c>
    </row>
    <row r="1984" spans="1:20">
      <c r="A1984">
        <f t="shared" si="104"/>
        <v>64</v>
      </c>
      <c r="B1984" s="60" t="s">
        <v>101</v>
      </c>
      <c r="C1984" s="60" t="s">
        <v>269</v>
      </c>
      <c r="D1984" s="60">
        <v>7</v>
      </c>
      <c r="E1984" s="65">
        <v>632.08799999999997</v>
      </c>
      <c r="F1984" s="60">
        <v>2010</v>
      </c>
      <c r="G1984" s="65">
        <v>75.712999999999994</v>
      </c>
      <c r="H1984" s="65">
        <v>5.4550304412841797</v>
      </c>
      <c r="I1984" s="66">
        <v>3.9900000095367432</v>
      </c>
      <c r="J1984" s="5">
        <v>9.4411250984256583</v>
      </c>
      <c r="K1984" s="6">
        <v>61.312623491871335</v>
      </c>
      <c r="L1984" s="5">
        <v>54.686931607950513</v>
      </c>
      <c r="M1984" s="5">
        <v>11.021394649665147</v>
      </c>
      <c r="N1984" s="7">
        <v>4.9618885219405522</v>
      </c>
      <c r="O1984" s="7" t="s">
        <v>2161</v>
      </c>
      <c r="P1984" s="67">
        <v>45.179681086901695</v>
      </c>
      <c r="Q1984" s="18">
        <f t="shared" si="106"/>
        <v>3</v>
      </c>
      <c r="R1984" s="68">
        <v>1.65</v>
      </c>
      <c r="S1984" s="69">
        <v>19476.240000000002</v>
      </c>
      <c r="T1984" s="59">
        <f t="shared" si="103"/>
        <v>19476.240000000002</v>
      </c>
    </row>
    <row r="1985" spans="1:20">
      <c r="A1985">
        <f t="shared" si="104"/>
        <v>91</v>
      </c>
      <c r="B1985" s="60" t="s">
        <v>147</v>
      </c>
      <c r="C1985" s="60" t="s">
        <v>315</v>
      </c>
      <c r="D1985" s="60">
        <v>4</v>
      </c>
      <c r="E1985" s="65">
        <v>86686.252999999997</v>
      </c>
      <c r="F1985" s="60">
        <v>2021</v>
      </c>
      <c r="G1985" s="65">
        <v>75.721999999999994</v>
      </c>
      <c r="H1985" s="65">
        <v>4.3666396141052246</v>
      </c>
      <c r="I1985" s="66">
        <v>3.1099998950958252</v>
      </c>
      <c r="J1985" s="5">
        <v>8.3527342712467032</v>
      </c>
      <c r="K1985" s="6">
        <v>54.250835868951413</v>
      </c>
      <c r="L1985" s="5">
        <v>47.62514398503059</v>
      </c>
      <c r="M1985" s="5">
        <v>10.141394535224229</v>
      </c>
      <c r="N1985" s="7">
        <v>4.6961139140789365</v>
      </c>
      <c r="O1985" s="7" t="s">
        <v>488</v>
      </c>
      <c r="P1985" s="67">
        <v>42.119405402027603</v>
      </c>
      <c r="Q1985" s="18">
        <f t="shared" si="106"/>
        <v>3</v>
      </c>
      <c r="R1985" s="68">
        <v>1.52</v>
      </c>
      <c r="S1985" s="69">
        <v>32105.55</v>
      </c>
      <c r="T1985" s="59">
        <f t="shared" si="103"/>
        <v>32105.55</v>
      </c>
    </row>
    <row r="1986" spans="1:20">
      <c r="A1986">
        <f t="shared" si="104"/>
        <v>67</v>
      </c>
      <c r="B1986" s="60" t="s">
        <v>67</v>
      </c>
      <c r="C1986" s="60" t="s">
        <v>235</v>
      </c>
      <c r="D1986" s="60">
        <v>7</v>
      </c>
      <c r="E1986" s="65">
        <v>9749.4570000000003</v>
      </c>
      <c r="F1986" s="60">
        <v>2020</v>
      </c>
      <c r="G1986" s="65">
        <v>75.73</v>
      </c>
      <c r="H1986" s="65">
        <v>6.0380496978759766</v>
      </c>
      <c r="I1986" s="66">
        <v>4.1322121620178223</v>
      </c>
      <c r="J1986" s="5">
        <v>10.024144355017455</v>
      </c>
      <c r="K1986" s="6">
        <v>65.113488188703627</v>
      </c>
      <c r="L1986" s="5">
        <v>58.487796304782805</v>
      </c>
      <c r="M1986" s="5">
        <v>11.163606802146226</v>
      </c>
      <c r="N1986" s="7">
        <v>5.2391487214990775</v>
      </c>
      <c r="O1986" s="7" t="s">
        <v>602</v>
      </c>
      <c r="P1986" s="67">
        <v>47.044829891148758</v>
      </c>
      <c r="Q1986" s="18">
        <f t="shared" si="106"/>
        <v>3</v>
      </c>
      <c r="R1986" s="68">
        <v>1.53</v>
      </c>
      <c r="S1986" s="69">
        <v>36119.519999999997</v>
      </c>
      <c r="T1986" s="59">
        <f t="shared" ref="T1986:T2049" si="107">IF(S1986=0,"",IF(F1986=2025,_xlfn.XLOOKUP("2024"&amp;C1986,O:O,S:S,"",0),S1986))</f>
        <v>36119.519999999997</v>
      </c>
    </row>
    <row r="1987" spans="1:20">
      <c r="A1987">
        <f t="shared" ref="A1987:A2050" si="108">IF(ISNUMBER(P1987),COUNTIFS($F$3:$F$3127,F1987,$P$3:$P$3127,"&gt;"&amp;P1987)+1,"")</f>
        <v>25</v>
      </c>
      <c r="B1987" s="60" t="s">
        <v>118</v>
      </c>
      <c r="C1987" s="60" t="s">
        <v>286</v>
      </c>
      <c r="D1987" s="60">
        <v>1</v>
      </c>
      <c r="E1987" s="65">
        <v>30457.599999999999</v>
      </c>
      <c r="F1987" s="60">
        <v>2015</v>
      </c>
      <c r="G1987" s="65">
        <v>75.731999999999999</v>
      </c>
      <c r="H1987" s="65">
        <v>5.577263355255127</v>
      </c>
      <c r="I1987" s="66">
        <v>2.4100000858306885</v>
      </c>
      <c r="J1987" s="5">
        <v>9.5633580123966055</v>
      </c>
      <c r="K1987" s="6">
        <v>62.122014836504299</v>
      </c>
      <c r="L1987" s="5">
        <v>55.496322952583476</v>
      </c>
      <c r="M1987" s="5">
        <v>9.4413947259590927</v>
      </c>
      <c r="N1987" s="7">
        <v>5.8779793201523995</v>
      </c>
      <c r="O1987" s="7" t="s">
        <v>1331</v>
      </c>
      <c r="P1987" s="67">
        <v>53.151097710391767</v>
      </c>
      <c r="Q1987" s="18">
        <f t="shared" si="106"/>
        <v>2</v>
      </c>
      <c r="R1987" s="68">
        <v>1.59</v>
      </c>
      <c r="S1987" s="69">
        <v>14542.79</v>
      </c>
      <c r="T1987" s="59">
        <f t="shared" si="107"/>
        <v>14542.79</v>
      </c>
    </row>
    <row r="1988" spans="1:20">
      <c r="A1988">
        <f t="shared" si="108"/>
        <v>95</v>
      </c>
      <c r="B1988" s="60" t="s">
        <v>93</v>
      </c>
      <c r="C1988" s="60" t="s">
        <v>261</v>
      </c>
      <c r="D1988" s="60">
        <v>8</v>
      </c>
      <c r="E1988" s="65">
        <v>32910.966999999997</v>
      </c>
      <c r="F1988" s="60">
        <v>2018</v>
      </c>
      <c r="G1988" s="65">
        <v>75.733999999999995</v>
      </c>
      <c r="H1988" s="65">
        <v>5.3388175964355469</v>
      </c>
      <c r="I1988" s="66">
        <v>4.070000171661377</v>
      </c>
      <c r="J1988" s="5">
        <v>9.3249122535770255</v>
      </c>
      <c r="K1988" s="6">
        <v>60.574709723642776</v>
      </c>
      <c r="L1988" s="5">
        <v>53.949017839721954</v>
      </c>
      <c r="M1988" s="5">
        <v>11.101394811789781</v>
      </c>
      <c r="N1988" s="7">
        <v>4.859661218645031</v>
      </c>
      <c r="O1988" s="7" t="s">
        <v>952</v>
      </c>
      <c r="P1988" s="67">
        <v>43.790138843947794</v>
      </c>
      <c r="Q1988" s="18">
        <f t="shared" si="106"/>
        <v>3</v>
      </c>
      <c r="R1988" s="68">
        <v>1.56</v>
      </c>
      <c r="S1988" s="69">
        <v>30459.97</v>
      </c>
      <c r="T1988" s="59">
        <f t="shared" si="107"/>
        <v>30459.97</v>
      </c>
    </row>
    <row r="1989" spans="1:20">
      <c r="A1989">
        <f t="shared" si="108"/>
        <v>57</v>
      </c>
      <c r="B1989" s="60" t="s">
        <v>128</v>
      </c>
      <c r="C1989" s="60" t="s">
        <v>296</v>
      </c>
      <c r="D1989" s="60">
        <v>7</v>
      </c>
      <c r="E1989" s="65">
        <v>7126.0829999999996</v>
      </c>
      <c r="F1989" s="60">
        <v>2016</v>
      </c>
      <c r="G1989" s="65">
        <v>75.736999999999995</v>
      </c>
      <c r="H1989" s="65">
        <v>5.7527546882629395</v>
      </c>
      <c r="I1989" s="66">
        <v>3.7100000381469727</v>
      </c>
      <c r="J1989" s="5">
        <v>9.738849345404418</v>
      </c>
      <c r="K1989" s="6">
        <v>63.266154631514674</v>
      </c>
      <c r="L1989" s="5">
        <v>56.640462747593851</v>
      </c>
      <c r="M1989" s="5">
        <v>10.741394678275377</v>
      </c>
      <c r="N1989" s="7">
        <v>5.2731013470857739</v>
      </c>
      <c r="O1989" s="7" t="s">
        <v>1254</v>
      </c>
      <c r="P1989" s="67">
        <v>47.626237141762097</v>
      </c>
      <c r="Q1989" s="18">
        <f t="shared" si="106"/>
        <v>3</v>
      </c>
      <c r="R1989" s="68">
        <v>1.58</v>
      </c>
      <c r="S1989" s="69">
        <v>18889.46</v>
      </c>
      <c r="T1989" s="59">
        <f t="shared" si="107"/>
        <v>18889.46</v>
      </c>
    </row>
    <row r="1990" spans="1:20">
      <c r="A1990" t="str">
        <f t="shared" si="108"/>
        <v/>
      </c>
      <c r="B1990" s="60" t="s">
        <v>338</v>
      </c>
      <c r="C1990" s="60" t="s">
        <v>339</v>
      </c>
      <c r="D1990" s="60">
        <v>7</v>
      </c>
      <c r="E1990" s="65">
        <v>1806.5319999999999</v>
      </c>
      <c r="F1990" s="60">
        <v>2012</v>
      </c>
      <c r="G1990" s="65">
        <v>75.75</v>
      </c>
      <c r="H1990" s="65">
        <v>5.6395883560180664</v>
      </c>
      <c r="I1990" s="66" t="s">
        <v>367</v>
      </c>
      <c r="J1990" s="5">
        <v>9.625683013159545</v>
      </c>
      <c r="K1990" s="6">
        <v>62.541729283603033</v>
      </c>
      <c r="L1990" s="5">
        <v>55.91603739968221</v>
      </c>
      <c r="M1990" s="5" t="s">
        <v>367</v>
      </c>
      <c r="N1990" s="7" t="s">
        <v>367</v>
      </c>
      <c r="O1990" s="7" t="s">
        <v>3244</v>
      </c>
      <c r="P1990" s="67" t="s">
        <v>367</v>
      </c>
      <c r="Q1990" s="18">
        <f t="shared" si="106"/>
        <v>3</v>
      </c>
      <c r="R1990" s="68">
        <v>1.62</v>
      </c>
      <c r="S1990" s="69">
        <v>8431.66</v>
      </c>
      <c r="T1990" s="59">
        <f t="shared" si="107"/>
        <v>8431.66</v>
      </c>
    </row>
    <row r="1991" spans="1:20">
      <c r="A1991">
        <f t="shared" si="108"/>
        <v>47</v>
      </c>
      <c r="B1991" s="60" t="s">
        <v>136</v>
      </c>
      <c r="C1991" s="60" t="s">
        <v>304</v>
      </c>
      <c r="D1991" s="60">
        <v>6</v>
      </c>
      <c r="E1991" s="65">
        <v>21547.455999999998</v>
      </c>
      <c r="F1991" s="60">
        <v>2014</v>
      </c>
      <c r="G1991" s="65">
        <v>75.757000000000005</v>
      </c>
      <c r="H1991" s="65">
        <v>4.2679328918457031</v>
      </c>
      <c r="I1991" s="66">
        <v>1.5299999713897705</v>
      </c>
      <c r="J1991" s="5">
        <v>8.2540275489871817</v>
      </c>
      <c r="K1991" s="6">
        <v>53.634517090119232</v>
      </c>
      <c r="L1991" s="5">
        <v>47.008825206198409</v>
      </c>
      <c r="M1991" s="5">
        <v>8.5613946115181747</v>
      </c>
      <c r="N1991" s="7">
        <v>5.4907906175653354</v>
      </c>
      <c r="O1991" s="7" t="s">
        <v>1518</v>
      </c>
      <c r="P1991" s="67">
        <v>49.765157329860109</v>
      </c>
      <c r="Q1991" s="18">
        <f t="shared" si="106"/>
        <v>1</v>
      </c>
      <c r="R1991" s="68">
        <v>1.61</v>
      </c>
      <c r="S1991" s="69">
        <v>12909.97</v>
      </c>
      <c r="T1991" s="59">
        <f t="shared" si="107"/>
        <v>12909.97</v>
      </c>
    </row>
    <row r="1992" spans="1:20">
      <c r="A1992">
        <f t="shared" si="108"/>
        <v>78</v>
      </c>
      <c r="B1992" s="60" t="s">
        <v>128</v>
      </c>
      <c r="C1992" s="60" t="s">
        <v>296</v>
      </c>
      <c r="D1992" s="60">
        <v>7</v>
      </c>
      <c r="E1992" s="65">
        <v>7073.5069999999996</v>
      </c>
      <c r="F1992" s="60">
        <v>2017</v>
      </c>
      <c r="G1992" s="65">
        <v>75.792000000000002</v>
      </c>
      <c r="H1992" s="65">
        <v>5.1220312118530273</v>
      </c>
      <c r="I1992" s="66">
        <v>3.4900000095367432</v>
      </c>
      <c r="J1992" s="5">
        <v>9.1081258689945059</v>
      </c>
      <c r="K1992" s="6">
        <v>59.211775461499947</v>
      </c>
      <c r="L1992" s="5">
        <v>52.586083577579124</v>
      </c>
      <c r="M1992" s="5">
        <v>10.521394649665147</v>
      </c>
      <c r="N1992" s="7">
        <v>4.998014553066187</v>
      </c>
      <c r="O1992" s="7" t="s">
        <v>1119</v>
      </c>
      <c r="P1992" s="67">
        <v>45.141674827445023</v>
      </c>
      <c r="Q1992" s="18">
        <f t="shared" si="106"/>
        <v>3</v>
      </c>
      <c r="R1992" s="68">
        <v>1.58</v>
      </c>
      <c r="S1992" s="69">
        <v>19439.07</v>
      </c>
      <c r="T1992" s="59">
        <f t="shared" si="107"/>
        <v>19439.07</v>
      </c>
    </row>
    <row r="1993" spans="1:20">
      <c r="A1993">
        <f t="shared" si="108"/>
        <v>84</v>
      </c>
      <c r="B1993" s="60" t="s">
        <v>28</v>
      </c>
      <c r="C1993" s="60" t="s">
        <v>196</v>
      </c>
      <c r="D1993" s="60">
        <v>7</v>
      </c>
      <c r="E1993" s="65">
        <v>6757.6890000000003</v>
      </c>
      <c r="F1993" s="60">
        <v>2024</v>
      </c>
      <c r="G1993" s="65">
        <v>75.795000000000002</v>
      </c>
      <c r="H1993" s="65">
        <v>5.6946933250427243</v>
      </c>
      <c r="I1993" s="66">
        <v>3.956916332244873</v>
      </c>
      <c r="J1993" s="5">
        <v>9.6807879821842029</v>
      </c>
      <c r="K1993" s="6">
        <v>62.93713345706783</v>
      </c>
      <c r="L1993" s="5">
        <v>56.311441573147007</v>
      </c>
      <c r="M1993" s="5">
        <v>10.988310972373277</v>
      </c>
      <c r="N1993" s="7">
        <v>5.1246676322434608</v>
      </c>
      <c r="O1993" s="7" t="s">
        <v>3245</v>
      </c>
      <c r="P1993" s="67">
        <v>45.801852290076063</v>
      </c>
      <c r="Q1993" s="18">
        <f t="shared" si="106"/>
        <v>3</v>
      </c>
      <c r="R1993" s="68">
        <v>1.49</v>
      </c>
      <c r="S1993" s="69">
        <v>34221.53</v>
      </c>
      <c r="T1993" s="59">
        <f t="shared" si="107"/>
        <v>34221.53</v>
      </c>
    </row>
    <row r="1994" spans="1:20">
      <c r="A1994">
        <f t="shared" si="108"/>
        <v>16</v>
      </c>
      <c r="B1994" s="60" t="s">
        <v>13</v>
      </c>
      <c r="C1994" s="60" t="s">
        <v>181</v>
      </c>
      <c r="D1994" s="60">
        <v>1</v>
      </c>
      <c r="E1994" s="65">
        <v>42161.720999999998</v>
      </c>
      <c r="F1994" s="60">
        <v>2012</v>
      </c>
      <c r="G1994" s="65">
        <v>75.802000000000007</v>
      </c>
      <c r="H1994" s="65">
        <v>6.4683871269226074</v>
      </c>
      <c r="I1994" s="66">
        <v>3.2799999713897705</v>
      </c>
      <c r="J1994" s="5">
        <v>10.454481784064086</v>
      </c>
      <c r="K1994" s="6">
        <v>67.973380200138365</v>
      </c>
      <c r="L1994" s="5">
        <v>61.347688316217543</v>
      </c>
      <c r="M1994" s="5">
        <v>10.311394611518175</v>
      </c>
      <c r="N1994" s="7">
        <v>5.9495044683567935</v>
      </c>
      <c r="O1994" s="7" t="s">
        <v>1793</v>
      </c>
      <c r="P1994" s="67">
        <v>53.985058645062288</v>
      </c>
      <c r="Q1994" s="18">
        <f t="shared" si="106"/>
        <v>3</v>
      </c>
      <c r="R1994" s="68">
        <v>1.62</v>
      </c>
      <c r="S1994" s="69">
        <v>28825.97</v>
      </c>
      <c r="T1994" s="59">
        <f t="shared" si="107"/>
        <v>28825.97</v>
      </c>
    </row>
    <row r="1995" spans="1:20">
      <c r="A1995">
        <f t="shared" si="108"/>
        <v>32</v>
      </c>
      <c r="B1995" s="60" t="s">
        <v>13</v>
      </c>
      <c r="C1995" s="60" t="s">
        <v>181</v>
      </c>
      <c r="D1995" s="60">
        <v>1</v>
      </c>
      <c r="E1995" s="65">
        <v>45407.904000000002</v>
      </c>
      <c r="F1995" s="60">
        <v>2022</v>
      </c>
      <c r="G1995" s="65">
        <v>75.805999999999997</v>
      </c>
      <c r="H1995" s="65">
        <v>6.260993480682373</v>
      </c>
      <c r="I1995" s="66">
        <v>3.0899999141693115</v>
      </c>
      <c r="J1995" s="5">
        <v>10.247088137823852</v>
      </c>
      <c r="K1995" s="6">
        <v>66.628455385314055</v>
      </c>
      <c r="L1995" s="5">
        <v>60.002763501393233</v>
      </c>
      <c r="M1995" s="5">
        <v>10.121394554297716</v>
      </c>
      <c r="N1995" s="7">
        <v>5.928309896378364</v>
      </c>
      <c r="O1995" s="7" t="s">
        <v>3246</v>
      </c>
      <c r="P1995" s="67">
        <v>53.108782479076574</v>
      </c>
      <c r="Q1995" s="18">
        <f t="shared" si="106"/>
        <v>3</v>
      </c>
      <c r="R1995" s="68">
        <v>1.51</v>
      </c>
      <c r="S1995" s="69">
        <v>27825.03</v>
      </c>
      <c r="T1995" s="59">
        <f t="shared" si="107"/>
        <v>27825.03</v>
      </c>
    </row>
    <row r="1996" spans="1:20">
      <c r="A1996">
        <f t="shared" si="108"/>
        <v>110</v>
      </c>
      <c r="B1996" s="60" t="s">
        <v>126</v>
      </c>
      <c r="C1996" s="60" t="s">
        <v>294</v>
      </c>
      <c r="D1996" s="60">
        <v>4</v>
      </c>
      <c r="E1996" s="65">
        <v>26105.645</v>
      </c>
      <c r="F1996" s="60">
        <v>2011</v>
      </c>
      <c r="G1996" s="65">
        <v>75.808000000000007</v>
      </c>
      <c r="H1996" s="65">
        <v>6.6997895240783691</v>
      </c>
      <c r="I1996" s="66">
        <v>7.2206873893737793</v>
      </c>
      <c r="J1996" s="5">
        <v>10.685884181219848</v>
      </c>
      <c r="K1996" s="6">
        <v>69.483421262125788</v>
      </c>
      <c r="L1996" s="5">
        <v>62.857729378204965</v>
      </c>
      <c r="M1996" s="5">
        <v>14.252082029502184</v>
      </c>
      <c r="N1996" s="7">
        <v>4.4104243329562527</v>
      </c>
      <c r="O1996" s="7" t="s">
        <v>2025</v>
      </c>
      <c r="P1996" s="67">
        <v>40.15841225367658</v>
      </c>
      <c r="Q1996" s="18">
        <f t="shared" si="106"/>
        <v>3</v>
      </c>
      <c r="R1996" s="68">
        <v>1.65</v>
      </c>
      <c r="S1996" s="69">
        <v>58645.45</v>
      </c>
      <c r="T1996" s="59">
        <f t="shared" si="107"/>
        <v>58645.45</v>
      </c>
    </row>
    <row r="1997" spans="1:20">
      <c r="A1997">
        <f t="shared" si="108"/>
        <v>7</v>
      </c>
      <c r="B1997" s="60" t="s">
        <v>27</v>
      </c>
      <c r="C1997" s="60" t="s">
        <v>195</v>
      </c>
      <c r="D1997" s="60">
        <v>1</v>
      </c>
      <c r="E1997" s="65">
        <v>207455.459</v>
      </c>
      <c r="F1997" s="60">
        <v>2019</v>
      </c>
      <c r="G1997" s="65">
        <v>75.808999999999997</v>
      </c>
      <c r="H1997" s="65">
        <v>6.4511489868164063</v>
      </c>
      <c r="I1997" s="66">
        <v>2.4100000858306885</v>
      </c>
      <c r="J1997" s="5">
        <v>10.437243643957885</v>
      </c>
      <c r="K1997" s="6">
        <v>67.867567260267236</v>
      </c>
      <c r="L1997" s="5">
        <v>61.241875376346414</v>
      </c>
      <c r="M1997" s="5">
        <v>9.4413947259590927</v>
      </c>
      <c r="N1997" s="7">
        <v>6.4865284371557967</v>
      </c>
      <c r="O1997" s="7" t="s">
        <v>718</v>
      </c>
      <c r="P1997" s="67">
        <v>58.381716598383633</v>
      </c>
      <c r="Q1997" s="18">
        <f t="shared" si="106"/>
        <v>2</v>
      </c>
      <c r="R1997" s="68">
        <v>1.55</v>
      </c>
      <c r="S1997" s="69">
        <v>18018.62</v>
      </c>
      <c r="T1997" s="59">
        <f t="shared" si="107"/>
        <v>18018.62</v>
      </c>
    </row>
    <row r="1998" spans="1:20">
      <c r="A1998">
        <f t="shared" si="108"/>
        <v>21</v>
      </c>
      <c r="B1998" s="60" t="s">
        <v>13</v>
      </c>
      <c r="C1998" s="60" t="s">
        <v>181</v>
      </c>
      <c r="D1998" s="60">
        <v>1</v>
      </c>
      <c r="E1998" s="65">
        <v>42582.455000000002</v>
      </c>
      <c r="F1998" s="60">
        <v>2013</v>
      </c>
      <c r="G1998" s="65">
        <v>75.828999999999994</v>
      </c>
      <c r="H1998" s="65">
        <v>6.5822601318359375</v>
      </c>
      <c r="I1998" s="66">
        <v>3.5399999618530273</v>
      </c>
      <c r="J1998" s="5">
        <v>10.568354788977416</v>
      </c>
      <c r="K1998" s="6">
        <v>68.73823962635521</v>
      </c>
      <c r="L1998" s="5">
        <v>62.112547742434387</v>
      </c>
      <c r="M1998" s="5">
        <v>10.571394601981432</v>
      </c>
      <c r="N1998" s="7">
        <v>5.8755301529272614</v>
      </c>
      <c r="O1998" s="7" t="s">
        <v>1642</v>
      </c>
      <c r="P1998" s="67">
        <v>53.31382496872309</v>
      </c>
      <c r="Q1998" s="18">
        <f t="shared" ref="Q1998:Q2029" si="109">IF(I1998&lt;R1998,1,IF(I1998&lt;R1998*2,2,3))</f>
        <v>3</v>
      </c>
      <c r="R1998" s="68">
        <v>1.62</v>
      </c>
      <c r="S1998" s="69">
        <v>29227.66</v>
      </c>
      <c r="T1998" s="59">
        <f t="shared" si="107"/>
        <v>29227.66</v>
      </c>
    </row>
    <row r="1999" spans="1:20">
      <c r="A1999">
        <f t="shared" si="108"/>
        <v>9</v>
      </c>
      <c r="B1999" s="60" t="s">
        <v>49</v>
      </c>
      <c r="C1999" s="60" t="s">
        <v>217</v>
      </c>
      <c r="D1999" s="60">
        <v>1</v>
      </c>
      <c r="E1999" s="65">
        <v>15807.128000000001</v>
      </c>
      <c r="F1999" s="60">
        <v>2013</v>
      </c>
      <c r="G1999" s="65">
        <v>75.831999999999994</v>
      </c>
      <c r="H1999" s="65">
        <v>6.0192060470581055</v>
      </c>
      <c r="I1999" s="66">
        <v>2.2895987033843994</v>
      </c>
      <c r="J1999" s="5">
        <v>10.005300704199584</v>
      </c>
      <c r="K1999" s="6">
        <v>65.078621998494938</v>
      </c>
      <c r="L1999" s="5">
        <v>58.452930114574116</v>
      </c>
      <c r="M1999" s="5">
        <v>9.3209933435128036</v>
      </c>
      <c r="N1999" s="7">
        <v>6.2711052309951496</v>
      </c>
      <c r="O1999" s="7" t="s">
        <v>1634</v>
      </c>
      <c r="P1999" s="67">
        <v>56.90322369959221</v>
      </c>
      <c r="Q1999" s="18">
        <f t="shared" si="109"/>
        <v>2</v>
      </c>
      <c r="R1999" s="68">
        <v>1.62</v>
      </c>
      <c r="S1999" s="69">
        <v>13689.15</v>
      </c>
      <c r="T1999" s="59">
        <f t="shared" si="107"/>
        <v>13689.15</v>
      </c>
    </row>
    <row r="2000" spans="1:20">
      <c r="A2000">
        <f t="shared" si="108"/>
        <v>2</v>
      </c>
      <c r="B2000" s="60" t="s">
        <v>38</v>
      </c>
      <c r="C2000" s="60" t="s">
        <v>206</v>
      </c>
      <c r="D2000" s="60">
        <v>1</v>
      </c>
      <c r="E2000" s="65">
        <v>46151.584000000003</v>
      </c>
      <c r="F2000" s="60">
        <v>2013</v>
      </c>
      <c r="G2000" s="65">
        <v>75.834000000000003</v>
      </c>
      <c r="H2000" s="65">
        <v>6.6065506935119629</v>
      </c>
      <c r="I2000" s="66">
        <v>1.809999942779541</v>
      </c>
      <c r="J2000" s="5">
        <v>10.592645350653441</v>
      </c>
      <c r="K2000" s="6">
        <v>68.900772123176154</v>
      </c>
      <c r="L2000" s="5">
        <v>62.275080239255331</v>
      </c>
      <c r="M2000" s="5">
        <v>8.8413945829079452</v>
      </c>
      <c r="N2000" s="7">
        <v>7.0435811517387323</v>
      </c>
      <c r="O2000" s="7" t="s">
        <v>1624</v>
      </c>
      <c r="P2000" s="67">
        <v>63.912573487467668</v>
      </c>
      <c r="Q2000" s="18">
        <f t="shared" si="109"/>
        <v>2</v>
      </c>
      <c r="R2000" s="68">
        <v>1.62</v>
      </c>
      <c r="S2000" s="69">
        <v>15912.25</v>
      </c>
      <c r="T2000" s="59">
        <f t="shared" si="107"/>
        <v>15912.25</v>
      </c>
    </row>
    <row r="2001" spans="1:20">
      <c r="A2001">
        <f t="shared" si="108"/>
        <v>64</v>
      </c>
      <c r="B2001" s="60" t="s">
        <v>14</v>
      </c>
      <c r="C2001" s="60" t="s">
        <v>182</v>
      </c>
      <c r="D2001" s="60">
        <v>7</v>
      </c>
      <c r="E2001" s="65">
        <v>2973.84</v>
      </c>
      <c r="F2001" s="60">
        <v>2024</v>
      </c>
      <c r="G2001" s="65">
        <v>75.846000000000004</v>
      </c>
      <c r="H2001" s="65">
        <v>5.4175685806274387</v>
      </c>
      <c r="I2001" s="66">
        <v>2.7534511089324951</v>
      </c>
      <c r="J2001" s="5">
        <v>9.4036632377689173</v>
      </c>
      <c r="K2001" s="6">
        <v>61.176614855056336</v>
      </c>
      <c r="L2001" s="5">
        <v>54.550922971135513</v>
      </c>
      <c r="M2001" s="5">
        <v>9.7848457490608993</v>
      </c>
      <c r="N2001" s="7">
        <v>5.5750416889679677</v>
      </c>
      <c r="O2001" s="7" t="s">
        <v>3247</v>
      </c>
      <c r="P2001" s="67">
        <v>49.827082315061659</v>
      </c>
      <c r="Q2001" s="18">
        <f t="shared" si="109"/>
        <v>2</v>
      </c>
      <c r="R2001" s="68">
        <v>1.49</v>
      </c>
      <c r="S2001" s="69">
        <v>20078.78</v>
      </c>
      <c r="T2001" s="59">
        <f t="shared" si="107"/>
        <v>20078.78</v>
      </c>
    </row>
    <row r="2002" spans="1:20">
      <c r="A2002">
        <f t="shared" si="108"/>
        <v>8</v>
      </c>
      <c r="B2002" s="60" t="s">
        <v>27</v>
      </c>
      <c r="C2002" s="60" t="s">
        <v>195</v>
      </c>
      <c r="D2002" s="60">
        <v>1</v>
      </c>
      <c r="E2002" s="65">
        <v>211140.72899999999</v>
      </c>
      <c r="F2002" s="60">
        <v>2023</v>
      </c>
      <c r="G2002" s="65">
        <v>75.847999999999999</v>
      </c>
      <c r="H2002" s="65">
        <v>6.5489668998718287</v>
      </c>
      <c r="I2002" s="66">
        <v>2.440000057220459</v>
      </c>
      <c r="J2002" s="5">
        <v>10.535061557013307</v>
      </c>
      <c r="K2002" s="6">
        <v>68.538864270130375</v>
      </c>
      <c r="L2002" s="5">
        <v>61.913172386209553</v>
      </c>
      <c r="M2002" s="5">
        <v>9.4713946973488632</v>
      </c>
      <c r="N2002" s="7">
        <v>6.5368590756269151</v>
      </c>
      <c r="O2002" s="7" t="s">
        <v>3248</v>
      </c>
      <c r="P2002" s="67">
        <v>58.491911392029664</v>
      </c>
      <c r="Q2002" s="18">
        <f t="shared" si="109"/>
        <v>2</v>
      </c>
      <c r="R2002" s="68">
        <v>1.5</v>
      </c>
      <c r="S2002" s="69">
        <v>19079.810000000001</v>
      </c>
      <c r="T2002" s="59">
        <f t="shared" si="107"/>
        <v>19079.810000000001</v>
      </c>
    </row>
    <row r="2003" spans="1:20">
      <c r="A2003">
        <f t="shared" si="108"/>
        <v>81</v>
      </c>
      <c r="B2003" s="60" t="s">
        <v>67</v>
      </c>
      <c r="C2003" s="60" t="s">
        <v>235</v>
      </c>
      <c r="D2003" s="60">
        <v>7</v>
      </c>
      <c r="E2003" s="65">
        <v>9862.8420000000006</v>
      </c>
      <c r="F2003" s="60">
        <v>2014</v>
      </c>
      <c r="G2003" s="65">
        <v>75.849000000000004</v>
      </c>
      <c r="H2003" s="65">
        <v>5.1805634498596191</v>
      </c>
      <c r="I2003" s="66">
        <v>3.6159615516662598</v>
      </c>
      <c r="J2003" s="5">
        <v>9.1666581070010977</v>
      </c>
      <c r="K2003" s="6">
        <v>59.637109447743249</v>
      </c>
      <c r="L2003" s="5">
        <v>53.011417563822427</v>
      </c>
      <c r="M2003" s="5">
        <v>10.647356191794664</v>
      </c>
      <c r="N2003" s="7">
        <v>4.9788338634407134</v>
      </c>
      <c r="O2003" s="7" t="s">
        <v>1542</v>
      </c>
      <c r="P2003" s="67">
        <v>45.125095417174521</v>
      </c>
      <c r="Q2003" s="18">
        <f t="shared" si="109"/>
        <v>3</v>
      </c>
      <c r="R2003" s="68">
        <v>1.61</v>
      </c>
      <c r="S2003" s="69">
        <v>30264.95</v>
      </c>
      <c r="T2003" s="59">
        <f t="shared" si="107"/>
        <v>30264.95</v>
      </c>
    </row>
    <row r="2004" spans="1:20">
      <c r="A2004">
        <f t="shared" si="108"/>
        <v>81</v>
      </c>
      <c r="B2004" s="60" t="s">
        <v>101</v>
      </c>
      <c r="C2004" s="60" t="s">
        <v>269</v>
      </c>
      <c r="D2004" s="60">
        <v>7</v>
      </c>
      <c r="E2004" s="65">
        <v>607.93499999999995</v>
      </c>
      <c r="F2004" s="60">
        <v>2020</v>
      </c>
      <c r="G2004" s="65">
        <v>75.849999999999994</v>
      </c>
      <c r="H2004" s="65">
        <v>5.7221627235412598</v>
      </c>
      <c r="I2004" s="66">
        <v>4.1500000953674316</v>
      </c>
      <c r="J2004" s="5">
        <v>9.7082573806827384</v>
      </c>
      <c r="K2004" s="6">
        <v>63.161518017176604</v>
      </c>
      <c r="L2004" s="5">
        <v>56.535826133255782</v>
      </c>
      <c r="M2004" s="5">
        <v>11.181394735495836</v>
      </c>
      <c r="N2004" s="7">
        <v>5.0562409673079767</v>
      </c>
      <c r="O2004" s="7" t="s">
        <v>636</v>
      </c>
      <c r="P2004" s="67">
        <v>45.402413414902924</v>
      </c>
      <c r="Q2004" s="18">
        <f t="shared" si="109"/>
        <v>3</v>
      </c>
      <c r="R2004" s="68">
        <v>1.53</v>
      </c>
      <c r="S2004" s="69">
        <v>20904.689999999999</v>
      </c>
      <c r="T2004" s="59">
        <f t="shared" si="107"/>
        <v>20904.689999999999</v>
      </c>
    </row>
    <row r="2005" spans="1:20">
      <c r="A2005">
        <f t="shared" si="108"/>
        <v>32</v>
      </c>
      <c r="B2005" s="60" t="s">
        <v>13</v>
      </c>
      <c r="C2005" s="60" t="s">
        <v>181</v>
      </c>
      <c r="D2005" s="60">
        <v>1</v>
      </c>
      <c r="E2005" s="65">
        <v>45191.964999999997</v>
      </c>
      <c r="F2005" s="60">
        <v>2020</v>
      </c>
      <c r="G2005" s="65">
        <v>75.878</v>
      </c>
      <c r="H2005" s="65">
        <v>5.9005670547485352</v>
      </c>
      <c r="I2005" s="66">
        <v>2.9100000858306885</v>
      </c>
      <c r="J2005" s="5">
        <v>9.8866617118900137</v>
      </c>
      <c r="K2005" s="6">
        <v>64.34595368285791</v>
      </c>
      <c r="L2005" s="5">
        <v>57.720261798937088</v>
      </c>
      <c r="M2005" s="5">
        <v>9.9413947259590927</v>
      </c>
      <c r="N2005" s="7">
        <v>5.8060527109156252</v>
      </c>
      <c r="O2005" s="7" t="s">
        <v>548</v>
      </c>
      <c r="P2005" s="67">
        <v>52.13533278855153</v>
      </c>
      <c r="Q2005" s="18">
        <f t="shared" si="109"/>
        <v>2</v>
      </c>
      <c r="R2005" s="68">
        <v>1.53</v>
      </c>
      <c r="S2005" s="69">
        <v>23877.09</v>
      </c>
      <c r="T2005" s="59">
        <f t="shared" si="107"/>
        <v>23877.09</v>
      </c>
    </row>
    <row r="2006" spans="1:20">
      <c r="A2006">
        <f t="shared" si="108"/>
        <v>108</v>
      </c>
      <c r="B2006" s="60" t="s">
        <v>52</v>
      </c>
      <c r="C2006" s="60" t="s">
        <v>220</v>
      </c>
      <c r="D2006" s="60">
        <v>7</v>
      </c>
      <c r="E2006" s="65">
        <v>1331.4480000000001</v>
      </c>
      <c r="F2006" s="60">
        <v>2010</v>
      </c>
      <c r="G2006" s="65">
        <v>75.882000000000005</v>
      </c>
      <c r="H2006" s="65">
        <v>5.312279224395752</v>
      </c>
      <c r="I2006" s="66">
        <v>5.4899997711181641</v>
      </c>
      <c r="J2006" s="5">
        <v>9.2983738815372305</v>
      </c>
      <c r="K2006" s="6">
        <v>60.520354930613223</v>
      </c>
      <c r="L2006" s="5">
        <v>53.894663046692401</v>
      </c>
      <c r="M2006" s="5">
        <v>12.521394411246568</v>
      </c>
      <c r="N2006" s="7">
        <v>4.3042061671889238</v>
      </c>
      <c r="O2006" s="7" t="s">
        <v>2189</v>
      </c>
      <c r="P2006" s="67">
        <v>39.191259760470871</v>
      </c>
      <c r="Q2006" s="18">
        <f t="shared" si="109"/>
        <v>3</v>
      </c>
      <c r="R2006" s="68">
        <v>1.65</v>
      </c>
      <c r="S2006" s="69">
        <v>30070.3</v>
      </c>
      <c r="T2006" s="59">
        <f t="shared" si="107"/>
        <v>30070.3</v>
      </c>
    </row>
    <row r="2007" spans="1:20">
      <c r="A2007">
        <f t="shared" si="108"/>
        <v>58</v>
      </c>
      <c r="B2007" s="60" t="s">
        <v>44</v>
      </c>
      <c r="C2007" s="60" t="s">
        <v>212</v>
      </c>
      <c r="D2007" s="60">
        <v>7</v>
      </c>
      <c r="E2007" s="65">
        <v>4315.9539999999997</v>
      </c>
      <c r="F2007" s="60">
        <v>2007</v>
      </c>
      <c r="G2007" s="65">
        <v>75.885999999999996</v>
      </c>
      <c r="H2007" s="65">
        <v>5.8209075927734375</v>
      </c>
      <c r="I2007" s="66">
        <v>4.4499998092651367</v>
      </c>
      <c r="J2007" s="5">
        <v>9.8070022499149161</v>
      </c>
      <c r="K2007" s="6">
        <v>63.834230713341796</v>
      </c>
      <c r="L2007" s="5">
        <v>57.208538829420974</v>
      </c>
      <c r="M2007" s="5">
        <v>11.481394449393541</v>
      </c>
      <c r="N2007" s="7">
        <v>4.9827169584303226</v>
      </c>
      <c r="O2007" s="7" t="s">
        <v>2602</v>
      </c>
      <c r="P2007" s="67">
        <v>45.57837274994408</v>
      </c>
      <c r="Q2007" s="18">
        <f t="shared" si="109"/>
        <v>3</v>
      </c>
      <c r="R2007" s="68">
        <v>1.69</v>
      </c>
      <c r="S2007" s="69">
        <v>30508.28</v>
      </c>
      <c r="T2007" s="59">
        <f t="shared" si="107"/>
        <v>30508.28</v>
      </c>
    </row>
    <row r="2008" spans="1:20">
      <c r="A2008">
        <f t="shared" si="108"/>
        <v>20</v>
      </c>
      <c r="B2008" s="60" t="s">
        <v>154</v>
      </c>
      <c r="C2008" s="60" t="s">
        <v>322</v>
      </c>
      <c r="D2008" s="60">
        <v>1</v>
      </c>
      <c r="E2008" s="65">
        <v>3289.5059999999999</v>
      </c>
      <c r="F2008" s="60">
        <v>2006</v>
      </c>
      <c r="G2008" s="65">
        <v>75.888000000000005</v>
      </c>
      <c r="H2008" s="65">
        <v>5.7858681678771973</v>
      </c>
      <c r="I2008" s="66">
        <v>3.3143284320831299</v>
      </c>
      <c r="J2008" s="5">
        <v>9.7719628250186759</v>
      </c>
      <c r="K2008" s="6">
        <v>63.607833838714434</v>
      </c>
      <c r="L2008" s="5">
        <v>56.982141954793612</v>
      </c>
      <c r="M2008" s="5">
        <v>10.345723072211534</v>
      </c>
      <c r="N2008" s="7">
        <v>5.5077969473053887</v>
      </c>
      <c r="O2008" s="7" t="s">
        <v>2773</v>
      </c>
      <c r="P2008" s="67">
        <v>50.496968608378999</v>
      </c>
      <c r="Q2008" s="18">
        <f t="shared" si="109"/>
        <v>2</v>
      </c>
      <c r="R2008" s="68">
        <v>1.71</v>
      </c>
      <c r="S2008" s="69">
        <v>19560.080000000002</v>
      </c>
      <c r="T2008" s="59">
        <f t="shared" si="107"/>
        <v>19560.080000000002</v>
      </c>
    </row>
    <row r="2009" spans="1:20">
      <c r="A2009">
        <f t="shared" si="108"/>
        <v>59</v>
      </c>
      <c r="B2009" s="60" t="s">
        <v>37</v>
      </c>
      <c r="C2009" s="60" t="s">
        <v>205</v>
      </c>
      <c r="D2009" s="60">
        <v>8</v>
      </c>
      <c r="E2009" s="65">
        <v>1360250.6640000001</v>
      </c>
      <c r="F2009" s="60">
        <v>2011</v>
      </c>
      <c r="G2009" s="65">
        <v>75.888999999999996</v>
      </c>
      <c r="H2009" s="65">
        <v>5.0372076034545898</v>
      </c>
      <c r="I2009" s="66">
        <v>3.1600000858306885</v>
      </c>
      <c r="J2009" s="5">
        <v>9.0233022605960684</v>
      </c>
      <c r="K2009" s="6">
        <v>58.735413171452564</v>
      </c>
      <c r="L2009" s="5">
        <v>52.109721287531741</v>
      </c>
      <c r="M2009" s="5">
        <v>10.191394725959093</v>
      </c>
      <c r="N2009" s="7">
        <v>5.1131099019057764</v>
      </c>
      <c r="O2009" s="7" t="s">
        <v>1989</v>
      </c>
      <c r="P2009" s="67">
        <v>46.556603137878774</v>
      </c>
      <c r="Q2009" s="18">
        <f t="shared" si="109"/>
        <v>2</v>
      </c>
      <c r="R2009" s="68">
        <v>1.65</v>
      </c>
      <c r="S2009" s="69">
        <v>11405.02</v>
      </c>
      <c r="T2009" s="59">
        <f t="shared" si="107"/>
        <v>11405.02</v>
      </c>
    </row>
    <row r="2010" spans="1:20">
      <c r="A2010">
        <f t="shared" si="108"/>
        <v>88</v>
      </c>
      <c r="B2010" s="60" t="s">
        <v>93</v>
      </c>
      <c r="C2010" s="60" t="s">
        <v>261</v>
      </c>
      <c r="D2010" s="60">
        <v>8</v>
      </c>
      <c r="E2010" s="65">
        <v>33440.595999999998</v>
      </c>
      <c r="F2010" s="60">
        <v>2019</v>
      </c>
      <c r="G2010" s="65">
        <v>75.900000000000006</v>
      </c>
      <c r="H2010" s="65">
        <v>5.4279541969299316</v>
      </c>
      <c r="I2010" s="66">
        <v>3.9300000667572021</v>
      </c>
      <c r="J2010" s="5">
        <v>9.4140488540714102</v>
      </c>
      <c r="K2010" s="6">
        <v>61.287783635469218</v>
      </c>
      <c r="L2010" s="5">
        <v>54.662091751548395</v>
      </c>
      <c r="M2010" s="5">
        <v>10.961394706885606</v>
      </c>
      <c r="N2010" s="7">
        <v>4.9867825412044846</v>
      </c>
      <c r="O2010" s="7" t="s">
        <v>801</v>
      </c>
      <c r="P2010" s="67">
        <v>44.883319001685415</v>
      </c>
      <c r="Q2010" s="18">
        <f t="shared" si="109"/>
        <v>3</v>
      </c>
      <c r="R2010" s="68">
        <v>1.55</v>
      </c>
      <c r="S2010" s="69">
        <v>31300.51</v>
      </c>
      <c r="T2010" s="59">
        <f t="shared" si="107"/>
        <v>31300.51</v>
      </c>
    </row>
    <row r="2011" spans="1:20">
      <c r="A2011">
        <f t="shared" si="108"/>
        <v>65</v>
      </c>
      <c r="B2011" s="60" t="s">
        <v>120</v>
      </c>
      <c r="C2011" s="60" t="s">
        <v>288</v>
      </c>
      <c r="D2011" s="60">
        <v>7</v>
      </c>
      <c r="E2011" s="65">
        <v>38002.154999999999</v>
      </c>
      <c r="F2011" s="60">
        <v>2009</v>
      </c>
      <c r="G2011" s="65">
        <v>75.906000000000006</v>
      </c>
      <c r="H2011" s="65">
        <v>5.7720274925231934</v>
      </c>
      <c r="I2011" s="66">
        <v>4.4800000190734863</v>
      </c>
      <c r="J2011" s="5">
        <v>9.758122149664672</v>
      </c>
      <c r="K2011" s="6">
        <v>63.532807747129098</v>
      </c>
      <c r="L2011" s="5">
        <v>56.907115863208276</v>
      </c>
      <c r="M2011" s="5">
        <v>11.511394659201891</v>
      </c>
      <c r="N2011" s="7">
        <v>4.943546594305869</v>
      </c>
      <c r="O2011" s="7" t="s">
        <v>2305</v>
      </c>
      <c r="P2011" s="67">
        <v>45.116370774582656</v>
      </c>
      <c r="Q2011" s="18">
        <f t="shared" si="109"/>
        <v>3</v>
      </c>
      <c r="R2011" s="68">
        <v>1.67</v>
      </c>
      <c r="S2011" s="69">
        <v>26204.41</v>
      </c>
      <c r="T2011" s="59">
        <f t="shared" si="107"/>
        <v>26204.41</v>
      </c>
    </row>
    <row r="2012" spans="1:20">
      <c r="A2012">
        <f t="shared" si="108"/>
        <v>91</v>
      </c>
      <c r="B2012" s="60" t="s">
        <v>71</v>
      </c>
      <c r="C2012" s="60" t="s">
        <v>239</v>
      </c>
      <c r="D2012" s="60">
        <v>4</v>
      </c>
      <c r="E2012" s="65">
        <v>82619.361999999994</v>
      </c>
      <c r="F2012" s="60">
        <v>2015</v>
      </c>
      <c r="G2012" s="65">
        <v>75.906999999999996</v>
      </c>
      <c r="H2012" s="65">
        <v>4.7499556541442871</v>
      </c>
      <c r="I2012" s="66">
        <v>3.4778399467468262</v>
      </c>
      <c r="J2012" s="5">
        <v>8.7360503112857657</v>
      </c>
      <c r="K2012" s="6">
        <v>56.879090915065447</v>
      </c>
      <c r="L2012" s="5">
        <v>50.253399031144625</v>
      </c>
      <c r="M2012" s="5">
        <v>10.50923458687523</v>
      </c>
      <c r="N2012" s="7">
        <v>4.7818324556105232</v>
      </c>
      <c r="O2012" s="7" t="s">
        <v>1415</v>
      </c>
      <c r="P2012" s="67">
        <v>43.23928857856</v>
      </c>
      <c r="Q2012" s="18">
        <f t="shared" si="109"/>
        <v>3</v>
      </c>
      <c r="R2012" s="68">
        <v>1.59</v>
      </c>
      <c r="S2012" s="69">
        <v>14841.9</v>
      </c>
      <c r="T2012" s="59">
        <f t="shared" si="107"/>
        <v>14841.9</v>
      </c>
    </row>
    <row r="2013" spans="1:20">
      <c r="A2013">
        <f t="shared" si="108"/>
        <v>90</v>
      </c>
      <c r="B2013" s="60" t="s">
        <v>89</v>
      </c>
      <c r="C2013" s="60" t="s">
        <v>257</v>
      </c>
      <c r="D2013" s="60">
        <v>7</v>
      </c>
      <c r="E2013" s="65">
        <v>2802.4780000000001</v>
      </c>
      <c r="F2013" s="60">
        <v>2018</v>
      </c>
      <c r="G2013" s="65">
        <v>75.909000000000006</v>
      </c>
      <c r="H2013" s="65">
        <v>6.3088788986206055</v>
      </c>
      <c r="I2013" s="66">
        <v>5.2600002288818359</v>
      </c>
      <c r="J2013" s="5">
        <v>10.294973555762084</v>
      </c>
      <c r="K2013" s="6">
        <v>67.030768432412501</v>
      </c>
      <c r="L2013" s="5">
        <v>60.405076548491678</v>
      </c>
      <c r="M2013" s="5">
        <v>12.29139486901024</v>
      </c>
      <c r="N2013" s="7">
        <v>4.9144199818027463</v>
      </c>
      <c r="O2013" s="7" t="s">
        <v>931</v>
      </c>
      <c r="P2013" s="67">
        <v>44.283567034456055</v>
      </c>
      <c r="Q2013" s="18">
        <f t="shared" si="109"/>
        <v>3</v>
      </c>
      <c r="R2013" s="68">
        <v>1.56</v>
      </c>
      <c r="S2013" s="69">
        <v>41019.79</v>
      </c>
      <c r="T2013" s="59">
        <f t="shared" si="107"/>
        <v>41019.79</v>
      </c>
    </row>
    <row r="2014" spans="1:20">
      <c r="A2014">
        <f t="shared" si="108"/>
        <v>87</v>
      </c>
      <c r="B2014" s="60" t="s">
        <v>101</v>
      </c>
      <c r="C2014" s="60" t="s">
        <v>269</v>
      </c>
      <c r="D2014" s="60">
        <v>7</v>
      </c>
      <c r="E2014" s="65">
        <v>614.64800000000002</v>
      </c>
      <c r="F2014" s="60">
        <v>2022</v>
      </c>
      <c r="G2014" s="65">
        <v>75.921000000000006</v>
      </c>
      <c r="H2014" s="65">
        <v>5.7120542411804198</v>
      </c>
      <c r="I2014" s="66">
        <v>4.320000171661377</v>
      </c>
      <c r="J2014" s="5">
        <v>9.6981488983219002</v>
      </c>
      <c r="K2014" s="6">
        <v>63.154813936732538</v>
      </c>
      <c r="L2014" s="5">
        <v>56.529122052811715</v>
      </c>
      <c r="M2014" s="5">
        <v>11.351394811789781</v>
      </c>
      <c r="N2014" s="7">
        <v>4.9799274001199798</v>
      </c>
      <c r="O2014" s="7" t="s">
        <v>3249</v>
      </c>
      <c r="P2014" s="67">
        <v>44.61269496321983</v>
      </c>
      <c r="Q2014" s="18">
        <f t="shared" si="109"/>
        <v>3</v>
      </c>
      <c r="R2014" s="68">
        <v>1.51</v>
      </c>
      <c r="S2014" s="69">
        <v>25583.42</v>
      </c>
      <c r="T2014" s="59">
        <f t="shared" si="107"/>
        <v>25583.42</v>
      </c>
    </row>
    <row r="2015" spans="1:20">
      <c r="A2015">
        <f t="shared" si="108"/>
        <v>2</v>
      </c>
      <c r="B2015" s="60" t="s">
        <v>116</v>
      </c>
      <c r="C2015" s="60" t="s">
        <v>284</v>
      </c>
      <c r="D2015" s="60">
        <v>1</v>
      </c>
      <c r="E2015" s="65">
        <v>3500.6480000000001</v>
      </c>
      <c r="F2015" s="60">
        <v>2008</v>
      </c>
      <c r="G2015" s="65">
        <v>75.936999999999998</v>
      </c>
      <c r="H2015" s="65">
        <v>6.930903434753418</v>
      </c>
      <c r="I2015" s="66">
        <v>2.6067745685577393</v>
      </c>
      <c r="J2015" s="5">
        <v>10.916998091894897</v>
      </c>
      <c r="K2015" s="6">
        <v>71.107001056414475</v>
      </c>
      <c r="L2015" s="5">
        <v>64.481309172493653</v>
      </c>
      <c r="M2015" s="5">
        <v>9.6381692086861435</v>
      </c>
      <c r="N2015" s="7">
        <v>6.6902030641235877</v>
      </c>
      <c r="O2015" s="7" t="s">
        <v>2405</v>
      </c>
      <c r="P2015" s="67">
        <v>61.197248724620081</v>
      </c>
      <c r="Q2015" s="18">
        <f t="shared" si="109"/>
        <v>2</v>
      </c>
      <c r="R2015" s="68">
        <v>1.69</v>
      </c>
      <c r="S2015" s="69">
        <v>21867.82</v>
      </c>
      <c r="T2015" s="59">
        <f t="shared" si="107"/>
        <v>21867.82</v>
      </c>
    </row>
    <row r="2016" spans="1:20">
      <c r="A2016">
        <f t="shared" si="108"/>
        <v>26</v>
      </c>
      <c r="B2016" s="60" t="s">
        <v>123</v>
      </c>
      <c r="C2016" s="60" t="s">
        <v>291</v>
      </c>
      <c r="D2016" s="60">
        <v>7</v>
      </c>
      <c r="E2016" s="65">
        <v>19118.478999999999</v>
      </c>
      <c r="F2016" s="60">
        <v>2023</v>
      </c>
      <c r="G2016" s="65">
        <v>75.938000000000002</v>
      </c>
      <c r="H2016" s="65">
        <v>6.4873008232116689</v>
      </c>
      <c r="I2016" s="66">
        <v>3.0499999523162842</v>
      </c>
      <c r="J2016" s="5">
        <v>10.473395480353147</v>
      </c>
      <c r="K2016" s="6">
        <v>68.218528980984516</v>
      </c>
      <c r="L2016" s="5">
        <v>61.592837097063693</v>
      </c>
      <c r="M2016" s="5">
        <v>10.081394592444688</v>
      </c>
      <c r="N2016" s="7">
        <v>6.1095552338783845</v>
      </c>
      <c r="O2016" s="7" t="s">
        <v>3250</v>
      </c>
      <c r="P2016" s="67">
        <v>54.668390315643002</v>
      </c>
      <c r="Q2016" s="18">
        <f t="shared" si="109"/>
        <v>3</v>
      </c>
      <c r="R2016" s="68">
        <v>1.5</v>
      </c>
      <c r="S2016" s="69">
        <v>40116.86</v>
      </c>
      <c r="T2016" s="59">
        <f t="shared" si="107"/>
        <v>40116.86</v>
      </c>
    </row>
    <row r="2017" spans="1:20">
      <c r="A2017">
        <f t="shared" si="108"/>
        <v>3</v>
      </c>
      <c r="B2017" s="60" t="s">
        <v>38</v>
      </c>
      <c r="C2017" s="60" t="s">
        <v>206</v>
      </c>
      <c r="D2017" s="60">
        <v>1</v>
      </c>
      <c r="E2017" s="65">
        <v>46565.428999999996</v>
      </c>
      <c r="F2017" s="60">
        <v>2014</v>
      </c>
      <c r="G2017" s="65">
        <v>75.95</v>
      </c>
      <c r="H2017" s="65">
        <v>6.448789119720459</v>
      </c>
      <c r="I2017" s="66">
        <v>1.8899999856948853</v>
      </c>
      <c r="J2017" s="5">
        <v>10.434883776861938</v>
      </c>
      <c r="K2017" s="6">
        <v>67.978423253387788</v>
      </c>
      <c r="L2017" s="5">
        <v>61.352731369466966</v>
      </c>
      <c r="M2017" s="5">
        <v>8.9213946258232895</v>
      </c>
      <c r="N2017" s="7">
        <v>6.8770336861771968</v>
      </c>
      <c r="O2017" s="7" t="s">
        <v>1471</v>
      </c>
      <c r="P2017" s="67">
        <v>62.329213986146634</v>
      </c>
      <c r="Q2017" s="18">
        <f t="shared" si="109"/>
        <v>2</v>
      </c>
      <c r="R2017" s="68">
        <v>1.61</v>
      </c>
      <c r="S2017" s="69">
        <v>16480.36</v>
      </c>
      <c r="T2017" s="59">
        <f t="shared" si="107"/>
        <v>16480.36</v>
      </c>
    </row>
    <row r="2018" spans="1:20">
      <c r="A2018">
        <f t="shared" si="108"/>
        <v>16</v>
      </c>
      <c r="B2018" s="60" t="s">
        <v>118</v>
      </c>
      <c r="C2018" s="60" t="s">
        <v>286</v>
      </c>
      <c r="D2018" s="60">
        <v>1</v>
      </c>
      <c r="E2018" s="65">
        <v>30866.493999999999</v>
      </c>
      <c r="F2018" s="60">
        <v>2016</v>
      </c>
      <c r="G2018" s="65">
        <v>75.950999999999993</v>
      </c>
      <c r="H2018" s="65">
        <v>5.7006287574768066</v>
      </c>
      <c r="I2018" s="66">
        <v>2.25</v>
      </c>
      <c r="J2018" s="5">
        <v>9.6867234146182852</v>
      </c>
      <c r="K2018" s="6">
        <v>63.105336707221802</v>
      </c>
      <c r="L2018" s="5">
        <v>56.47964482330098</v>
      </c>
      <c r="M2018" s="5">
        <v>9.2813946401284042</v>
      </c>
      <c r="N2018" s="7">
        <v>6.0852541038508852</v>
      </c>
      <c r="O2018" s="7" t="s">
        <v>1176</v>
      </c>
      <c r="P2018" s="67">
        <v>54.961537042722227</v>
      </c>
      <c r="Q2018" s="18">
        <f t="shared" si="109"/>
        <v>2</v>
      </c>
      <c r="R2018" s="68">
        <v>1.58</v>
      </c>
      <c r="S2018" s="69">
        <v>14917.45</v>
      </c>
      <c r="T2018" s="59">
        <f t="shared" si="107"/>
        <v>14917.45</v>
      </c>
    </row>
    <row r="2019" spans="1:20">
      <c r="A2019">
        <f t="shared" si="108"/>
        <v>20</v>
      </c>
      <c r="B2019" s="60" t="s">
        <v>118</v>
      </c>
      <c r="C2019" s="60" t="s">
        <v>286</v>
      </c>
      <c r="D2019" s="60">
        <v>1</v>
      </c>
      <c r="E2019" s="65">
        <v>31324.636999999999</v>
      </c>
      <c r="F2019" s="60">
        <v>2017</v>
      </c>
      <c r="G2019" s="65">
        <v>75.957999999999998</v>
      </c>
      <c r="H2019" s="65">
        <v>5.7109365463256836</v>
      </c>
      <c r="I2019" s="66">
        <v>2.2100000381469727</v>
      </c>
      <c r="J2019" s="5">
        <v>9.6970312034671622</v>
      </c>
      <c r="K2019" s="6">
        <v>63.178310322635227</v>
      </c>
      <c r="L2019" s="5">
        <v>56.552618438714404</v>
      </c>
      <c r="M2019" s="5">
        <v>9.2413946782753769</v>
      </c>
      <c r="N2019" s="7">
        <v>6.119489580036876</v>
      </c>
      <c r="O2019" s="7" t="s">
        <v>1019</v>
      </c>
      <c r="P2019" s="67">
        <v>55.270749174288078</v>
      </c>
      <c r="Q2019" s="18">
        <f t="shared" si="109"/>
        <v>2</v>
      </c>
      <c r="R2019" s="68">
        <v>1.58</v>
      </c>
      <c r="S2019" s="69">
        <v>15069.52</v>
      </c>
      <c r="T2019" s="59">
        <f t="shared" si="107"/>
        <v>15069.52</v>
      </c>
    </row>
    <row r="2020" spans="1:20">
      <c r="A2020">
        <f t="shared" si="108"/>
        <v>6</v>
      </c>
      <c r="B2020" s="60" t="s">
        <v>143</v>
      </c>
      <c r="C2020" s="60" t="s">
        <v>311</v>
      </c>
      <c r="D2020" s="60">
        <v>8</v>
      </c>
      <c r="E2020" s="65">
        <v>69845.114000000001</v>
      </c>
      <c r="F2020" s="60">
        <v>2013</v>
      </c>
      <c r="G2020" s="65">
        <v>75.959999999999994</v>
      </c>
      <c r="H2020" s="65">
        <v>6.2310247421264648</v>
      </c>
      <c r="I2020" s="66">
        <v>2.2699999809265137</v>
      </c>
      <c r="J2020" s="5">
        <v>10.217119399267943</v>
      </c>
      <c r="K2020" s="6">
        <v>66.568553066352564</v>
      </c>
      <c r="L2020" s="5">
        <v>59.942861182431741</v>
      </c>
      <c r="M2020" s="5">
        <v>9.3013946210549179</v>
      </c>
      <c r="N2020" s="7">
        <v>6.4445025315605111</v>
      </c>
      <c r="O2020" s="7" t="s">
        <v>1637</v>
      </c>
      <c r="P2020" s="67">
        <v>58.476609094914373</v>
      </c>
      <c r="Q2020" s="18">
        <f t="shared" si="109"/>
        <v>2</v>
      </c>
      <c r="R2020" s="68">
        <v>1.62</v>
      </c>
      <c r="S2020" s="69">
        <v>18242.43</v>
      </c>
      <c r="T2020" s="59">
        <f t="shared" si="107"/>
        <v>18242.43</v>
      </c>
    </row>
    <row r="2021" spans="1:20">
      <c r="A2021">
        <f t="shared" si="108"/>
        <v>74</v>
      </c>
      <c r="B2021" s="60" t="s">
        <v>101</v>
      </c>
      <c r="C2021" s="60" t="s">
        <v>269</v>
      </c>
      <c r="D2021" s="60">
        <v>7</v>
      </c>
      <c r="E2021" s="65">
        <v>632.68799999999999</v>
      </c>
      <c r="F2021" s="60">
        <v>2011</v>
      </c>
      <c r="G2021" s="65">
        <v>75.960999999999999</v>
      </c>
      <c r="H2021" s="65">
        <v>5.2231168746948242</v>
      </c>
      <c r="I2021" s="66">
        <v>3.8599998950958252</v>
      </c>
      <c r="J2021" s="5">
        <v>9.2092115318363028</v>
      </c>
      <c r="K2021" s="6">
        <v>60.002426634542047</v>
      </c>
      <c r="L2021" s="5">
        <v>53.376734750621225</v>
      </c>
      <c r="M2021" s="5">
        <v>10.891394535224229</v>
      </c>
      <c r="N2021" s="7">
        <v>4.9008172991983452</v>
      </c>
      <c r="O2021" s="7" t="s">
        <v>2014</v>
      </c>
      <c r="P2021" s="67">
        <v>44.623606851279618</v>
      </c>
      <c r="Q2021" s="18">
        <f t="shared" si="109"/>
        <v>3</v>
      </c>
      <c r="R2021" s="68">
        <v>1.65</v>
      </c>
      <c r="S2021" s="69">
        <v>20110.57</v>
      </c>
      <c r="T2021" s="59">
        <f t="shared" si="107"/>
        <v>20110.57</v>
      </c>
    </row>
    <row r="2022" spans="1:20">
      <c r="A2022">
        <f t="shared" si="108"/>
        <v>82</v>
      </c>
      <c r="B2022" s="60" t="s">
        <v>127</v>
      </c>
      <c r="C2022" s="60" t="s">
        <v>295</v>
      </c>
      <c r="D2022" s="60">
        <v>5</v>
      </c>
      <c r="E2022" s="65">
        <v>18931.966</v>
      </c>
      <c r="F2022" s="60">
        <v>2025</v>
      </c>
      <c r="G2022" s="65">
        <v>69.156999999999996</v>
      </c>
      <c r="H2022" s="65">
        <v>4.6998198204040538</v>
      </c>
      <c r="I2022" s="66">
        <v>1.5</v>
      </c>
      <c r="J2022" s="5">
        <v>8.6859144775455341</v>
      </c>
      <c r="K2022" s="6">
        <v>51.523740822308596</v>
      </c>
      <c r="L2022" s="5">
        <v>44.898048938387774</v>
      </c>
      <c r="M2022" s="5">
        <v>8.5313946401284042</v>
      </c>
      <c r="N2022" s="7">
        <v>5.2626857427512022</v>
      </c>
      <c r="O2022" s="7" t="s">
        <v>3237</v>
      </c>
      <c r="P2022" s="67">
        <v>46.980195972463974</v>
      </c>
      <c r="Q2022" s="18">
        <f t="shared" si="109"/>
        <v>2</v>
      </c>
      <c r="R2022" s="68">
        <v>1.48</v>
      </c>
      <c r="S2022" s="69" t="s">
        <v>367</v>
      </c>
      <c r="T2022" s="59">
        <f t="shared" si="107"/>
        <v>4460.92</v>
      </c>
    </row>
    <row r="2023" spans="1:20">
      <c r="A2023" t="str">
        <f t="shared" si="108"/>
        <v/>
      </c>
      <c r="B2023" s="60" t="s">
        <v>334</v>
      </c>
      <c r="C2023" s="60" t="s">
        <v>335</v>
      </c>
      <c r="D2023" s="60">
        <v>4</v>
      </c>
      <c r="E2023" s="65">
        <v>4500.424</v>
      </c>
      <c r="F2023" s="60">
        <v>2021</v>
      </c>
      <c r="G2023" s="65">
        <v>75.968999999999994</v>
      </c>
      <c r="H2023" s="65" t="s">
        <v>367</v>
      </c>
      <c r="I2023" s="66">
        <v>5.4499998092651367</v>
      </c>
      <c r="J2023" s="5" t="s">
        <v>367</v>
      </c>
      <c r="K2023" s="6" t="s">
        <v>367</v>
      </c>
      <c r="L2023" s="5" t="s">
        <v>367</v>
      </c>
      <c r="M2023" s="5">
        <v>12.481394449393541</v>
      </c>
      <c r="N2023" s="7" t="s">
        <v>367</v>
      </c>
      <c r="O2023" s="7" t="s">
        <v>3252</v>
      </c>
      <c r="P2023" s="67" t="s">
        <v>367</v>
      </c>
      <c r="Q2023" s="18">
        <f t="shared" si="109"/>
        <v>3</v>
      </c>
      <c r="R2023" s="68">
        <v>1.52</v>
      </c>
      <c r="S2023" s="69">
        <v>38719.46</v>
      </c>
      <c r="T2023" s="59">
        <f t="shared" si="107"/>
        <v>38719.46</v>
      </c>
    </row>
    <row r="2024" spans="1:20">
      <c r="A2024">
        <f t="shared" si="108"/>
        <v>30</v>
      </c>
      <c r="B2024" s="60" t="s">
        <v>136</v>
      </c>
      <c r="C2024" s="60" t="s">
        <v>304</v>
      </c>
      <c r="D2024" s="60">
        <v>6</v>
      </c>
      <c r="E2024" s="65">
        <v>21729.971000000001</v>
      </c>
      <c r="F2024" s="60">
        <v>2015</v>
      </c>
      <c r="G2024" s="65">
        <v>75.989999999999995</v>
      </c>
      <c r="H2024" s="65">
        <v>4.6116065979003906</v>
      </c>
      <c r="I2024" s="66">
        <v>1.5800000429153442</v>
      </c>
      <c r="J2024" s="5">
        <v>8.5977012550418692</v>
      </c>
      <c r="K2024" s="6">
        <v>56.039530434613667</v>
      </c>
      <c r="L2024" s="5">
        <v>49.413838550692844</v>
      </c>
      <c r="M2024" s="5">
        <v>8.6113946830437484</v>
      </c>
      <c r="N2024" s="7">
        <v>5.7381922870160711</v>
      </c>
      <c r="O2024" s="7" t="s">
        <v>1343</v>
      </c>
      <c r="P2024" s="67">
        <v>51.887086074385849</v>
      </c>
      <c r="Q2024" s="18">
        <f t="shared" si="109"/>
        <v>1</v>
      </c>
      <c r="R2024" s="68">
        <v>1.59</v>
      </c>
      <c r="S2024" s="69">
        <v>13329.78</v>
      </c>
      <c r="T2024" s="59">
        <f t="shared" si="107"/>
        <v>13329.78</v>
      </c>
    </row>
    <row r="2025" spans="1:20">
      <c r="A2025">
        <f t="shared" si="108"/>
        <v>64</v>
      </c>
      <c r="B2025" s="60" t="s">
        <v>44</v>
      </c>
      <c r="C2025" s="60" t="s">
        <v>212</v>
      </c>
      <c r="D2025" s="60">
        <v>7</v>
      </c>
      <c r="E2025" s="65">
        <v>4314.6310000000003</v>
      </c>
      <c r="F2025" s="60">
        <v>2008</v>
      </c>
      <c r="G2025" s="65">
        <v>76.001000000000005</v>
      </c>
      <c r="H2025" s="65">
        <v>5.6271135807037354</v>
      </c>
      <c r="I2025" s="66">
        <v>4.619999885559082</v>
      </c>
      <c r="J2025" s="5">
        <v>9.6132082378452139</v>
      </c>
      <c r="K2025" s="6">
        <v>62.667641324310196</v>
      </c>
      <c r="L2025" s="5">
        <v>56.041949440389374</v>
      </c>
      <c r="M2025" s="5">
        <v>11.651394525687486</v>
      </c>
      <c r="N2025" s="7">
        <v>4.8098920105087286</v>
      </c>
      <c r="O2025" s="7" t="s">
        <v>2447</v>
      </c>
      <c r="P2025" s="67">
        <v>43.99749228601712</v>
      </c>
      <c r="Q2025" s="18">
        <f t="shared" si="109"/>
        <v>3</v>
      </c>
      <c r="R2025" s="68">
        <v>1.69</v>
      </c>
      <c r="S2025" s="69">
        <v>31113.86</v>
      </c>
      <c r="T2025" s="59">
        <f t="shared" si="107"/>
        <v>31113.86</v>
      </c>
    </row>
    <row r="2026" spans="1:20">
      <c r="A2026">
        <f t="shared" si="108"/>
        <v>55</v>
      </c>
      <c r="B2026" s="60" t="s">
        <v>67</v>
      </c>
      <c r="C2026" s="60" t="s">
        <v>235</v>
      </c>
      <c r="D2026" s="60">
        <v>7</v>
      </c>
      <c r="E2026" s="65">
        <v>9785.6039999999994</v>
      </c>
      <c r="F2026" s="60">
        <v>2017</v>
      </c>
      <c r="G2026" s="65">
        <v>76.007000000000005</v>
      </c>
      <c r="H2026" s="65">
        <v>6.0650386810302734</v>
      </c>
      <c r="I2026" s="66">
        <v>3.9479670524597168</v>
      </c>
      <c r="J2026" s="5">
        <v>10.051133338171752</v>
      </c>
      <c r="K2026" s="6">
        <v>65.527608487479981</v>
      </c>
      <c r="L2026" s="5">
        <v>58.901916603559158</v>
      </c>
      <c r="M2026" s="5">
        <v>10.979361692588121</v>
      </c>
      <c r="N2026" s="7">
        <v>5.3647851535232958</v>
      </c>
      <c r="O2026" s="7" t="s">
        <v>1055</v>
      </c>
      <c r="P2026" s="67">
        <v>48.454318079342791</v>
      </c>
      <c r="Q2026" s="18">
        <f t="shared" si="109"/>
        <v>3</v>
      </c>
      <c r="R2026" s="68">
        <v>1.58</v>
      </c>
      <c r="S2026" s="69">
        <v>33828.71</v>
      </c>
      <c r="T2026" s="59">
        <f t="shared" si="107"/>
        <v>33828.71</v>
      </c>
    </row>
    <row r="2027" spans="1:20">
      <c r="A2027">
        <f t="shared" si="108"/>
        <v>83</v>
      </c>
      <c r="B2027" s="60" t="s">
        <v>71</v>
      </c>
      <c r="C2027" s="60" t="s">
        <v>239</v>
      </c>
      <c r="D2027" s="60">
        <v>4</v>
      </c>
      <c r="E2027" s="65">
        <v>92417.680999999997</v>
      </c>
      <c r="F2027" s="60">
        <v>2025</v>
      </c>
      <c r="G2027" s="65">
        <v>78.051000000000002</v>
      </c>
      <c r="H2027" s="65">
        <v>5.4138186721801844</v>
      </c>
      <c r="I2027" s="66">
        <v>3.6877734661102295</v>
      </c>
      <c r="J2027" s="5">
        <v>9.399913329321663</v>
      </c>
      <c r="K2027" s="6">
        <v>62.930040818020927</v>
      </c>
      <c r="L2027" s="5">
        <v>56.304348934100105</v>
      </c>
      <c r="M2027" s="5">
        <v>10.719168106238634</v>
      </c>
      <c r="N2027" s="7">
        <v>5.2526789743441533</v>
      </c>
      <c r="O2027" s="7" t="s">
        <v>3243</v>
      </c>
      <c r="P2027" s="67">
        <v>46.890865169943268</v>
      </c>
      <c r="Q2027" s="18">
        <f t="shared" si="109"/>
        <v>3</v>
      </c>
      <c r="R2027" s="68">
        <v>1.48</v>
      </c>
      <c r="S2027" s="69" t="s">
        <v>367</v>
      </c>
      <c r="T2027" s="59">
        <f t="shared" si="107"/>
        <v>17484.13</v>
      </c>
    </row>
    <row r="2028" spans="1:20">
      <c r="A2028">
        <f t="shared" si="108"/>
        <v>23</v>
      </c>
      <c r="B2028" s="60" t="s">
        <v>118</v>
      </c>
      <c r="C2028" s="60" t="s">
        <v>286</v>
      </c>
      <c r="D2028" s="60">
        <v>1</v>
      </c>
      <c r="E2028" s="65">
        <v>31897.583999999999</v>
      </c>
      <c r="F2028" s="60">
        <v>2018</v>
      </c>
      <c r="G2028" s="65">
        <v>76.018000000000001</v>
      </c>
      <c r="H2028" s="65">
        <v>5.6796612739562988</v>
      </c>
      <c r="I2028" s="66">
        <v>2.3299999237060547</v>
      </c>
      <c r="J2028" s="5">
        <v>9.6657559310977774</v>
      </c>
      <c r="K2028" s="6">
        <v>63.024289218599037</v>
      </c>
      <c r="L2028" s="5">
        <v>56.398597334678215</v>
      </c>
      <c r="M2028" s="5">
        <v>9.3613945638344589</v>
      </c>
      <c r="N2028" s="7">
        <v>6.024593552819673</v>
      </c>
      <c r="O2028" s="7" t="s">
        <v>872</v>
      </c>
      <c r="P2028" s="67">
        <v>54.287279768420518</v>
      </c>
      <c r="Q2028" s="18">
        <f t="shared" si="109"/>
        <v>2</v>
      </c>
      <c r="R2028" s="68">
        <v>1.56</v>
      </c>
      <c r="S2028" s="69">
        <v>15386.26</v>
      </c>
      <c r="T2028" s="59">
        <f t="shared" si="107"/>
        <v>15386.26</v>
      </c>
    </row>
    <row r="2029" spans="1:20">
      <c r="A2029">
        <f t="shared" si="108"/>
        <v>65</v>
      </c>
      <c r="B2029" s="60" t="s">
        <v>131</v>
      </c>
      <c r="C2029" s="60" t="s">
        <v>299</v>
      </c>
      <c r="D2029" s="60">
        <v>7</v>
      </c>
      <c r="E2029" s="65">
        <v>5398.1090000000004</v>
      </c>
      <c r="F2029" s="60">
        <v>2011</v>
      </c>
      <c r="G2029" s="65">
        <v>76.018000000000001</v>
      </c>
      <c r="H2029" s="65">
        <v>5.9450483322143555</v>
      </c>
      <c r="I2029" s="66">
        <v>4.559999942779541</v>
      </c>
      <c r="J2029" s="5">
        <v>9.9311429893558341</v>
      </c>
      <c r="K2029" s="6">
        <v>64.75471059833994</v>
      </c>
      <c r="L2029" s="5">
        <v>58.129018714419118</v>
      </c>
      <c r="M2029" s="5">
        <v>11.591394582907945</v>
      </c>
      <c r="N2029" s="7">
        <v>5.0148425453597341</v>
      </c>
      <c r="O2029" s="7" t="s">
        <v>1997</v>
      </c>
      <c r="P2029" s="67">
        <v>45.661845464389827</v>
      </c>
      <c r="Q2029" s="18">
        <f t="shared" si="109"/>
        <v>3</v>
      </c>
      <c r="R2029" s="68">
        <v>1.65</v>
      </c>
      <c r="S2029" s="69">
        <v>30481.38</v>
      </c>
      <c r="T2029" s="59">
        <f t="shared" si="107"/>
        <v>30481.38</v>
      </c>
    </row>
    <row r="2030" spans="1:20">
      <c r="A2030">
        <f t="shared" si="108"/>
        <v>8</v>
      </c>
      <c r="B2030" s="60" t="s">
        <v>27</v>
      </c>
      <c r="C2030" s="60" t="s">
        <v>195</v>
      </c>
      <c r="D2030" s="60">
        <v>1</v>
      </c>
      <c r="E2030" s="65">
        <v>211998.573</v>
      </c>
      <c r="F2030" s="60">
        <v>2024</v>
      </c>
      <c r="G2030" s="65">
        <v>76.022999999999996</v>
      </c>
      <c r="H2030" s="65">
        <v>6.6759534988403288</v>
      </c>
      <c r="I2030" s="66">
        <v>2.4600000381469727</v>
      </c>
      <c r="J2030" s="5">
        <v>10.662048155981807</v>
      </c>
      <c r="K2030" s="6">
        <v>69.5250541591586</v>
      </c>
      <c r="L2030" s="5">
        <v>62.899362275237777</v>
      </c>
      <c r="M2030" s="5">
        <v>9.4913946782753769</v>
      </c>
      <c r="N2030" s="7">
        <v>6.6269883834044538</v>
      </c>
      <c r="O2030" s="7" t="s">
        <v>3254</v>
      </c>
      <c r="P2030" s="67">
        <v>59.228883675303464</v>
      </c>
      <c r="Q2030" s="18">
        <f t="shared" ref="Q2030:Q2061" si="110">IF(I2030&lt;R2030,1,IF(I2030&lt;R2030*2,2,3))</f>
        <v>2</v>
      </c>
      <c r="R2030" s="68">
        <v>1.49</v>
      </c>
      <c r="S2030" s="69">
        <v>19652.37</v>
      </c>
      <c r="T2030" s="59">
        <f t="shared" si="107"/>
        <v>19652.37</v>
      </c>
    </row>
    <row r="2031" spans="1:20">
      <c r="A2031" t="str">
        <f t="shared" si="108"/>
        <v/>
      </c>
      <c r="B2031" s="60" t="s">
        <v>338</v>
      </c>
      <c r="C2031" s="60" t="s">
        <v>339</v>
      </c>
      <c r="D2031" s="60">
        <v>7</v>
      </c>
      <c r="E2031" s="65">
        <v>1779.02</v>
      </c>
      <c r="F2031" s="60">
        <v>2015</v>
      </c>
      <c r="G2031" s="65">
        <v>76.024000000000001</v>
      </c>
      <c r="H2031" s="65">
        <v>5.077460765838623</v>
      </c>
      <c r="I2031" s="66" t="s">
        <v>367</v>
      </c>
      <c r="J2031" s="5">
        <v>9.0635554229801016</v>
      </c>
      <c r="K2031" s="6">
        <v>59.10238457946074</v>
      </c>
      <c r="L2031" s="5">
        <v>52.476692695539917</v>
      </c>
      <c r="M2031" s="5" t="s">
        <v>367</v>
      </c>
      <c r="N2031" s="7" t="s">
        <v>367</v>
      </c>
      <c r="O2031" s="7" t="s">
        <v>3255</v>
      </c>
      <c r="P2031" s="67" t="s">
        <v>367</v>
      </c>
      <c r="Q2031" s="18">
        <f t="shared" si="110"/>
        <v>3</v>
      </c>
      <c r="R2031" s="68">
        <v>1.59</v>
      </c>
      <c r="S2031" s="69">
        <v>9824.99</v>
      </c>
      <c r="T2031" s="59">
        <f t="shared" si="107"/>
        <v>9824.99</v>
      </c>
    </row>
    <row r="2032" spans="1:20">
      <c r="A2032">
        <f t="shared" si="108"/>
        <v>91</v>
      </c>
      <c r="B2032" s="60" t="s">
        <v>89</v>
      </c>
      <c r="C2032" s="60" t="s">
        <v>257</v>
      </c>
      <c r="D2032" s="60">
        <v>7</v>
      </c>
      <c r="E2032" s="65">
        <v>2854.0990000000002</v>
      </c>
      <c r="F2032" s="60">
        <v>2023</v>
      </c>
      <c r="G2032" s="65">
        <v>76.025000000000006</v>
      </c>
      <c r="H2032" s="65">
        <v>6.5518503227233893</v>
      </c>
      <c r="I2032" s="66">
        <v>5.4000000953674316</v>
      </c>
      <c r="J2032" s="5">
        <v>10.537944979864868</v>
      </c>
      <c r="K2032" s="6">
        <v>68.717610274704995</v>
      </c>
      <c r="L2032" s="5">
        <v>62.091918390784173</v>
      </c>
      <c r="M2032" s="5">
        <v>12.431394735495836</v>
      </c>
      <c r="N2032" s="7">
        <v>4.994766855362637</v>
      </c>
      <c r="O2032" s="7" t="s">
        <v>3256</v>
      </c>
      <c r="P2032" s="67">
        <v>44.693247467584293</v>
      </c>
      <c r="Q2032" s="18">
        <f t="shared" si="110"/>
        <v>3</v>
      </c>
      <c r="R2032" s="68">
        <v>1.5</v>
      </c>
      <c r="S2032" s="69">
        <v>46159.71</v>
      </c>
      <c r="T2032" s="59">
        <f t="shared" si="107"/>
        <v>46159.71</v>
      </c>
    </row>
    <row r="2033" spans="1:20">
      <c r="A2033" t="str">
        <f t="shared" si="108"/>
        <v/>
      </c>
      <c r="B2033" s="60" t="s">
        <v>25</v>
      </c>
      <c r="C2033" s="60" t="s">
        <v>193</v>
      </c>
      <c r="D2033" s="60">
        <v>7</v>
      </c>
      <c r="E2033" s="65">
        <v>4063.2719999999999</v>
      </c>
      <c r="F2033" s="60">
        <v>2006</v>
      </c>
      <c r="G2033" s="65">
        <v>76.028000000000006</v>
      </c>
      <c r="H2033" s="65" t="s">
        <v>367</v>
      </c>
      <c r="I2033" s="66">
        <v>3.083667516708374</v>
      </c>
      <c r="J2033" s="5" t="s">
        <v>367</v>
      </c>
      <c r="K2033" s="6" t="s">
        <v>367</v>
      </c>
      <c r="L2033" s="5" t="s">
        <v>367</v>
      </c>
      <c r="M2033" s="5">
        <v>10.115062156836778</v>
      </c>
      <c r="N2033" s="7" t="s">
        <v>367</v>
      </c>
      <c r="O2033" s="7" t="s">
        <v>2681</v>
      </c>
      <c r="P2033" s="67" t="s">
        <v>367</v>
      </c>
      <c r="Q2033" s="18">
        <f t="shared" si="110"/>
        <v>2</v>
      </c>
      <c r="R2033" s="68">
        <v>1.71</v>
      </c>
      <c r="S2033" s="69">
        <v>10430.459999999999</v>
      </c>
      <c r="T2033" s="59">
        <f t="shared" si="107"/>
        <v>10430.459999999999</v>
      </c>
    </row>
    <row r="2034" spans="1:20">
      <c r="A2034">
        <f t="shared" si="108"/>
        <v>61</v>
      </c>
      <c r="B2034" s="60" t="s">
        <v>128</v>
      </c>
      <c r="C2034" s="60" t="s">
        <v>296</v>
      </c>
      <c r="D2034" s="60">
        <v>7</v>
      </c>
      <c r="E2034" s="65">
        <v>7020.0190000000002</v>
      </c>
      <c r="F2034" s="60">
        <v>2018</v>
      </c>
      <c r="G2034" s="65">
        <v>76.036000000000001</v>
      </c>
      <c r="H2034" s="65">
        <v>5.9364933967590332</v>
      </c>
      <c r="I2034" s="66">
        <v>3.9300000667572021</v>
      </c>
      <c r="J2034" s="5">
        <v>9.9225880539005118</v>
      </c>
      <c r="K2034" s="6">
        <v>64.714249070055118</v>
      </c>
      <c r="L2034" s="5">
        <v>58.088557186134295</v>
      </c>
      <c r="M2034" s="5">
        <v>10.961394706885606</v>
      </c>
      <c r="N2034" s="7">
        <v>5.2993764698250372</v>
      </c>
      <c r="O2034" s="7" t="s">
        <v>951</v>
      </c>
      <c r="P2034" s="67">
        <v>47.752388687022773</v>
      </c>
      <c r="Q2034" s="18">
        <f t="shared" si="110"/>
        <v>3</v>
      </c>
      <c r="R2034" s="68">
        <v>1.56</v>
      </c>
      <c r="S2034" s="69">
        <v>20454.310000000001</v>
      </c>
      <c r="T2034" s="59">
        <f t="shared" si="107"/>
        <v>20454.310000000001</v>
      </c>
    </row>
    <row r="2035" spans="1:20">
      <c r="A2035">
        <f t="shared" si="108"/>
        <v>79</v>
      </c>
      <c r="B2035" s="60" t="s">
        <v>25</v>
      </c>
      <c r="C2035" s="60" t="s">
        <v>193</v>
      </c>
      <c r="D2035" s="60">
        <v>7</v>
      </c>
      <c r="E2035" s="65">
        <v>3299.3490000000002</v>
      </c>
      <c r="F2035" s="60">
        <v>2020</v>
      </c>
      <c r="G2035" s="65">
        <v>76.040000000000006</v>
      </c>
      <c r="H2035" s="65">
        <v>5.5158162117004395</v>
      </c>
      <c r="I2035" s="66">
        <v>3.8636562824249268</v>
      </c>
      <c r="J2035" s="5">
        <v>9.501910868841918</v>
      </c>
      <c r="K2035" s="6">
        <v>61.973889430597239</v>
      </c>
      <c r="L2035" s="5">
        <v>55.348197546676417</v>
      </c>
      <c r="M2035" s="5">
        <v>10.895050922553331</v>
      </c>
      <c r="N2035" s="7">
        <v>5.080122886998419</v>
      </c>
      <c r="O2035" s="7" t="s">
        <v>560</v>
      </c>
      <c r="P2035" s="67">
        <v>45.616860629333104</v>
      </c>
      <c r="Q2035" s="18">
        <f t="shared" si="110"/>
        <v>3</v>
      </c>
      <c r="R2035" s="68">
        <v>1.53</v>
      </c>
      <c r="S2035" s="69">
        <v>16747.099999999999</v>
      </c>
      <c r="T2035" s="59">
        <f t="shared" si="107"/>
        <v>16747.099999999999</v>
      </c>
    </row>
    <row r="2036" spans="1:20">
      <c r="A2036">
        <f t="shared" si="108"/>
        <v>62</v>
      </c>
      <c r="B2036" s="60" t="s">
        <v>146</v>
      </c>
      <c r="C2036" s="60" t="s">
        <v>314</v>
      </c>
      <c r="D2036" s="60">
        <v>4</v>
      </c>
      <c r="E2036" s="65">
        <v>12119.334000000001</v>
      </c>
      <c r="F2036" s="60">
        <v>2022</v>
      </c>
      <c r="G2036" s="65">
        <v>76.05</v>
      </c>
      <c r="H2036" s="65">
        <v>4.2608680725097656</v>
      </c>
      <c r="I2036" s="66">
        <v>1.7300000190734863</v>
      </c>
      <c r="J2036" s="5">
        <v>8.2469627296512442</v>
      </c>
      <c r="K2036" s="6">
        <v>53.795870909139431</v>
      </c>
      <c r="L2036" s="5">
        <v>47.170179025218609</v>
      </c>
      <c r="M2036" s="5">
        <v>8.7613946592018905</v>
      </c>
      <c r="N2036" s="7">
        <v>5.3838664801701244</v>
      </c>
      <c r="O2036" s="7" t="s">
        <v>3257</v>
      </c>
      <c r="P2036" s="67">
        <v>48.231384456879233</v>
      </c>
      <c r="Q2036" s="18">
        <f t="shared" si="110"/>
        <v>2</v>
      </c>
      <c r="R2036" s="68">
        <v>1.51</v>
      </c>
      <c r="S2036" s="69">
        <v>12712.22</v>
      </c>
      <c r="T2036" s="59">
        <f t="shared" si="107"/>
        <v>12712.22</v>
      </c>
    </row>
    <row r="2037" spans="1:20">
      <c r="A2037">
        <f t="shared" si="108"/>
        <v>46</v>
      </c>
      <c r="B2037" s="60" t="s">
        <v>93</v>
      </c>
      <c r="C2037" s="60" t="s">
        <v>261</v>
      </c>
      <c r="D2037" s="60">
        <v>8</v>
      </c>
      <c r="E2037" s="65">
        <v>33889.557999999997</v>
      </c>
      <c r="F2037" s="60">
        <v>2020</v>
      </c>
      <c r="G2037" s="65">
        <v>76.057000000000002</v>
      </c>
      <c r="H2037" s="65">
        <v>6.0141987800598145</v>
      </c>
      <c r="I2037" s="66">
        <v>3.4500000476837158</v>
      </c>
      <c r="J2037" s="5">
        <v>10.000293437201293</v>
      </c>
      <c r="K2037" s="6">
        <v>65.239049834887027</v>
      </c>
      <c r="L2037" s="5">
        <v>58.613357950966204</v>
      </c>
      <c r="M2037" s="5">
        <v>10.48139468781212</v>
      </c>
      <c r="N2037" s="7">
        <v>5.5921334609336348</v>
      </c>
      <c r="O2037" s="7" t="s">
        <v>628</v>
      </c>
      <c r="P2037" s="67">
        <v>50.214449213602101</v>
      </c>
      <c r="Q2037" s="18">
        <f t="shared" si="110"/>
        <v>3</v>
      </c>
      <c r="R2037" s="68">
        <v>1.53</v>
      </c>
      <c r="S2037" s="69">
        <v>29200.45</v>
      </c>
      <c r="T2037" s="59">
        <f t="shared" si="107"/>
        <v>29200.45</v>
      </c>
    </row>
    <row r="2038" spans="1:20">
      <c r="A2038">
        <f t="shared" si="108"/>
        <v>53</v>
      </c>
      <c r="B2038" s="60" t="s">
        <v>128</v>
      </c>
      <c r="C2038" s="60" t="s">
        <v>296</v>
      </c>
      <c r="D2038" s="60">
        <v>7</v>
      </c>
      <c r="E2038" s="65">
        <v>6966.1530000000002</v>
      </c>
      <c r="F2038" s="60">
        <v>2019</v>
      </c>
      <c r="G2038" s="65">
        <v>76.058000000000007</v>
      </c>
      <c r="H2038" s="65">
        <v>6.2414073944091797</v>
      </c>
      <c r="I2038" s="66">
        <v>3.9300000667572021</v>
      </c>
      <c r="J2038" s="5">
        <v>10.227502051550658</v>
      </c>
      <c r="K2038" s="6">
        <v>66.722171005601282</v>
      </c>
      <c r="L2038" s="5">
        <v>60.09647912168046</v>
      </c>
      <c r="M2038" s="5">
        <v>10.961394706885606</v>
      </c>
      <c r="N2038" s="7">
        <v>5.4825577153908824</v>
      </c>
      <c r="O2038" s="7" t="s">
        <v>796</v>
      </c>
      <c r="P2038" s="67">
        <v>49.345521857386764</v>
      </c>
      <c r="Q2038" s="18">
        <f t="shared" si="110"/>
        <v>3</v>
      </c>
      <c r="R2038" s="68">
        <v>1.55</v>
      </c>
      <c r="S2038" s="69">
        <v>21541.22</v>
      </c>
      <c r="T2038" s="59">
        <f t="shared" si="107"/>
        <v>21541.22</v>
      </c>
    </row>
    <row r="2039" spans="1:20">
      <c r="A2039">
        <f t="shared" si="108"/>
        <v>2</v>
      </c>
      <c r="B2039" s="60" t="s">
        <v>38</v>
      </c>
      <c r="C2039" s="60" t="s">
        <v>206</v>
      </c>
      <c r="D2039" s="60">
        <v>1</v>
      </c>
      <c r="E2039" s="65">
        <v>46969.94</v>
      </c>
      <c r="F2039" s="60">
        <v>2015</v>
      </c>
      <c r="G2039" s="65">
        <v>76.066999999999993</v>
      </c>
      <c r="H2039" s="65">
        <v>6.3875718116760254</v>
      </c>
      <c r="I2039" s="66">
        <v>1.8999999761581421</v>
      </c>
      <c r="J2039" s="5">
        <v>10.373666468817504</v>
      </c>
      <c r="K2039" s="6">
        <v>67.683726451010543</v>
      </c>
      <c r="L2039" s="5">
        <v>61.05803456708972</v>
      </c>
      <c r="M2039" s="5">
        <v>8.9313946162865463</v>
      </c>
      <c r="N2039" s="7">
        <v>6.8363382417063265</v>
      </c>
      <c r="O2039" s="7" t="s">
        <v>1318</v>
      </c>
      <c r="P2039" s="67">
        <v>61.816971798532954</v>
      </c>
      <c r="Q2039" s="18">
        <f t="shared" si="110"/>
        <v>2</v>
      </c>
      <c r="R2039" s="68">
        <v>1.59</v>
      </c>
      <c r="S2039" s="69">
        <v>16821.38</v>
      </c>
      <c r="T2039" s="59">
        <f t="shared" si="107"/>
        <v>16821.38</v>
      </c>
    </row>
    <row r="2040" spans="1:20">
      <c r="A2040">
        <f t="shared" si="108"/>
        <v>31</v>
      </c>
      <c r="B2040" s="60" t="s">
        <v>78</v>
      </c>
      <c r="C2040" s="60" t="s">
        <v>246</v>
      </c>
      <c r="D2040" s="60">
        <v>4</v>
      </c>
      <c r="E2040" s="65">
        <v>10234.226000000001</v>
      </c>
      <c r="F2040" s="60">
        <v>2017</v>
      </c>
      <c r="G2040" s="65">
        <v>76.070999999999998</v>
      </c>
      <c r="H2040" s="65">
        <v>4.8080825805664063</v>
      </c>
      <c r="I2040" s="66">
        <v>1.6799999475479126</v>
      </c>
      <c r="J2040" s="5">
        <v>8.7941772377078848</v>
      </c>
      <c r="K2040" s="6">
        <v>57.381253602521738</v>
      </c>
      <c r="L2040" s="5">
        <v>50.755561718600916</v>
      </c>
      <c r="M2040" s="5">
        <v>8.7113945876763168</v>
      </c>
      <c r="N2040" s="7">
        <v>5.8263417192010687</v>
      </c>
      <c r="O2040" s="7" t="s">
        <v>1065</v>
      </c>
      <c r="P2040" s="67">
        <v>52.623060723262498</v>
      </c>
      <c r="Q2040" s="18">
        <f t="shared" si="110"/>
        <v>2</v>
      </c>
      <c r="R2040" s="68">
        <v>1.58</v>
      </c>
      <c r="S2040" s="69">
        <v>9339.81</v>
      </c>
      <c r="T2040" s="59">
        <f t="shared" si="107"/>
        <v>9339.81</v>
      </c>
    </row>
    <row r="2041" spans="1:20">
      <c r="A2041">
        <f t="shared" si="108"/>
        <v>118</v>
      </c>
      <c r="B2041" s="60" t="s">
        <v>126</v>
      </c>
      <c r="C2041" s="60" t="s">
        <v>294</v>
      </c>
      <c r="D2041" s="60">
        <v>4</v>
      </c>
      <c r="E2041" s="65">
        <v>27062.442999999999</v>
      </c>
      <c r="F2041" s="60">
        <v>2012</v>
      </c>
      <c r="G2041" s="65">
        <v>76.09</v>
      </c>
      <c r="H2041" s="65">
        <v>6.3963594436645508</v>
      </c>
      <c r="I2041" s="66">
        <v>7.3686642646789551</v>
      </c>
      <c r="J2041" s="5">
        <v>10.382454100806029</v>
      </c>
      <c r="K2041" s="6">
        <v>67.761544510003105</v>
      </c>
      <c r="L2041" s="5">
        <v>61.135852626082283</v>
      </c>
      <c r="M2041" s="5">
        <v>14.400058904807359</v>
      </c>
      <c r="N2041" s="7">
        <v>4.2455279544497211</v>
      </c>
      <c r="O2041" s="7" t="s">
        <v>1887</v>
      </c>
      <c r="P2041" s="67">
        <v>38.523389102272816</v>
      </c>
      <c r="Q2041" s="18">
        <f t="shared" si="110"/>
        <v>3</v>
      </c>
      <c r="R2041" s="68">
        <v>1.62</v>
      </c>
      <c r="S2041" s="69">
        <v>59471.7</v>
      </c>
      <c r="T2041" s="59">
        <f t="shared" si="107"/>
        <v>59471.7</v>
      </c>
    </row>
    <row r="2042" spans="1:20">
      <c r="A2042">
        <f t="shared" si="108"/>
        <v>24</v>
      </c>
      <c r="B2042" s="60" t="s">
        <v>123</v>
      </c>
      <c r="C2042" s="60" t="s">
        <v>291</v>
      </c>
      <c r="D2042" s="60">
        <v>7</v>
      </c>
      <c r="E2042" s="65">
        <v>19015.088</v>
      </c>
      <c r="F2042" s="60">
        <v>2024</v>
      </c>
      <c r="G2042" s="65">
        <v>76.093000000000004</v>
      </c>
      <c r="H2042" s="65">
        <v>6.7647256050109874</v>
      </c>
      <c r="I2042" s="66">
        <v>3.0399999618530273</v>
      </c>
      <c r="J2042" s="5">
        <v>10.750820262152466</v>
      </c>
      <c r="K2042" s="6">
        <v>70.16846892813318</v>
      </c>
      <c r="L2042" s="5">
        <v>63.542777044212357</v>
      </c>
      <c r="M2042" s="5">
        <v>10.071394601981432</v>
      </c>
      <c r="N2042" s="7">
        <v>6.309233185214592</v>
      </c>
      <c r="O2042" s="7" t="s">
        <v>3258</v>
      </c>
      <c r="P2042" s="67">
        <v>56.38893820053233</v>
      </c>
      <c r="Q2042" s="18">
        <f t="shared" si="110"/>
        <v>3</v>
      </c>
      <c r="R2042" s="68">
        <v>1.49</v>
      </c>
      <c r="S2042" s="69">
        <v>40504</v>
      </c>
      <c r="T2042" s="59">
        <f t="shared" si="107"/>
        <v>40504</v>
      </c>
    </row>
    <row r="2043" spans="1:20">
      <c r="A2043">
        <f t="shared" si="108"/>
        <v>8</v>
      </c>
      <c r="B2043" s="60" t="s">
        <v>49</v>
      </c>
      <c r="C2043" s="60" t="s">
        <v>217</v>
      </c>
      <c r="D2043" s="60">
        <v>1</v>
      </c>
      <c r="E2043" s="65">
        <v>16505.138999999999</v>
      </c>
      <c r="F2043" s="60">
        <v>2016</v>
      </c>
      <c r="G2043" s="65">
        <v>76.093999999999994</v>
      </c>
      <c r="H2043" s="65">
        <v>6.1154375076293945</v>
      </c>
      <c r="I2043" s="66">
        <v>2.2347776889801025</v>
      </c>
      <c r="J2043" s="5">
        <v>10.101532164770873</v>
      </c>
      <c r="K2043" s="6">
        <v>65.931560902544419</v>
      </c>
      <c r="L2043" s="5">
        <v>59.305869018623596</v>
      </c>
      <c r="M2043" s="5">
        <v>9.2661723291085067</v>
      </c>
      <c r="N2043" s="7">
        <v>6.4002553494846754</v>
      </c>
      <c r="O2043" s="7" t="s">
        <v>1172</v>
      </c>
      <c r="P2043" s="67">
        <v>57.806603548564468</v>
      </c>
      <c r="Q2043" s="18">
        <f t="shared" si="110"/>
        <v>2</v>
      </c>
      <c r="R2043" s="68">
        <v>1.58</v>
      </c>
      <c r="S2043" s="69">
        <v>13586.52</v>
      </c>
      <c r="T2043" s="59">
        <f t="shared" si="107"/>
        <v>13586.52</v>
      </c>
    </row>
    <row r="2044" spans="1:20">
      <c r="A2044">
        <f t="shared" si="108"/>
        <v>9</v>
      </c>
      <c r="B2044" s="60" t="s">
        <v>13</v>
      </c>
      <c r="C2044" s="60" t="s">
        <v>181</v>
      </c>
      <c r="D2044" s="60">
        <v>1</v>
      </c>
      <c r="E2044" s="65">
        <v>41730.660000000003</v>
      </c>
      <c r="F2044" s="60">
        <v>2011</v>
      </c>
      <c r="G2044" s="65">
        <v>76.099999999999994</v>
      </c>
      <c r="H2044" s="65">
        <v>6.7758054733276367</v>
      </c>
      <c r="I2044" s="66">
        <v>3.3199999332427979</v>
      </c>
      <c r="J2044" s="5">
        <v>10.761900130469115</v>
      </c>
      <c r="K2044" s="6">
        <v>70.247246667353735</v>
      </c>
      <c r="L2044" s="5">
        <v>63.621554783432913</v>
      </c>
      <c r="M2044" s="5">
        <v>10.351394573371202</v>
      </c>
      <c r="N2044" s="7">
        <v>6.1461819789092331</v>
      </c>
      <c r="O2044" s="7" t="s">
        <v>1939</v>
      </c>
      <c r="P2044" s="67">
        <v>55.963075446238008</v>
      </c>
      <c r="Q2044" s="18">
        <f t="shared" si="110"/>
        <v>3</v>
      </c>
      <c r="R2044" s="68">
        <v>1.65</v>
      </c>
      <c r="S2044" s="69">
        <v>29425.759999999998</v>
      </c>
      <c r="T2044" s="59">
        <f t="shared" si="107"/>
        <v>29425.759999999998</v>
      </c>
    </row>
    <row r="2045" spans="1:20">
      <c r="A2045">
        <f t="shared" si="108"/>
        <v>20</v>
      </c>
      <c r="B2045" s="60" t="s">
        <v>13</v>
      </c>
      <c r="C2045" s="60" t="s">
        <v>181</v>
      </c>
      <c r="D2045" s="60">
        <v>1</v>
      </c>
      <c r="E2045" s="65">
        <v>43900.313000000002</v>
      </c>
      <c r="F2045" s="60">
        <v>2016</v>
      </c>
      <c r="G2045" s="65">
        <v>76.105000000000004</v>
      </c>
      <c r="H2045" s="65">
        <v>6.4272212982177734</v>
      </c>
      <c r="I2045" s="66">
        <v>3.1400001049041748</v>
      </c>
      <c r="J2045" s="5">
        <v>10.413315955359252</v>
      </c>
      <c r="K2045" s="6">
        <v>67.976363641953995</v>
      </c>
      <c r="L2045" s="5">
        <v>61.350671758033172</v>
      </c>
      <c r="M2045" s="5">
        <v>10.171394745032579</v>
      </c>
      <c r="N2045" s="7">
        <v>6.0316872263752321</v>
      </c>
      <c r="O2045" s="7" t="s">
        <v>1189</v>
      </c>
      <c r="P2045" s="67">
        <v>54.477725213274056</v>
      </c>
      <c r="Q2045" s="18">
        <f t="shared" si="110"/>
        <v>2</v>
      </c>
      <c r="R2045" s="68">
        <v>1.58</v>
      </c>
      <c r="S2045" s="69">
        <v>27802.11</v>
      </c>
      <c r="T2045" s="59">
        <f t="shared" si="107"/>
        <v>27802.11</v>
      </c>
    </row>
    <row r="2046" spans="1:20">
      <c r="A2046" t="str">
        <f t="shared" si="108"/>
        <v/>
      </c>
      <c r="B2046" s="60" t="s">
        <v>334</v>
      </c>
      <c r="C2046" s="60" t="s">
        <v>335</v>
      </c>
      <c r="D2046" s="60">
        <v>4</v>
      </c>
      <c r="E2046" s="65">
        <v>2626.529</v>
      </c>
      <c r="F2046" s="60">
        <v>2008</v>
      </c>
      <c r="G2046" s="65">
        <v>76.123999999999995</v>
      </c>
      <c r="H2046" s="65" t="s">
        <v>367</v>
      </c>
      <c r="I2046" s="66">
        <v>6.630000114440918</v>
      </c>
      <c r="J2046" s="5" t="s">
        <v>367</v>
      </c>
      <c r="K2046" s="6" t="s">
        <v>367</v>
      </c>
      <c r="L2046" s="5" t="s">
        <v>367</v>
      </c>
      <c r="M2046" s="5">
        <v>13.661394754569322</v>
      </c>
      <c r="N2046" s="7" t="s">
        <v>367</v>
      </c>
      <c r="O2046" s="7" t="s">
        <v>3259</v>
      </c>
      <c r="P2046" s="67" t="s">
        <v>367</v>
      </c>
      <c r="Q2046" s="18">
        <f t="shared" si="110"/>
        <v>3</v>
      </c>
      <c r="R2046" s="68">
        <v>1.69</v>
      </c>
      <c r="S2046" s="69">
        <v>46586.400000000001</v>
      </c>
      <c r="T2046" s="59">
        <f t="shared" si="107"/>
        <v>46586.400000000001</v>
      </c>
    </row>
    <row r="2047" spans="1:20">
      <c r="A2047">
        <f t="shared" si="108"/>
        <v>46</v>
      </c>
      <c r="B2047" s="60" t="s">
        <v>12</v>
      </c>
      <c r="C2047" s="60" t="s">
        <v>180</v>
      </c>
      <c r="D2047" s="60">
        <v>4</v>
      </c>
      <c r="E2047" s="65">
        <v>45477.389000000003</v>
      </c>
      <c r="F2047" s="60">
        <v>2022</v>
      </c>
      <c r="G2047" s="65">
        <v>76.129000000000005</v>
      </c>
      <c r="H2047" s="65">
        <v>5.5109823493957517</v>
      </c>
      <c r="I2047" s="66">
        <v>2.7453656196594238</v>
      </c>
      <c r="J2047" s="5">
        <v>9.4970770065372321</v>
      </c>
      <c r="K2047" s="6">
        <v>62.014861354140585</v>
      </c>
      <c r="L2047" s="5">
        <v>55.389169470219763</v>
      </c>
      <c r="M2047" s="5">
        <v>9.776760259787828</v>
      </c>
      <c r="N2047" s="7">
        <v>5.6653909882640203</v>
      </c>
      <c r="O2047" s="7" t="s">
        <v>3260</v>
      </c>
      <c r="P2047" s="67">
        <v>50.753422630359616</v>
      </c>
      <c r="Q2047" s="18">
        <f t="shared" si="110"/>
        <v>2</v>
      </c>
      <c r="R2047" s="68">
        <v>1.51</v>
      </c>
      <c r="S2047" s="69">
        <v>14782.2</v>
      </c>
      <c r="T2047" s="59">
        <f t="shared" si="107"/>
        <v>14782.2</v>
      </c>
    </row>
    <row r="2048" spans="1:20">
      <c r="A2048">
        <f t="shared" si="108"/>
        <v>40</v>
      </c>
      <c r="B2048" s="60" t="s">
        <v>136</v>
      </c>
      <c r="C2048" s="60" t="s">
        <v>304</v>
      </c>
      <c r="D2048" s="60">
        <v>6</v>
      </c>
      <c r="E2048" s="65">
        <v>21910.772000000001</v>
      </c>
      <c r="F2048" s="60">
        <v>2016</v>
      </c>
      <c r="G2048" s="65">
        <v>76.135999999999996</v>
      </c>
      <c r="H2048" s="65">
        <v>4.4712760448455811</v>
      </c>
      <c r="I2048" s="66">
        <v>1.5199999809265137</v>
      </c>
      <c r="J2048" s="5">
        <v>8.4573707019870596</v>
      </c>
      <c r="K2048" s="6">
        <v>55.230772257700373</v>
      </c>
      <c r="L2048" s="5">
        <v>48.60508037377955</v>
      </c>
      <c r="M2048" s="5">
        <v>8.5513946210549179</v>
      </c>
      <c r="N2048" s="7">
        <v>5.6838776044910819</v>
      </c>
      <c r="O2048" s="7" t="s">
        <v>1205</v>
      </c>
      <c r="P2048" s="67">
        <v>51.336336030379655</v>
      </c>
      <c r="Q2048" s="18">
        <f t="shared" si="110"/>
        <v>1</v>
      </c>
      <c r="R2048" s="68">
        <v>1.58</v>
      </c>
      <c r="S2048" s="69">
        <v>13845.61</v>
      </c>
      <c r="T2048" s="59">
        <f t="shared" si="107"/>
        <v>13845.61</v>
      </c>
    </row>
    <row r="2049" spans="1:20">
      <c r="A2049">
        <f t="shared" si="108"/>
        <v>13</v>
      </c>
      <c r="B2049" s="60" t="s">
        <v>49</v>
      </c>
      <c r="C2049" s="60" t="s">
        <v>217</v>
      </c>
      <c r="D2049" s="60">
        <v>1</v>
      </c>
      <c r="E2049" s="65">
        <v>16035.124</v>
      </c>
      <c r="F2049" s="60">
        <v>2014</v>
      </c>
      <c r="G2049" s="65">
        <v>76.141000000000005</v>
      </c>
      <c r="H2049" s="65">
        <v>5.9458518028259277</v>
      </c>
      <c r="I2049" s="66">
        <v>2.3262250423431396</v>
      </c>
      <c r="J2049" s="5">
        <v>9.9319464599674063</v>
      </c>
      <c r="K2049" s="6">
        <v>64.864733571099919</v>
      </c>
      <c r="L2049" s="5">
        <v>58.239041687179096</v>
      </c>
      <c r="M2049" s="5">
        <v>9.3576196824715439</v>
      </c>
      <c r="N2049" s="7">
        <v>6.2237025721691808</v>
      </c>
      <c r="O2049" s="7" t="s">
        <v>1483</v>
      </c>
      <c r="P2049" s="67">
        <v>56.407821614510674</v>
      </c>
      <c r="Q2049" s="18">
        <f t="shared" si="110"/>
        <v>2</v>
      </c>
      <c r="R2049" s="68">
        <v>1.61</v>
      </c>
      <c r="S2049" s="69">
        <v>14064.8</v>
      </c>
      <c r="T2049" s="59">
        <f t="shared" si="107"/>
        <v>14064.8</v>
      </c>
    </row>
    <row r="2050" spans="1:20">
      <c r="A2050">
        <f t="shared" si="108"/>
        <v>30</v>
      </c>
      <c r="B2050" s="60" t="s">
        <v>154</v>
      </c>
      <c r="C2050" s="60" t="s">
        <v>322</v>
      </c>
      <c r="D2050" s="60">
        <v>1</v>
      </c>
      <c r="E2050" s="65">
        <v>3295.1529999999998</v>
      </c>
      <c r="F2050" s="60">
        <v>2007</v>
      </c>
      <c r="G2050" s="65">
        <v>76.150000000000006</v>
      </c>
      <c r="H2050" s="65">
        <v>5.6939458847045898</v>
      </c>
      <c r="I2050" s="66">
        <v>3.3115377426147461</v>
      </c>
      <c r="J2050" s="5">
        <v>9.6800405418460684</v>
      </c>
      <c r="K2050" s="6">
        <v>63.227029195237982</v>
      </c>
      <c r="L2050" s="5">
        <v>56.60133731131716</v>
      </c>
      <c r="M2050" s="5">
        <v>10.34293238274315</v>
      </c>
      <c r="N2050" s="7">
        <v>5.4724651788069956</v>
      </c>
      <c r="O2050" s="7" t="s">
        <v>2613</v>
      </c>
      <c r="P2050" s="67">
        <v>50.058243296109261</v>
      </c>
      <c r="Q2050" s="18">
        <f t="shared" si="110"/>
        <v>2</v>
      </c>
      <c r="R2050" s="68">
        <v>1.69</v>
      </c>
      <c r="S2050" s="69">
        <v>20803.89</v>
      </c>
      <c r="T2050" s="59">
        <f t="shared" ref="T2050:T2113" si="111">IF(S2050=0,"",IF(F2050=2025,_xlfn.XLOOKUP("2024"&amp;C2050,O:O,S:S,"",0),S2050))</f>
        <v>20803.89</v>
      </c>
    </row>
    <row r="2051" spans="1:20">
      <c r="A2051">
        <f t="shared" ref="A2051:A2114" si="112">IF(ISNUMBER(P2051),COUNTIFS($F$3:$F$3127,F2051,$P$3:$P$3127,"&gt;"&amp;P2051)+1,"")</f>
        <v>64</v>
      </c>
      <c r="B2051" s="60" t="s">
        <v>112</v>
      </c>
      <c r="C2051" s="60" t="s">
        <v>280</v>
      </c>
      <c r="D2051" s="60">
        <v>7</v>
      </c>
      <c r="E2051" s="65">
        <v>1940.8789999999999</v>
      </c>
      <c r="F2051" s="60">
        <v>2017</v>
      </c>
      <c r="G2051" s="65">
        <v>76.152000000000001</v>
      </c>
      <c r="H2051" s="65">
        <v>5.2338666915893555</v>
      </c>
      <c r="I2051" s="66">
        <v>3.3499999046325684</v>
      </c>
      <c r="J2051" s="5">
        <v>9.2199613487308341</v>
      </c>
      <c r="K2051" s="6">
        <v>60.223515949793345</v>
      </c>
      <c r="L2051" s="5">
        <v>53.597824065872523</v>
      </c>
      <c r="M2051" s="5">
        <v>10.381394544760973</v>
      </c>
      <c r="N2051" s="7">
        <v>5.1628732377694826</v>
      </c>
      <c r="O2051" s="7" t="s">
        <v>1068</v>
      </c>
      <c r="P2051" s="67">
        <v>46.630665517316245</v>
      </c>
      <c r="Q2051" s="18">
        <f t="shared" si="110"/>
        <v>3</v>
      </c>
      <c r="R2051" s="68">
        <v>1.58</v>
      </c>
      <c r="S2051" s="69">
        <v>20121.13</v>
      </c>
      <c r="T2051" s="59">
        <f t="shared" si="111"/>
        <v>20121.13</v>
      </c>
    </row>
    <row r="2052" spans="1:20">
      <c r="A2052">
        <f t="shared" si="112"/>
        <v>89</v>
      </c>
      <c r="B2052" s="60" t="s">
        <v>71</v>
      </c>
      <c r="C2052" s="60" t="s">
        <v>239</v>
      </c>
      <c r="D2052" s="60">
        <v>4</v>
      </c>
      <c r="E2052" s="65">
        <v>83812.228000000003</v>
      </c>
      <c r="F2052" s="60">
        <v>2016</v>
      </c>
      <c r="G2052" s="65">
        <v>76.155000000000001</v>
      </c>
      <c r="H2052" s="65">
        <v>4.6527309417724609</v>
      </c>
      <c r="I2052" s="66">
        <v>3.483339786529541</v>
      </c>
      <c r="J2052" s="5">
        <v>8.6388255989139395</v>
      </c>
      <c r="K2052" s="6">
        <v>56.429840339932014</v>
      </c>
      <c r="L2052" s="5">
        <v>49.804148456011191</v>
      </c>
      <c r="M2052" s="5">
        <v>10.514734426657945</v>
      </c>
      <c r="N2052" s="7">
        <v>4.7366054562198947</v>
      </c>
      <c r="O2052" s="7" t="s">
        <v>1265</v>
      </c>
      <c r="P2052" s="67">
        <v>42.780648399554359</v>
      </c>
      <c r="Q2052" s="18">
        <f t="shared" si="110"/>
        <v>3</v>
      </c>
      <c r="R2052" s="68">
        <v>1.58</v>
      </c>
      <c r="S2052" s="69">
        <v>15920.37</v>
      </c>
      <c r="T2052" s="59">
        <f t="shared" si="111"/>
        <v>15920.37</v>
      </c>
    </row>
    <row r="2053" spans="1:20">
      <c r="A2053">
        <f t="shared" si="112"/>
        <v>74</v>
      </c>
      <c r="B2053" s="60" t="s">
        <v>67</v>
      </c>
      <c r="C2053" s="60" t="s">
        <v>235</v>
      </c>
      <c r="D2053" s="60">
        <v>7</v>
      </c>
      <c r="E2053" s="65">
        <v>9810.5319999999992</v>
      </c>
      <c r="F2053" s="60">
        <v>2016</v>
      </c>
      <c r="G2053" s="65">
        <v>76.156999999999996</v>
      </c>
      <c r="H2053" s="65">
        <v>5.4489016532897949</v>
      </c>
      <c r="I2053" s="66">
        <v>3.7732768058776855</v>
      </c>
      <c r="J2053" s="5">
        <v>9.4349963104312735</v>
      </c>
      <c r="K2053" s="6">
        <v>61.632141049998282</v>
      </c>
      <c r="L2053" s="5">
        <v>55.006449166077459</v>
      </c>
      <c r="M2053" s="5">
        <v>10.80467144600609</v>
      </c>
      <c r="N2053" s="7">
        <v>5.0909876751884395</v>
      </c>
      <c r="O2053" s="7" t="s">
        <v>1229</v>
      </c>
      <c r="P2053" s="67">
        <v>45.981400763008835</v>
      </c>
      <c r="Q2053" s="18">
        <f t="shared" si="110"/>
        <v>3</v>
      </c>
      <c r="R2053" s="68">
        <v>1.58</v>
      </c>
      <c r="S2053" s="69">
        <v>32378.97</v>
      </c>
      <c r="T2053" s="59">
        <f t="shared" si="111"/>
        <v>32378.97</v>
      </c>
    </row>
    <row r="2054" spans="1:20">
      <c r="A2054">
        <f t="shared" si="112"/>
        <v>55</v>
      </c>
      <c r="B2054" s="60" t="s">
        <v>25</v>
      </c>
      <c r="C2054" s="60" t="s">
        <v>193</v>
      </c>
      <c r="D2054" s="60">
        <v>7</v>
      </c>
      <c r="E2054" s="65">
        <v>4013.424</v>
      </c>
      <c r="F2054" s="60">
        <v>2007</v>
      </c>
      <c r="G2054" s="65">
        <v>76.162000000000006</v>
      </c>
      <c r="H2054" s="65">
        <v>4.8998069763183594</v>
      </c>
      <c r="I2054" s="66">
        <v>3.2203037738800049</v>
      </c>
      <c r="J2054" s="5">
        <v>8.885901633459838</v>
      </c>
      <c r="K2054" s="6">
        <v>58.049105755596095</v>
      </c>
      <c r="L2054" s="5">
        <v>51.423413871675272</v>
      </c>
      <c r="M2054" s="5">
        <v>10.251698414008409</v>
      </c>
      <c r="N2054" s="7">
        <v>5.0160872662238942</v>
      </c>
      <c r="O2054" s="7" t="s">
        <v>2604</v>
      </c>
      <c r="P2054" s="67">
        <v>45.883620738157106</v>
      </c>
      <c r="Q2054" s="18">
        <f t="shared" si="110"/>
        <v>2</v>
      </c>
      <c r="R2054" s="68">
        <v>1.69</v>
      </c>
      <c r="S2054" s="69">
        <v>11178.73</v>
      </c>
      <c r="T2054" s="59">
        <f t="shared" si="111"/>
        <v>11178.73</v>
      </c>
    </row>
    <row r="2055" spans="1:20">
      <c r="A2055">
        <f t="shared" si="112"/>
        <v>87</v>
      </c>
      <c r="B2055" s="60" t="s">
        <v>89</v>
      </c>
      <c r="C2055" s="60" t="s">
        <v>257</v>
      </c>
      <c r="D2055" s="60">
        <v>7</v>
      </c>
      <c r="E2055" s="65">
        <v>2859.11</v>
      </c>
      <c r="F2055" s="60">
        <v>2024</v>
      </c>
      <c r="G2055" s="65">
        <v>76.167000000000002</v>
      </c>
      <c r="H2055" s="65">
        <v>6.8975725250244118</v>
      </c>
      <c r="I2055" s="66">
        <v>5.6399998664855957</v>
      </c>
      <c r="J2055" s="5">
        <v>10.88366718216589</v>
      </c>
      <c r="K2055" s="6">
        <v>71.104616038118522</v>
      </c>
      <c r="L2055" s="5">
        <v>64.478924154197699</v>
      </c>
      <c r="M2055" s="5">
        <v>12.671394506614</v>
      </c>
      <c r="N2055" s="7">
        <v>5.0885420796063201</v>
      </c>
      <c r="O2055" s="7" t="s">
        <v>3261</v>
      </c>
      <c r="P2055" s="67">
        <v>45.478979209415549</v>
      </c>
      <c r="Q2055" s="18">
        <f t="shared" si="110"/>
        <v>3</v>
      </c>
      <c r="R2055" s="68">
        <v>1.49</v>
      </c>
      <c r="S2055" s="69">
        <v>47165.37</v>
      </c>
      <c r="T2055" s="59">
        <f t="shared" si="111"/>
        <v>47165.37</v>
      </c>
    </row>
    <row r="2056" spans="1:20">
      <c r="A2056">
        <f t="shared" si="112"/>
        <v>77</v>
      </c>
      <c r="B2056" s="60" t="s">
        <v>147</v>
      </c>
      <c r="C2056" s="60" t="s">
        <v>315</v>
      </c>
      <c r="D2056" s="60">
        <v>4</v>
      </c>
      <c r="E2056" s="65">
        <v>76403.031000000003</v>
      </c>
      <c r="F2056" s="60">
        <v>2013</v>
      </c>
      <c r="G2056" s="65">
        <v>76.171000000000006</v>
      </c>
      <c r="H2056" s="65">
        <v>4.8881773948669434</v>
      </c>
      <c r="I2056" s="66">
        <v>3.2799999713897705</v>
      </c>
      <c r="J2056" s="5">
        <v>8.874272052008422</v>
      </c>
      <c r="K2056" s="6">
        <v>57.979983595059032</v>
      </c>
      <c r="L2056" s="5">
        <v>51.35429171113821</v>
      </c>
      <c r="M2056" s="5">
        <v>10.311394611518175</v>
      </c>
      <c r="N2056" s="7">
        <v>4.9803439443364663</v>
      </c>
      <c r="O2056" s="7" t="s">
        <v>1693</v>
      </c>
      <c r="P2056" s="67">
        <v>45.191017392721299</v>
      </c>
      <c r="Q2056" s="18">
        <f t="shared" si="110"/>
        <v>3</v>
      </c>
      <c r="R2056" s="68">
        <v>1.62</v>
      </c>
      <c r="S2056" s="69">
        <v>24117.31</v>
      </c>
      <c r="T2056" s="59">
        <f t="shared" si="111"/>
        <v>24117.31</v>
      </c>
    </row>
    <row r="2057" spans="1:20">
      <c r="A2057">
        <f t="shared" si="112"/>
        <v>53</v>
      </c>
      <c r="B2057" s="60" t="s">
        <v>131</v>
      </c>
      <c r="C2057" s="60" t="s">
        <v>299</v>
      </c>
      <c r="D2057" s="60">
        <v>7</v>
      </c>
      <c r="E2057" s="65">
        <v>5404.8710000000001</v>
      </c>
      <c r="F2057" s="60">
        <v>2012</v>
      </c>
      <c r="G2057" s="65">
        <v>76.176000000000002</v>
      </c>
      <c r="H2057" s="65">
        <v>5.9110593795776367</v>
      </c>
      <c r="I2057" s="66">
        <v>4.0399999618530273</v>
      </c>
      <c r="J2057" s="5">
        <v>9.8971540367191153</v>
      </c>
      <c r="K2057" s="6">
        <v>64.667219237159671</v>
      </c>
      <c r="L2057" s="5">
        <v>58.041527353238848</v>
      </c>
      <c r="M2057" s="5">
        <v>11.071394601981432</v>
      </c>
      <c r="N2057" s="7">
        <v>5.2424766201406312</v>
      </c>
      <c r="O2057" s="7" t="s">
        <v>1839</v>
      </c>
      <c r="P2057" s="67">
        <v>47.569576472950615</v>
      </c>
      <c r="Q2057" s="18">
        <f t="shared" si="110"/>
        <v>3</v>
      </c>
      <c r="R2057" s="68">
        <v>1.62</v>
      </c>
      <c r="S2057" s="69">
        <v>30907.040000000001</v>
      </c>
      <c r="T2057" s="59">
        <f t="shared" si="111"/>
        <v>30907.040000000001</v>
      </c>
    </row>
    <row r="2058" spans="1:20">
      <c r="A2058" t="str">
        <f t="shared" si="112"/>
        <v/>
      </c>
      <c r="B2058" s="60" t="s">
        <v>338</v>
      </c>
      <c r="C2058" s="60" t="s">
        <v>339</v>
      </c>
      <c r="D2058" s="60">
        <v>7</v>
      </c>
      <c r="E2058" s="65">
        <v>1808.98</v>
      </c>
      <c r="F2058" s="60">
        <v>2014</v>
      </c>
      <c r="G2058" s="65">
        <v>76.179000000000002</v>
      </c>
      <c r="H2058" s="65">
        <v>5.0003752708435059</v>
      </c>
      <c r="I2058" s="66" t="s">
        <v>367</v>
      </c>
      <c r="J2058" s="5">
        <v>8.9864699279849845</v>
      </c>
      <c r="K2058" s="6">
        <v>58.719193940804878</v>
      </c>
      <c r="L2058" s="5">
        <v>52.093502056884056</v>
      </c>
      <c r="M2058" s="5" t="s">
        <v>367</v>
      </c>
      <c r="N2058" s="7" t="s">
        <v>367</v>
      </c>
      <c r="O2058" s="7" t="s">
        <v>3262</v>
      </c>
      <c r="P2058" s="67" t="s">
        <v>367</v>
      </c>
      <c r="Q2058" s="18">
        <f t="shared" si="110"/>
        <v>3</v>
      </c>
      <c r="R2058" s="68">
        <v>1.61</v>
      </c>
      <c r="S2058" s="69">
        <v>9150.75</v>
      </c>
      <c r="T2058" s="59">
        <f t="shared" si="111"/>
        <v>9150.75</v>
      </c>
    </row>
    <row r="2059" spans="1:20">
      <c r="A2059">
        <f t="shared" si="112"/>
        <v>121</v>
      </c>
      <c r="B2059" s="60" t="s">
        <v>84</v>
      </c>
      <c r="C2059" s="60" t="s">
        <v>252</v>
      </c>
      <c r="D2059" s="60">
        <v>7</v>
      </c>
      <c r="E2059" s="65">
        <v>1882.396</v>
      </c>
      <c r="F2059" s="60">
        <v>2023</v>
      </c>
      <c r="G2059" s="65">
        <v>76.19</v>
      </c>
      <c r="H2059" s="65">
        <v>6.294071056365965</v>
      </c>
      <c r="I2059" s="66">
        <v>6.5199999809265137</v>
      </c>
      <c r="J2059" s="5">
        <v>10.280165713507444</v>
      </c>
      <c r="K2059" s="6">
        <v>67.182131939102604</v>
      </c>
      <c r="L2059" s="5">
        <v>60.556440055181781</v>
      </c>
      <c r="M2059" s="5">
        <v>13.551394621054918</v>
      </c>
      <c r="N2059" s="7">
        <v>4.4686500355538845</v>
      </c>
      <c r="O2059" s="7" t="s">
        <v>3263</v>
      </c>
      <c r="P2059" s="67">
        <v>39.985546406557724</v>
      </c>
      <c r="Q2059" s="18">
        <f t="shared" si="110"/>
        <v>3</v>
      </c>
      <c r="R2059" s="68">
        <v>1.5</v>
      </c>
      <c r="S2059" s="69">
        <v>37277.72</v>
      </c>
      <c r="T2059" s="59">
        <f t="shared" si="111"/>
        <v>37277.72</v>
      </c>
    </row>
    <row r="2060" spans="1:20">
      <c r="A2060">
        <f t="shared" si="112"/>
        <v>84</v>
      </c>
      <c r="B2060" s="60" t="s">
        <v>50</v>
      </c>
      <c r="C2060" s="60" t="s">
        <v>218</v>
      </c>
      <c r="D2060" s="60">
        <v>4</v>
      </c>
      <c r="E2060" s="65">
        <v>118365.995</v>
      </c>
      <c r="F2060" s="60">
        <v>2025</v>
      </c>
      <c r="G2060" s="65">
        <v>71.986999999999995</v>
      </c>
      <c r="H2060" s="65">
        <v>4.1585610008239744</v>
      </c>
      <c r="I2060" s="66">
        <v>1.3600000143051147</v>
      </c>
      <c r="J2060" s="5">
        <v>8.1446556579654548</v>
      </c>
      <c r="K2060" s="6">
        <v>50.290099558139609</v>
      </c>
      <c r="L2060" s="5">
        <v>43.664407674218786</v>
      </c>
      <c r="M2060" s="5">
        <v>8.391394654433519</v>
      </c>
      <c r="N2060" s="7">
        <v>5.2034744488091835</v>
      </c>
      <c r="O2060" s="7" t="s">
        <v>3251</v>
      </c>
      <c r="P2060" s="67">
        <v>46.451614497309237</v>
      </c>
      <c r="Q2060" s="18">
        <f t="shared" si="110"/>
        <v>1</v>
      </c>
      <c r="R2060" s="68">
        <v>1.48</v>
      </c>
      <c r="S2060" s="69" t="s">
        <v>367</v>
      </c>
      <c r="T2060" s="59">
        <f t="shared" si="111"/>
        <v>16798.150000000001</v>
      </c>
    </row>
    <row r="2061" spans="1:20">
      <c r="A2061">
        <f t="shared" si="112"/>
        <v>61</v>
      </c>
      <c r="B2061" s="60" t="s">
        <v>37</v>
      </c>
      <c r="C2061" s="60" t="s">
        <v>205</v>
      </c>
      <c r="D2061" s="60">
        <v>8</v>
      </c>
      <c r="E2061" s="65">
        <v>1369520.8640000001</v>
      </c>
      <c r="F2061" s="60">
        <v>2012</v>
      </c>
      <c r="G2061" s="65">
        <v>76.2</v>
      </c>
      <c r="H2061" s="65">
        <v>5.0949172973632813</v>
      </c>
      <c r="I2061" s="66">
        <v>3.25</v>
      </c>
      <c r="J2061" s="5">
        <v>9.0810119545047598</v>
      </c>
      <c r="K2061" s="6">
        <v>59.353305579078381</v>
      </c>
      <c r="L2061" s="5">
        <v>52.727613695157558</v>
      </c>
      <c r="M2061" s="5">
        <v>10.281394640128404</v>
      </c>
      <c r="N2061" s="7">
        <v>5.1284495480176453</v>
      </c>
      <c r="O2061" s="7" t="s">
        <v>1840</v>
      </c>
      <c r="P2061" s="67">
        <v>46.534909097133969</v>
      </c>
      <c r="Q2061" s="18">
        <f t="shared" si="110"/>
        <v>3</v>
      </c>
      <c r="R2061" s="68">
        <v>1.62</v>
      </c>
      <c r="S2061" s="69">
        <v>12217.85</v>
      </c>
      <c r="T2061" s="59">
        <f t="shared" si="111"/>
        <v>12217.85</v>
      </c>
    </row>
    <row r="2062" spans="1:20">
      <c r="A2062">
        <f t="shared" si="112"/>
        <v>66</v>
      </c>
      <c r="B2062" s="60" t="s">
        <v>67</v>
      </c>
      <c r="C2062" s="60" t="s">
        <v>235</v>
      </c>
      <c r="D2062" s="60">
        <v>7</v>
      </c>
      <c r="E2062" s="65">
        <v>9774.3940000000002</v>
      </c>
      <c r="F2062" s="60">
        <v>2018</v>
      </c>
      <c r="G2062" s="65">
        <v>76.204999999999998</v>
      </c>
      <c r="H2062" s="65">
        <v>5.9357709884643555</v>
      </c>
      <c r="I2062" s="66">
        <v>4.0542645454406738</v>
      </c>
      <c r="J2062" s="5">
        <v>9.9218656456058341</v>
      </c>
      <c r="K2062" s="6">
        <v>64.853363035670156</v>
      </c>
      <c r="L2062" s="5">
        <v>58.227671151749334</v>
      </c>
      <c r="M2062" s="5">
        <v>11.085659185569078</v>
      </c>
      <c r="N2062" s="7">
        <v>5.2525222160490079</v>
      </c>
      <c r="O2062" s="7" t="s">
        <v>914</v>
      </c>
      <c r="P2062" s="67">
        <v>47.330187593989798</v>
      </c>
      <c r="Q2062" s="18">
        <f t="shared" ref="Q2062:Q2093" si="113">IF(I2062&lt;R2062,1,IF(I2062&lt;R2062*2,2,3))</f>
        <v>3</v>
      </c>
      <c r="R2062" s="68">
        <v>1.56</v>
      </c>
      <c r="S2062" s="69">
        <v>35798.04</v>
      </c>
      <c r="T2062" s="59">
        <f t="shared" si="111"/>
        <v>35798.04</v>
      </c>
    </row>
    <row r="2063" spans="1:20">
      <c r="A2063">
        <f t="shared" si="112"/>
        <v>80</v>
      </c>
      <c r="B2063" s="60" t="s">
        <v>67</v>
      </c>
      <c r="C2063" s="60" t="s">
        <v>235</v>
      </c>
      <c r="D2063" s="60">
        <v>7</v>
      </c>
      <c r="E2063" s="65">
        <v>9684.3060000000005</v>
      </c>
      <c r="F2063" s="60">
        <v>2022</v>
      </c>
      <c r="G2063" s="65">
        <v>76.212000000000003</v>
      </c>
      <c r="H2063" s="65">
        <v>5.8611831665039063</v>
      </c>
      <c r="I2063" s="66">
        <v>4.3035101890563965</v>
      </c>
      <c r="J2063" s="5">
        <v>9.8472778236453848</v>
      </c>
      <c r="K2063" s="6">
        <v>64.371739074826749</v>
      </c>
      <c r="L2063" s="5">
        <v>57.746047190905927</v>
      </c>
      <c r="M2063" s="5">
        <v>11.334904829184801</v>
      </c>
      <c r="N2063" s="7">
        <v>5.0945330429438629</v>
      </c>
      <c r="O2063" s="7" t="s">
        <v>3265</v>
      </c>
      <c r="P2063" s="67">
        <v>45.639389967697696</v>
      </c>
      <c r="Q2063" s="18">
        <f t="shared" si="113"/>
        <v>3</v>
      </c>
      <c r="R2063" s="68">
        <v>1.51</v>
      </c>
      <c r="S2063" s="69">
        <v>40610.97</v>
      </c>
      <c r="T2063" s="59">
        <f t="shared" si="111"/>
        <v>40610.97</v>
      </c>
    </row>
    <row r="2064" spans="1:20">
      <c r="A2064">
        <f t="shared" si="112"/>
        <v>14</v>
      </c>
      <c r="B2064" s="60" t="s">
        <v>49</v>
      </c>
      <c r="C2064" s="60" t="s">
        <v>217</v>
      </c>
      <c r="D2064" s="60">
        <v>1</v>
      </c>
      <c r="E2064" s="65">
        <v>16759.519</v>
      </c>
      <c r="F2064" s="60">
        <v>2017</v>
      </c>
      <c r="G2064" s="65">
        <v>76.22</v>
      </c>
      <c r="H2064" s="65">
        <v>5.8395185470581055</v>
      </c>
      <c r="I2064" s="66">
        <v>2.2403514385223389</v>
      </c>
      <c r="J2064" s="5">
        <v>9.8256132041995841</v>
      </c>
      <c r="K2064" s="6">
        <v>64.236859530458588</v>
      </c>
      <c r="L2064" s="5">
        <v>57.611167646537766</v>
      </c>
      <c r="M2064" s="5">
        <v>9.2717460786507431</v>
      </c>
      <c r="N2064" s="7">
        <v>6.2136265551096219</v>
      </c>
      <c r="O2064" s="7" t="s">
        <v>1020</v>
      </c>
      <c r="P2064" s="67">
        <v>56.120986938275017</v>
      </c>
      <c r="Q2064" s="18">
        <f t="shared" si="113"/>
        <v>2</v>
      </c>
      <c r="R2064" s="68">
        <v>1.58</v>
      </c>
      <c r="S2064" s="69">
        <v>14179.15</v>
      </c>
      <c r="T2064" s="59">
        <f t="shared" si="111"/>
        <v>14179.15</v>
      </c>
    </row>
    <row r="2065" spans="1:20">
      <c r="A2065">
        <f t="shared" si="112"/>
        <v>10</v>
      </c>
      <c r="B2065" s="60" t="s">
        <v>49</v>
      </c>
      <c r="C2065" s="60" t="s">
        <v>217</v>
      </c>
      <c r="D2065" s="60">
        <v>1</v>
      </c>
      <c r="E2065" s="65">
        <v>16266.225</v>
      </c>
      <c r="F2065" s="60">
        <v>2015</v>
      </c>
      <c r="G2065" s="65">
        <v>76.221999999999994</v>
      </c>
      <c r="H2065" s="65">
        <v>5.9640750885009766</v>
      </c>
      <c r="I2065" s="66">
        <v>2.2995336055755615</v>
      </c>
      <c r="J2065" s="5">
        <v>9.9501697456424552</v>
      </c>
      <c r="K2065" s="6">
        <v>65.052879105175819</v>
      </c>
      <c r="L2065" s="5">
        <v>58.427187221254997</v>
      </c>
      <c r="M2065" s="5">
        <v>9.3309282457039657</v>
      </c>
      <c r="N2065" s="7">
        <v>6.2616693305036764</v>
      </c>
      <c r="O2065" s="7" t="s">
        <v>1328</v>
      </c>
      <c r="P2065" s="67">
        <v>56.620580013734269</v>
      </c>
      <c r="Q2065" s="18">
        <f t="shared" si="113"/>
        <v>2</v>
      </c>
      <c r="R2065" s="68">
        <v>1.59</v>
      </c>
      <c r="S2065" s="69">
        <v>13881.57</v>
      </c>
      <c r="T2065" s="59">
        <f t="shared" si="111"/>
        <v>13881.57</v>
      </c>
    </row>
    <row r="2066" spans="1:20">
      <c r="A2066">
        <f t="shared" si="112"/>
        <v>2</v>
      </c>
      <c r="B2066" s="60" t="s">
        <v>38</v>
      </c>
      <c r="C2066" s="60" t="s">
        <v>206</v>
      </c>
      <c r="D2066" s="60">
        <v>1</v>
      </c>
      <c r="E2066" s="65">
        <v>47437.512000000002</v>
      </c>
      <c r="F2066" s="60">
        <v>2016</v>
      </c>
      <c r="G2066" s="65">
        <v>76.227999999999994</v>
      </c>
      <c r="H2066" s="65">
        <v>6.2337150573730469</v>
      </c>
      <c r="I2066" s="66">
        <v>1.8799999952316284</v>
      </c>
      <c r="J2066" s="5">
        <v>10.219809714514525</v>
      </c>
      <c r="K2066" s="6">
        <v>66.821008725302534</v>
      </c>
      <c r="L2066" s="5">
        <v>60.195316841381711</v>
      </c>
      <c r="M2066" s="5">
        <v>8.9113946353600326</v>
      </c>
      <c r="N2066" s="7">
        <v>6.7548705117972521</v>
      </c>
      <c r="O2066" s="7" t="s">
        <v>1169</v>
      </c>
      <c r="P2066" s="67">
        <v>61.009459838003522</v>
      </c>
      <c r="Q2066" s="18">
        <f t="shared" si="113"/>
        <v>2</v>
      </c>
      <c r="R2066" s="68">
        <v>1.58</v>
      </c>
      <c r="S2066" s="69">
        <v>17003.240000000002</v>
      </c>
      <c r="T2066" s="59">
        <f t="shared" si="111"/>
        <v>17003.240000000002</v>
      </c>
    </row>
    <row r="2067" spans="1:20">
      <c r="A2067">
        <f t="shared" si="112"/>
        <v>2</v>
      </c>
      <c r="B2067" s="60" t="s">
        <v>116</v>
      </c>
      <c r="C2067" s="60" t="s">
        <v>284</v>
      </c>
      <c r="D2067" s="60">
        <v>1</v>
      </c>
      <c r="E2067" s="65">
        <v>3564.3809999999999</v>
      </c>
      <c r="F2067" s="60">
        <v>2009</v>
      </c>
      <c r="G2067" s="65">
        <v>76.227999999999994</v>
      </c>
      <c r="H2067" s="65">
        <v>7.0337400436401367</v>
      </c>
      <c r="I2067" s="66">
        <v>2.581559419631958</v>
      </c>
      <c r="J2067" s="5">
        <v>11.019834700781615</v>
      </c>
      <c r="K2067" s="6">
        <v>72.051876821788682</v>
      </c>
      <c r="L2067" s="5">
        <v>65.426184937867859</v>
      </c>
      <c r="M2067" s="5">
        <v>9.6129540597603622</v>
      </c>
      <c r="N2067" s="7">
        <v>6.8060436501762336</v>
      </c>
      <c r="O2067" s="7" t="s">
        <v>2249</v>
      </c>
      <c r="P2067" s="67">
        <v>62.114108357556646</v>
      </c>
      <c r="Q2067" s="18">
        <f t="shared" si="113"/>
        <v>2</v>
      </c>
      <c r="R2067" s="68">
        <v>1.67</v>
      </c>
      <c r="S2067" s="69">
        <v>21822.99</v>
      </c>
      <c r="T2067" s="59">
        <f t="shared" si="111"/>
        <v>21822.99</v>
      </c>
    </row>
    <row r="2068" spans="1:20">
      <c r="A2068">
        <f t="shared" si="112"/>
        <v>75</v>
      </c>
      <c r="B2068" s="60" t="s">
        <v>101</v>
      </c>
      <c r="C2068" s="60" t="s">
        <v>269</v>
      </c>
      <c r="D2068" s="60">
        <v>7</v>
      </c>
      <c r="E2068" s="65">
        <v>633.54</v>
      </c>
      <c r="F2068" s="60">
        <v>2012</v>
      </c>
      <c r="G2068" s="65">
        <v>76.236999999999995</v>
      </c>
      <c r="H2068" s="65">
        <v>5.218724250793457</v>
      </c>
      <c r="I2068" s="66">
        <v>3.8399999141693115</v>
      </c>
      <c r="J2068" s="5">
        <v>9.2048189079349356</v>
      </c>
      <c r="K2068" s="6">
        <v>60.191718021024741</v>
      </c>
      <c r="L2068" s="5">
        <v>53.566026137103918</v>
      </c>
      <c r="M2068" s="5">
        <v>10.871394554297716</v>
      </c>
      <c r="N2068" s="7">
        <v>4.9272451542040683</v>
      </c>
      <c r="O2068" s="7" t="s">
        <v>1860</v>
      </c>
      <c r="P2068" s="67">
        <v>44.709205619232364</v>
      </c>
      <c r="Q2068" s="18">
        <f t="shared" si="113"/>
        <v>3</v>
      </c>
      <c r="R2068" s="68">
        <v>1.62</v>
      </c>
      <c r="S2068" s="69">
        <v>19576.490000000002</v>
      </c>
      <c r="T2068" s="59">
        <f t="shared" si="111"/>
        <v>19576.490000000002</v>
      </c>
    </row>
    <row r="2069" spans="1:20">
      <c r="A2069">
        <f t="shared" si="112"/>
        <v>48</v>
      </c>
      <c r="B2069" s="60" t="s">
        <v>136</v>
      </c>
      <c r="C2069" s="60" t="s">
        <v>304</v>
      </c>
      <c r="D2069" s="60">
        <v>6</v>
      </c>
      <c r="E2069" s="65">
        <v>22087.522000000001</v>
      </c>
      <c r="F2069" s="60">
        <v>2017</v>
      </c>
      <c r="G2069" s="65">
        <v>76.239000000000004</v>
      </c>
      <c r="H2069" s="65">
        <v>4.3309454917907715</v>
      </c>
      <c r="I2069" s="66">
        <v>1.6399999856948853</v>
      </c>
      <c r="J2069" s="5">
        <v>8.3170401489322501</v>
      </c>
      <c r="K2069" s="6">
        <v>54.387823768875819</v>
      </c>
      <c r="L2069" s="5">
        <v>47.762131884954997</v>
      </c>
      <c r="M2069" s="5">
        <v>8.6713946258232895</v>
      </c>
      <c r="N2069" s="7">
        <v>5.5080104119261337</v>
      </c>
      <c r="O2069" s="7" t="s">
        <v>1059</v>
      </c>
      <c r="P2069" s="67">
        <v>49.747917362268304</v>
      </c>
      <c r="Q2069" s="18">
        <f t="shared" si="113"/>
        <v>2</v>
      </c>
      <c r="R2069" s="68">
        <v>1.58</v>
      </c>
      <c r="S2069" s="69">
        <v>14572.49</v>
      </c>
      <c r="T2069" s="59">
        <f t="shared" si="111"/>
        <v>14572.49</v>
      </c>
    </row>
    <row r="2070" spans="1:20">
      <c r="A2070">
        <f t="shared" si="112"/>
        <v>85</v>
      </c>
      <c r="B2070" s="60" t="s">
        <v>28</v>
      </c>
      <c r="C2070" s="60" t="s">
        <v>196</v>
      </c>
      <c r="D2070" s="60">
        <v>7</v>
      </c>
      <c r="E2070" s="65">
        <v>6714.56</v>
      </c>
      <c r="F2070" s="60">
        <v>2025</v>
      </c>
      <c r="G2070" s="65">
        <v>75.960999999999999</v>
      </c>
      <c r="H2070" s="65">
        <v>5.8253488273620633</v>
      </c>
      <c r="I2070" s="66">
        <v>4.0296897888183594</v>
      </c>
      <c r="J2070" s="5">
        <v>9.8114434845035419</v>
      </c>
      <c r="K2070" s="6">
        <v>63.926256425178615</v>
      </c>
      <c r="L2070" s="5">
        <v>57.300564541257792</v>
      </c>
      <c r="M2070" s="5">
        <v>11.061084428946764</v>
      </c>
      <c r="N2070" s="7">
        <v>5.1803749360508187</v>
      </c>
      <c r="O2070" s="7" t="s">
        <v>3253</v>
      </c>
      <c r="P2070" s="67">
        <v>46.245404267532329</v>
      </c>
      <c r="Q2070" s="18">
        <f t="shared" si="113"/>
        <v>3</v>
      </c>
      <c r="R2070" s="68">
        <v>1.48</v>
      </c>
      <c r="S2070" s="69" t="s">
        <v>367</v>
      </c>
      <c r="T2070" s="59">
        <f t="shared" si="111"/>
        <v>34221.53</v>
      </c>
    </row>
    <row r="2071" spans="1:20">
      <c r="A2071">
        <f t="shared" si="112"/>
        <v>51</v>
      </c>
      <c r="B2071" s="60" t="s">
        <v>12</v>
      </c>
      <c r="C2071" s="60" t="s">
        <v>180</v>
      </c>
      <c r="D2071" s="60">
        <v>4</v>
      </c>
      <c r="E2071" s="65">
        <v>46164.218999999997</v>
      </c>
      <c r="F2071" s="60">
        <v>2023</v>
      </c>
      <c r="G2071" s="65">
        <v>76.260999999999996</v>
      </c>
      <c r="H2071" s="65">
        <v>5.5709999999999997</v>
      </c>
      <c r="I2071" s="66">
        <v>2.7601804733276367</v>
      </c>
      <c r="J2071" s="5">
        <v>9.5570946571414801</v>
      </c>
      <c r="K2071" s="6">
        <v>62.514977006067625</v>
      </c>
      <c r="L2071" s="5">
        <v>55.889285122146802</v>
      </c>
      <c r="M2071" s="5">
        <v>9.7915751134560409</v>
      </c>
      <c r="N2071" s="7">
        <v>5.7078952542927572</v>
      </c>
      <c r="O2071" s="7" t="s">
        <v>3267</v>
      </c>
      <c r="P2071" s="67">
        <v>51.074330895998294</v>
      </c>
      <c r="Q2071" s="18">
        <f t="shared" si="113"/>
        <v>2</v>
      </c>
      <c r="R2071" s="68">
        <v>1.5</v>
      </c>
      <c r="S2071" s="69">
        <v>15159.32</v>
      </c>
      <c r="T2071" s="59">
        <f t="shared" si="111"/>
        <v>15159.32</v>
      </c>
    </row>
    <row r="2072" spans="1:20">
      <c r="A2072">
        <f t="shared" si="112"/>
        <v>17</v>
      </c>
      <c r="B2072" s="60" t="s">
        <v>13</v>
      </c>
      <c r="C2072" s="60" t="s">
        <v>181</v>
      </c>
      <c r="D2072" s="60">
        <v>1</v>
      </c>
      <c r="E2072" s="65">
        <v>43024.071000000004</v>
      </c>
      <c r="F2072" s="60">
        <v>2014</v>
      </c>
      <c r="G2072" s="65">
        <v>76.268000000000001</v>
      </c>
      <c r="H2072" s="65">
        <v>6.671114444732666</v>
      </c>
      <c r="I2072" s="66">
        <v>3.4700000286102295</v>
      </c>
      <c r="J2072" s="5">
        <v>10.657209101874145</v>
      </c>
      <c r="K2072" s="6">
        <v>69.717456989560233</v>
      </c>
      <c r="L2072" s="5">
        <v>63.091765105639411</v>
      </c>
      <c r="M2072" s="5">
        <v>10.501394668738634</v>
      </c>
      <c r="N2072" s="7">
        <v>6.0079415254676478</v>
      </c>
      <c r="O2072" s="7" t="s">
        <v>1484</v>
      </c>
      <c r="P2072" s="67">
        <v>54.452295865557943</v>
      </c>
      <c r="Q2072" s="18">
        <f t="shared" si="113"/>
        <v>3</v>
      </c>
      <c r="R2072" s="68">
        <v>1.61</v>
      </c>
      <c r="S2072" s="69">
        <v>28200.82</v>
      </c>
      <c r="T2072" s="59">
        <f t="shared" si="111"/>
        <v>28200.82</v>
      </c>
    </row>
    <row r="2073" spans="1:20">
      <c r="A2073">
        <f t="shared" si="112"/>
        <v>38</v>
      </c>
      <c r="B2073" s="60" t="s">
        <v>154</v>
      </c>
      <c r="C2073" s="60" t="s">
        <v>322</v>
      </c>
      <c r="D2073" s="60">
        <v>1</v>
      </c>
      <c r="E2073" s="65">
        <v>3302.1770000000001</v>
      </c>
      <c r="F2073" s="60">
        <v>2008</v>
      </c>
      <c r="G2073" s="65">
        <v>76.275000000000006</v>
      </c>
      <c r="H2073" s="65">
        <v>5.6638698577880859</v>
      </c>
      <c r="I2073" s="66">
        <v>3.5529568195343018</v>
      </c>
      <c r="J2073" s="5">
        <v>9.6499645149295645</v>
      </c>
      <c r="K2073" s="6">
        <v>63.134046408811372</v>
      </c>
      <c r="L2073" s="5">
        <v>56.508354524890549</v>
      </c>
      <c r="M2073" s="5">
        <v>10.584351459662706</v>
      </c>
      <c r="N2073" s="7">
        <v>5.3388584780319936</v>
      </c>
      <c r="O2073" s="7" t="s">
        <v>2465</v>
      </c>
      <c r="P2073" s="67">
        <v>48.83610363603681</v>
      </c>
      <c r="Q2073" s="18">
        <f t="shared" si="113"/>
        <v>3</v>
      </c>
      <c r="R2073" s="68">
        <v>1.69</v>
      </c>
      <c r="S2073" s="69">
        <v>22249.38</v>
      </c>
      <c r="T2073" s="59">
        <f t="shared" si="111"/>
        <v>22249.38</v>
      </c>
    </row>
    <row r="2074" spans="1:20">
      <c r="A2074">
        <f t="shared" si="112"/>
        <v>12</v>
      </c>
      <c r="B2074" s="60" t="s">
        <v>118</v>
      </c>
      <c r="C2074" s="60" t="s">
        <v>286</v>
      </c>
      <c r="D2074" s="60">
        <v>1</v>
      </c>
      <c r="E2074" s="65">
        <v>32449.303</v>
      </c>
      <c r="F2074" s="60">
        <v>2019</v>
      </c>
      <c r="G2074" s="65">
        <v>76.275000000000006</v>
      </c>
      <c r="H2074" s="65">
        <v>5.9993815422058105</v>
      </c>
      <c r="I2074" s="66">
        <v>2.2699999809265137</v>
      </c>
      <c r="J2074" s="5">
        <v>9.9854761993472891</v>
      </c>
      <c r="K2074" s="6">
        <v>65.329102175281392</v>
      </c>
      <c r="L2074" s="5">
        <v>58.703410291360569</v>
      </c>
      <c r="M2074" s="5">
        <v>9.3013946210549179</v>
      </c>
      <c r="N2074" s="7">
        <v>6.3112482249143325</v>
      </c>
      <c r="O2074" s="7" t="s">
        <v>716</v>
      </c>
      <c r="P2074" s="67">
        <v>56.804114684582004</v>
      </c>
      <c r="Q2074" s="18">
        <f t="shared" si="113"/>
        <v>2</v>
      </c>
      <c r="R2074" s="68">
        <v>1.55</v>
      </c>
      <c r="S2074" s="69">
        <v>15463.54</v>
      </c>
      <c r="T2074" s="59">
        <f t="shared" si="111"/>
        <v>15463.54</v>
      </c>
    </row>
    <row r="2075" spans="1:20">
      <c r="A2075">
        <f t="shared" si="112"/>
        <v>48</v>
      </c>
      <c r="B2075" s="60" t="s">
        <v>136</v>
      </c>
      <c r="C2075" s="60" t="s">
        <v>304</v>
      </c>
      <c r="D2075" s="60">
        <v>6</v>
      </c>
      <c r="E2075" s="65">
        <v>22700.371999999999</v>
      </c>
      <c r="F2075" s="60">
        <v>2021</v>
      </c>
      <c r="G2075" s="65">
        <v>76.278000000000006</v>
      </c>
      <c r="H2075" s="65">
        <v>4.1034469604492188</v>
      </c>
      <c r="I2075" s="66">
        <v>1.4500000476837158</v>
      </c>
      <c r="J2075" s="5">
        <v>8.0895416175906973</v>
      </c>
      <c r="K2075" s="6">
        <v>52.927198089961685</v>
      </c>
      <c r="L2075" s="5">
        <v>46.301506206040862</v>
      </c>
      <c r="M2075" s="5">
        <v>8.48139468781212</v>
      </c>
      <c r="N2075" s="7">
        <v>5.4591854182398514</v>
      </c>
      <c r="O2075" s="7" t="s">
        <v>455</v>
      </c>
      <c r="P2075" s="67">
        <v>48.963387175581389</v>
      </c>
      <c r="Q2075" s="18">
        <f t="shared" si="113"/>
        <v>1</v>
      </c>
      <c r="R2075" s="68">
        <v>1.52</v>
      </c>
      <c r="S2075" s="69">
        <v>14316.14</v>
      </c>
      <c r="T2075" s="59">
        <f t="shared" si="111"/>
        <v>14316.14</v>
      </c>
    </row>
    <row r="2076" spans="1:20">
      <c r="A2076">
        <f t="shared" si="112"/>
        <v>2</v>
      </c>
      <c r="B2076" s="60" t="s">
        <v>143</v>
      </c>
      <c r="C2076" s="60" t="s">
        <v>311</v>
      </c>
      <c r="D2076" s="60">
        <v>8</v>
      </c>
      <c r="E2076" s="65">
        <v>70216.366999999998</v>
      </c>
      <c r="F2076" s="60">
        <v>2014</v>
      </c>
      <c r="G2076" s="65">
        <v>76.278999999999996</v>
      </c>
      <c r="H2076" s="65">
        <v>6.9854636192321777</v>
      </c>
      <c r="I2076" s="66">
        <v>2.0099999904632568</v>
      </c>
      <c r="J2076" s="5">
        <v>10.971558276373656</v>
      </c>
      <c r="K2076" s="6">
        <v>71.784221969734972</v>
      </c>
      <c r="L2076" s="5">
        <v>65.158530085814149</v>
      </c>
      <c r="M2076" s="5">
        <v>9.041394630591661</v>
      </c>
      <c r="N2076" s="7">
        <v>7.2066902007959621</v>
      </c>
      <c r="O2076" s="7" t="s">
        <v>1469</v>
      </c>
      <c r="P2076" s="67">
        <v>65.317018376708248</v>
      </c>
      <c r="Q2076" s="18">
        <f t="shared" si="113"/>
        <v>2</v>
      </c>
      <c r="R2076" s="68">
        <v>1.61</v>
      </c>
      <c r="S2076" s="69">
        <v>18324.61</v>
      </c>
      <c r="T2076" s="59">
        <f t="shared" si="111"/>
        <v>18324.61</v>
      </c>
    </row>
    <row r="2077" spans="1:20">
      <c r="A2077">
        <f t="shared" si="112"/>
        <v>66</v>
      </c>
      <c r="B2077" s="60" t="s">
        <v>120</v>
      </c>
      <c r="C2077" s="60" t="s">
        <v>288</v>
      </c>
      <c r="D2077" s="60">
        <v>7</v>
      </c>
      <c r="E2077" s="65">
        <v>38095.351000000002</v>
      </c>
      <c r="F2077" s="60">
        <v>2010</v>
      </c>
      <c r="G2077" s="65">
        <v>76.281999999999996</v>
      </c>
      <c r="H2077" s="65">
        <v>5.8870296478271484</v>
      </c>
      <c r="I2077" s="66">
        <v>4.690000057220459</v>
      </c>
      <c r="J2077" s="5">
        <v>9.873124304968627</v>
      </c>
      <c r="K2077" s="6">
        <v>64.599977763007672</v>
      </c>
      <c r="L2077" s="5">
        <v>57.97428587908685</v>
      </c>
      <c r="M2077" s="5">
        <v>11.721394697348863</v>
      </c>
      <c r="N2077" s="7">
        <v>4.9460228390909347</v>
      </c>
      <c r="O2077" s="7" t="s">
        <v>2145</v>
      </c>
      <c r="P2077" s="67">
        <v>45.035218653253288</v>
      </c>
      <c r="Q2077" s="18">
        <f t="shared" si="113"/>
        <v>3</v>
      </c>
      <c r="R2077" s="68">
        <v>1.65</v>
      </c>
      <c r="S2077" s="69">
        <v>27112.13</v>
      </c>
      <c r="T2077" s="59">
        <f t="shared" si="111"/>
        <v>27112.13</v>
      </c>
    </row>
    <row r="2078" spans="1:20">
      <c r="A2078">
        <f t="shared" si="112"/>
        <v>114</v>
      </c>
      <c r="B2078" s="60" t="s">
        <v>85</v>
      </c>
      <c r="C2078" s="60" t="s">
        <v>253</v>
      </c>
      <c r="D2078" s="60">
        <v>4</v>
      </c>
      <c r="E2078" s="65">
        <v>5702.3980000000001</v>
      </c>
      <c r="F2078" s="60">
        <v>2020</v>
      </c>
      <c r="G2078" s="65">
        <v>76.299000000000007</v>
      </c>
      <c r="H2078" s="65">
        <v>2.6337525844573975</v>
      </c>
      <c r="I2078" s="66">
        <v>2.9600000381469727</v>
      </c>
      <c r="J2078" s="5">
        <v>6.6198472415988769</v>
      </c>
      <c r="K2078" s="6">
        <v>43.323397389158856</v>
      </c>
      <c r="L2078" s="5">
        <v>36.697705505238034</v>
      </c>
      <c r="M2078" s="5">
        <v>9.9913946782753769</v>
      </c>
      <c r="N2078" s="7">
        <v>3.6729312260110274</v>
      </c>
      <c r="O2078" s="7" t="s">
        <v>620</v>
      </c>
      <c r="P2078" s="67">
        <v>32.981011594596637</v>
      </c>
      <c r="Q2078" s="18">
        <f t="shared" si="113"/>
        <v>2</v>
      </c>
      <c r="R2078" s="68">
        <v>1.53</v>
      </c>
      <c r="S2078" s="69">
        <v>12507.44</v>
      </c>
      <c r="T2078" s="59">
        <f t="shared" si="111"/>
        <v>12507.44</v>
      </c>
    </row>
    <row r="2079" spans="1:20">
      <c r="A2079">
        <f t="shared" si="112"/>
        <v>58</v>
      </c>
      <c r="B2079" s="60" t="s">
        <v>25</v>
      </c>
      <c r="C2079" s="60" t="s">
        <v>193</v>
      </c>
      <c r="D2079" s="60">
        <v>7</v>
      </c>
      <c r="E2079" s="65">
        <v>3947.5439999999999</v>
      </c>
      <c r="F2079" s="60">
        <v>2008</v>
      </c>
      <c r="G2079" s="65">
        <v>76.3</v>
      </c>
      <c r="H2079" s="65">
        <v>4.9316420555114746</v>
      </c>
      <c r="I2079" s="66">
        <v>3.4217879772186279</v>
      </c>
      <c r="J2079" s="5">
        <v>8.9177367126529532</v>
      </c>
      <c r="K2079" s="6">
        <v>58.362632988520872</v>
      </c>
      <c r="L2079" s="5">
        <v>51.736941104600049</v>
      </c>
      <c r="M2079" s="5">
        <v>10.453182617347032</v>
      </c>
      <c r="N2079" s="7">
        <v>4.9493960833270734</v>
      </c>
      <c r="O2079" s="7" t="s">
        <v>2373</v>
      </c>
      <c r="P2079" s="67">
        <v>45.273576937041106</v>
      </c>
      <c r="Q2079" s="18">
        <f t="shared" si="113"/>
        <v>3</v>
      </c>
      <c r="R2079" s="68">
        <v>1.69</v>
      </c>
      <c r="S2079" s="69">
        <v>11983.77</v>
      </c>
      <c r="T2079" s="59">
        <f t="shared" si="111"/>
        <v>11983.77</v>
      </c>
    </row>
    <row r="2080" spans="1:20">
      <c r="A2080">
        <f t="shared" si="112"/>
        <v>60</v>
      </c>
      <c r="B2080" s="60" t="s">
        <v>44</v>
      </c>
      <c r="C2080" s="60" t="s">
        <v>212</v>
      </c>
      <c r="D2080" s="60">
        <v>7</v>
      </c>
      <c r="E2080" s="65">
        <v>4310.53</v>
      </c>
      <c r="F2080" s="60">
        <v>2009</v>
      </c>
      <c r="G2080" s="65">
        <v>76.313000000000002</v>
      </c>
      <c r="H2080" s="65">
        <v>5.4333195686340332</v>
      </c>
      <c r="I2080" s="66">
        <v>3.9300000667572021</v>
      </c>
      <c r="J2080" s="5">
        <v>9.4194142257755118</v>
      </c>
      <c r="K2080" s="6">
        <v>61.656393118154696</v>
      </c>
      <c r="L2080" s="5">
        <v>55.030701234233874</v>
      </c>
      <c r="M2080" s="5">
        <v>10.961394706885606</v>
      </c>
      <c r="N2080" s="7">
        <v>5.020410513970937</v>
      </c>
      <c r="O2080" s="7" t="s">
        <v>2297</v>
      </c>
      <c r="P2080" s="67">
        <v>45.817855231670869</v>
      </c>
      <c r="Q2080" s="18">
        <f t="shared" si="113"/>
        <v>3</v>
      </c>
      <c r="R2080" s="68">
        <v>1.67</v>
      </c>
      <c r="S2080" s="69">
        <v>29024.76</v>
      </c>
      <c r="T2080" s="59">
        <f t="shared" si="111"/>
        <v>29024.76</v>
      </c>
    </row>
    <row r="2081" spans="1:20">
      <c r="A2081">
        <f t="shared" si="112"/>
        <v>86</v>
      </c>
      <c r="B2081" s="60" t="s">
        <v>44</v>
      </c>
      <c r="C2081" s="60" t="s">
        <v>212</v>
      </c>
      <c r="D2081" s="60">
        <v>7</v>
      </c>
      <c r="E2081" s="65">
        <v>3848.16</v>
      </c>
      <c r="F2081" s="60">
        <v>2025</v>
      </c>
      <c r="G2081" s="65">
        <v>78.915000000000006</v>
      </c>
      <c r="H2081" s="65">
        <v>5.9956914825439469</v>
      </c>
      <c r="I2081" s="66">
        <v>4.7600002288818359</v>
      </c>
      <c r="J2081" s="5">
        <v>9.9817861396854255</v>
      </c>
      <c r="K2081" s="6">
        <v>67.565269626760468</v>
      </c>
      <c r="L2081" s="5">
        <v>60.939577742839646</v>
      </c>
      <c r="M2081" s="5">
        <v>11.79139486901024</v>
      </c>
      <c r="N2081" s="7">
        <v>5.1681398528175029</v>
      </c>
      <c r="O2081" s="7" t="s">
        <v>3264</v>
      </c>
      <c r="P2081" s="67">
        <v>46.136181213727085</v>
      </c>
      <c r="Q2081" s="18">
        <f t="shared" si="113"/>
        <v>3</v>
      </c>
      <c r="R2081" s="68">
        <v>1.48</v>
      </c>
      <c r="S2081" s="69" t="s">
        <v>367</v>
      </c>
      <c r="T2081" s="59">
        <f t="shared" si="111"/>
        <v>42829.2</v>
      </c>
    </row>
    <row r="2082" spans="1:20">
      <c r="A2082">
        <f t="shared" si="112"/>
        <v>123</v>
      </c>
      <c r="B2082" s="60" t="s">
        <v>84</v>
      </c>
      <c r="C2082" s="60" t="s">
        <v>252</v>
      </c>
      <c r="D2082" s="60">
        <v>7</v>
      </c>
      <c r="E2082" s="65">
        <v>1871.8710000000001</v>
      </c>
      <c r="F2082" s="60">
        <v>2024</v>
      </c>
      <c r="G2082" s="65">
        <v>76.33</v>
      </c>
      <c r="H2082" s="65">
        <v>6.2720907630920415</v>
      </c>
      <c r="I2082" s="66">
        <v>6.4699997901916504</v>
      </c>
      <c r="J2082" s="5">
        <v>10.25818542023352</v>
      </c>
      <c r="K2082" s="6">
        <v>67.161672043730405</v>
      </c>
      <c r="L2082" s="5">
        <v>60.535980159809583</v>
      </c>
      <c r="M2082" s="5">
        <v>13.501394430320055</v>
      </c>
      <c r="N2082" s="7">
        <v>4.4836835537419786</v>
      </c>
      <c r="O2082" s="7" t="s">
        <v>3269</v>
      </c>
      <c r="P2082" s="67">
        <v>40.073040162027276</v>
      </c>
      <c r="Q2082" s="18">
        <f t="shared" si="113"/>
        <v>3</v>
      </c>
      <c r="R2082" s="68">
        <v>1.49</v>
      </c>
      <c r="S2082" s="69">
        <v>37611.67</v>
      </c>
      <c r="T2082" s="59">
        <f t="shared" si="111"/>
        <v>37611.67</v>
      </c>
    </row>
    <row r="2083" spans="1:20">
      <c r="A2083" t="str">
        <f t="shared" si="112"/>
        <v/>
      </c>
      <c r="B2083" s="60" t="s">
        <v>116</v>
      </c>
      <c r="C2083" s="60" t="s">
        <v>284</v>
      </c>
      <c r="D2083" s="60">
        <v>1</v>
      </c>
      <c r="E2083" s="65">
        <v>4293.2610000000004</v>
      </c>
      <c r="F2083" s="60">
        <v>2020</v>
      </c>
      <c r="G2083" s="65">
        <v>76.33</v>
      </c>
      <c r="H2083" s="65" t="s">
        <v>367</v>
      </c>
      <c r="I2083" s="66">
        <v>2.511591911315918</v>
      </c>
      <c r="J2083" s="5" t="s">
        <v>367</v>
      </c>
      <c r="K2083" s="6" t="s">
        <v>367</v>
      </c>
      <c r="L2083" s="5" t="s">
        <v>367</v>
      </c>
      <c r="M2083" s="5">
        <v>9.5429865514443222</v>
      </c>
      <c r="N2083" s="7" t="s">
        <v>367</v>
      </c>
      <c r="O2083" s="7" t="s">
        <v>651</v>
      </c>
      <c r="P2083" s="67" t="s">
        <v>367</v>
      </c>
      <c r="Q2083" s="18">
        <f t="shared" si="113"/>
        <v>2</v>
      </c>
      <c r="R2083" s="68">
        <v>1.53</v>
      </c>
      <c r="S2083" s="69">
        <v>26881.8</v>
      </c>
      <c r="T2083" s="59">
        <f t="shared" si="111"/>
        <v>26881.8</v>
      </c>
    </row>
    <row r="2084" spans="1:20">
      <c r="A2084" t="str">
        <f t="shared" si="112"/>
        <v/>
      </c>
      <c r="B2084" s="60" t="s">
        <v>338</v>
      </c>
      <c r="C2084" s="60" t="s">
        <v>339</v>
      </c>
      <c r="D2084" s="60">
        <v>7</v>
      </c>
      <c r="E2084" s="65">
        <v>1817.1669999999999</v>
      </c>
      <c r="F2084" s="60">
        <v>2013</v>
      </c>
      <c r="G2084" s="65">
        <v>76.335999999999999</v>
      </c>
      <c r="H2084" s="65">
        <v>6.125758171081543</v>
      </c>
      <c r="I2084" s="66" t="s">
        <v>367</v>
      </c>
      <c r="J2084" s="5">
        <v>10.111852828223022</v>
      </c>
      <c r="K2084" s="6">
        <v>66.208817566256613</v>
      </c>
      <c r="L2084" s="5">
        <v>59.58312568233579</v>
      </c>
      <c r="M2084" s="5" t="s">
        <v>367</v>
      </c>
      <c r="N2084" s="7" t="s">
        <v>367</v>
      </c>
      <c r="O2084" s="7" t="s">
        <v>3270</v>
      </c>
      <c r="P2084" s="67" t="s">
        <v>367</v>
      </c>
      <c r="Q2084" s="18">
        <f t="shared" si="113"/>
        <v>3</v>
      </c>
      <c r="R2084" s="68">
        <v>1.62</v>
      </c>
      <c r="S2084" s="69">
        <v>8828.2800000000007</v>
      </c>
      <c r="T2084" s="59">
        <f t="shared" si="111"/>
        <v>8828.2800000000007</v>
      </c>
    </row>
    <row r="2085" spans="1:20">
      <c r="A2085">
        <f t="shared" si="112"/>
        <v>115</v>
      </c>
      <c r="B2085" s="60" t="s">
        <v>52</v>
      </c>
      <c r="C2085" s="60" t="s">
        <v>220</v>
      </c>
      <c r="D2085" s="60">
        <v>7</v>
      </c>
      <c r="E2085" s="65">
        <v>1327.3579999999999</v>
      </c>
      <c r="F2085" s="60">
        <v>2011</v>
      </c>
      <c r="G2085" s="65">
        <v>76.346000000000004</v>
      </c>
      <c r="H2085" s="65">
        <v>5.4868197441101074</v>
      </c>
      <c r="I2085" s="66">
        <v>5.880000114440918</v>
      </c>
      <c r="J2085" s="5">
        <v>9.472914401251586</v>
      </c>
      <c r="K2085" s="6">
        <v>62.033401186521182</v>
      </c>
      <c r="L2085" s="5">
        <v>55.40770930260036</v>
      </c>
      <c r="M2085" s="5">
        <v>12.911394754569322</v>
      </c>
      <c r="N2085" s="7">
        <v>4.2913806258608629</v>
      </c>
      <c r="O2085" s="7" t="s">
        <v>2027</v>
      </c>
      <c r="P2085" s="67">
        <v>39.074478848443846</v>
      </c>
      <c r="Q2085" s="18">
        <f t="shared" si="113"/>
        <v>3</v>
      </c>
      <c r="R2085" s="68">
        <v>1.65</v>
      </c>
      <c r="S2085" s="69">
        <v>32456.12</v>
      </c>
      <c r="T2085" s="59">
        <f t="shared" si="111"/>
        <v>32456.12</v>
      </c>
    </row>
    <row r="2086" spans="1:20">
      <c r="A2086">
        <f t="shared" si="112"/>
        <v>72</v>
      </c>
      <c r="B2086" s="60" t="s">
        <v>101</v>
      </c>
      <c r="C2086" s="60" t="s">
        <v>269</v>
      </c>
      <c r="D2086" s="60">
        <v>7</v>
      </c>
      <c r="E2086" s="65">
        <v>633.202</v>
      </c>
      <c r="F2086" s="60">
        <v>2013</v>
      </c>
      <c r="G2086" s="65">
        <v>76.353999999999999</v>
      </c>
      <c r="H2086" s="65">
        <v>5.0743417739868164</v>
      </c>
      <c r="I2086" s="66">
        <v>3.4500000476837158</v>
      </c>
      <c r="J2086" s="5">
        <v>9.060436431128295</v>
      </c>
      <c r="K2086" s="6">
        <v>59.338505474167285</v>
      </c>
      <c r="L2086" s="5">
        <v>52.712813590246462</v>
      </c>
      <c r="M2086" s="5">
        <v>10.48139468781212</v>
      </c>
      <c r="N2086" s="7">
        <v>5.0291793373205858</v>
      </c>
      <c r="O2086" s="7" t="s">
        <v>1710</v>
      </c>
      <c r="P2086" s="67">
        <v>45.634143634280456</v>
      </c>
      <c r="Q2086" s="18">
        <f t="shared" si="113"/>
        <v>3</v>
      </c>
      <c r="R2086" s="68">
        <v>1.62</v>
      </c>
      <c r="S2086" s="69">
        <v>20201.38</v>
      </c>
      <c r="T2086" s="59">
        <f t="shared" si="111"/>
        <v>20201.38</v>
      </c>
    </row>
    <row r="2087" spans="1:20">
      <c r="A2087">
        <f t="shared" si="112"/>
        <v>99</v>
      </c>
      <c r="B2087" s="60" t="s">
        <v>153</v>
      </c>
      <c r="C2087" s="60" t="s">
        <v>321</v>
      </c>
      <c r="D2087" s="60">
        <v>2</v>
      </c>
      <c r="E2087" s="65">
        <v>340161.44099999999</v>
      </c>
      <c r="F2087" s="60">
        <v>2021</v>
      </c>
      <c r="G2087" s="65">
        <v>76.384</v>
      </c>
      <c r="H2087" s="65">
        <v>6.9590878486633301</v>
      </c>
      <c r="I2087" s="66">
        <v>7.429999828338623</v>
      </c>
      <c r="J2087" s="5">
        <v>10.945182505804809</v>
      </c>
      <c r="K2087" s="6">
        <v>71.710227030298412</v>
      </c>
      <c r="L2087" s="5">
        <v>65.08453514637759</v>
      </c>
      <c r="M2087" s="5">
        <v>14.461394468467027</v>
      </c>
      <c r="N2087" s="7">
        <v>4.5005711785467151</v>
      </c>
      <c r="O2087" s="7" t="s">
        <v>499</v>
      </c>
      <c r="P2087" s="67">
        <v>40.365584284824465</v>
      </c>
      <c r="Q2087" s="18">
        <f t="shared" si="113"/>
        <v>3</v>
      </c>
      <c r="R2087" s="68">
        <v>1.52</v>
      </c>
      <c r="S2087" s="69">
        <v>71307.399999999994</v>
      </c>
      <c r="T2087" s="59">
        <f t="shared" si="111"/>
        <v>71307.399999999994</v>
      </c>
    </row>
    <row r="2088" spans="1:20">
      <c r="A2088">
        <f t="shared" si="112"/>
        <v>96</v>
      </c>
      <c r="B2088" s="60" t="s">
        <v>71</v>
      </c>
      <c r="C2088" s="60" t="s">
        <v>239</v>
      </c>
      <c r="D2088" s="60">
        <v>4</v>
      </c>
      <c r="E2088" s="65">
        <v>85026.754000000001</v>
      </c>
      <c r="F2088" s="60">
        <v>2017</v>
      </c>
      <c r="G2088" s="65">
        <v>76.396000000000001</v>
      </c>
      <c r="H2088" s="65">
        <v>4.7167830467224121</v>
      </c>
      <c r="I2088" s="66">
        <v>3.5467286109924316</v>
      </c>
      <c r="J2088" s="5">
        <v>8.7028777038638907</v>
      </c>
      <c r="K2088" s="6">
        <v>57.028138182034219</v>
      </c>
      <c r="L2088" s="5">
        <v>50.402446298113396</v>
      </c>
      <c r="M2088" s="5">
        <v>10.578123251120836</v>
      </c>
      <c r="N2088" s="7">
        <v>4.7647815308611436</v>
      </c>
      <c r="O2088" s="7" t="s">
        <v>1118</v>
      </c>
      <c r="P2088" s="67">
        <v>43.035132492360525</v>
      </c>
      <c r="Q2088" s="18">
        <f t="shared" si="113"/>
        <v>3</v>
      </c>
      <c r="R2088" s="68">
        <v>1.58</v>
      </c>
      <c r="S2088" s="69">
        <v>16167.97</v>
      </c>
      <c r="T2088" s="59">
        <f t="shared" si="111"/>
        <v>16167.97</v>
      </c>
    </row>
    <row r="2089" spans="1:20">
      <c r="A2089">
        <f t="shared" si="112"/>
        <v>13</v>
      </c>
      <c r="B2089" s="60" t="s">
        <v>143</v>
      </c>
      <c r="C2089" s="60" t="s">
        <v>311</v>
      </c>
      <c r="D2089" s="60">
        <v>8</v>
      </c>
      <c r="E2089" s="65">
        <v>71702.434999999998</v>
      </c>
      <c r="F2089" s="60">
        <v>2023</v>
      </c>
      <c r="G2089" s="65">
        <v>76.412000000000006</v>
      </c>
      <c r="H2089" s="65">
        <v>6.2827859191894539</v>
      </c>
      <c r="I2089" s="66">
        <v>2.5299999713897705</v>
      </c>
      <c r="J2089" s="5">
        <v>10.268880576330933</v>
      </c>
      <c r="K2089" s="6">
        <v>67.303920467291945</v>
      </c>
      <c r="L2089" s="5">
        <v>60.678228583371123</v>
      </c>
      <c r="M2089" s="5">
        <v>9.5613946115181747</v>
      </c>
      <c r="N2089" s="7">
        <v>6.3461692617805809</v>
      </c>
      <c r="O2089" s="7" t="s">
        <v>3271</v>
      </c>
      <c r="P2089" s="67">
        <v>56.78561612608916</v>
      </c>
      <c r="Q2089" s="18">
        <f t="shared" si="113"/>
        <v>2</v>
      </c>
      <c r="R2089" s="68">
        <v>1.5</v>
      </c>
      <c r="S2089" s="69">
        <v>21191.45</v>
      </c>
      <c r="T2089" s="59">
        <f t="shared" si="111"/>
        <v>21191.45</v>
      </c>
    </row>
    <row r="2090" spans="1:20">
      <c r="A2090">
        <f t="shared" si="112"/>
        <v>131</v>
      </c>
      <c r="B2090" s="60" t="s">
        <v>52</v>
      </c>
      <c r="C2090" s="60" t="s">
        <v>220</v>
      </c>
      <c r="D2090" s="60">
        <v>7</v>
      </c>
      <c r="E2090" s="65">
        <v>1322.616</v>
      </c>
      <c r="F2090" s="60">
        <v>2012</v>
      </c>
      <c r="G2090" s="65">
        <v>76.415999999999997</v>
      </c>
      <c r="H2090" s="65">
        <v>5.3639278411865234</v>
      </c>
      <c r="I2090" s="66">
        <v>6.880000114440918</v>
      </c>
      <c r="J2090" s="5">
        <v>9.350022498328002</v>
      </c>
      <c r="K2090" s="6">
        <v>61.284782506642109</v>
      </c>
      <c r="L2090" s="5">
        <v>54.659090622721287</v>
      </c>
      <c r="M2090" s="5">
        <v>13.911394754569322</v>
      </c>
      <c r="N2090" s="7">
        <v>3.9290877433240845</v>
      </c>
      <c r="O2090" s="7" t="s">
        <v>1879</v>
      </c>
      <c r="P2090" s="67">
        <v>35.652050246048447</v>
      </c>
      <c r="Q2090" s="18">
        <f t="shared" si="113"/>
        <v>3</v>
      </c>
      <c r="R2090" s="68">
        <v>1.62</v>
      </c>
      <c r="S2090" s="69">
        <v>33768.57</v>
      </c>
      <c r="T2090" s="59">
        <f t="shared" si="111"/>
        <v>33768.57</v>
      </c>
    </row>
    <row r="2091" spans="1:20">
      <c r="A2091">
        <f t="shared" si="112"/>
        <v>2</v>
      </c>
      <c r="B2091" s="60" t="s">
        <v>116</v>
      </c>
      <c r="C2091" s="60" t="s">
        <v>284</v>
      </c>
      <c r="D2091" s="60">
        <v>1</v>
      </c>
      <c r="E2091" s="65">
        <v>3628.5349999999999</v>
      </c>
      <c r="F2091" s="60">
        <v>2010</v>
      </c>
      <c r="G2091" s="65">
        <v>76.417000000000002</v>
      </c>
      <c r="H2091" s="65">
        <v>7.321467399597168</v>
      </c>
      <c r="I2091" s="66">
        <v>2.7490456104278564</v>
      </c>
      <c r="J2091" s="5">
        <v>11.307562056738647</v>
      </c>
      <c r="K2091" s="6">
        <v>74.116458007515604</v>
      </c>
      <c r="L2091" s="5">
        <v>67.490766123594781</v>
      </c>
      <c r="M2091" s="5">
        <v>9.7804402505562607</v>
      </c>
      <c r="N2091" s="7">
        <v>6.9005856990697589</v>
      </c>
      <c r="O2091" s="7" t="s">
        <v>2092</v>
      </c>
      <c r="P2091" s="67">
        <v>62.832177671512298</v>
      </c>
      <c r="Q2091" s="18">
        <f t="shared" si="113"/>
        <v>2</v>
      </c>
      <c r="R2091" s="68">
        <v>1.65</v>
      </c>
      <c r="S2091" s="69">
        <v>22739.11</v>
      </c>
      <c r="T2091" s="59">
        <f t="shared" si="111"/>
        <v>22739.11</v>
      </c>
    </row>
    <row r="2092" spans="1:20">
      <c r="A2092">
        <f t="shared" si="112"/>
        <v>2</v>
      </c>
      <c r="B2092" s="60" t="s">
        <v>38</v>
      </c>
      <c r="C2092" s="60" t="s">
        <v>206</v>
      </c>
      <c r="D2092" s="60">
        <v>1</v>
      </c>
      <c r="E2092" s="65">
        <v>48131.078000000001</v>
      </c>
      <c r="F2092" s="60">
        <v>2017</v>
      </c>
      <c r="G2092" s="65">
        <v>76.418000000000006</v>
      </c>
      <c r="H2092" s="65">
        <v>6.1573419570922852</v>
      </c>
      <c r="I2092" s="66">
        <v>1.8400000333786011</v>
      </c>
      <c r="J2092" s="5">
        <v>10.143436614233764</v>
      </c>
      <c r="K2092" s="6">
        <v>66.486960510651045</v>
      </c>
      <c r="L2092" s="5">
        <v>59.861268626730222</v>
      </c>
      <c r="M2092" s="5">
        <v>8.8713946735070053</v>
      </c>
      <c r="N2092" s="7">
        <v>6.7476728101722587</v>
      </c>
      <c r="O2092" s="7" t="s">
        <v>1013</v>
      </c>
      <c r="P2092" s="67">
        <v>60.944450762337453</v>
      </c>
      <c r="Q2092" s="18">
        <f t="shared" si="113"/>
        <v>2</v>
      </c>
      <c r="R2092" s="68">
        <v>1.58</v>
      </c>
      <c r="S2092" s="69">
        <v>16986.03</v>
      </c>
      <c r="T2092" s="59">
        <f t="shared" si="111"/>
        <v>16986.03</v>
      </c>
    </row>
    <row r="2093" spans="1:20">
      <c r="A2093">
        <f t="shared" si="112"/>
        <v>109</v>
      </c>
      <c r="B2093" s="60" t="s">
        <v>89</v>
      </c>
      <c r="C2093" s="60" t="s">
        <v>257</v>
      </c>
      <c r="D2093" s="60">
        <v>7</v>
      </c>
      <c r="E2093" s="65">
        <v>2795.058</v>
      </c>
      <c r="F2093" s="60">
        <v>2019</v>
      </c>
      <c r="G2093" s="65">
        <v>76.424000000000007</v>
      </c>
      <c r="H2093" s="65">
        <v>6.0640978813171387</v>
      </c>
      <c r="I2093" s="66">
        <v>5.679999828338623</v>
      </c>
      <c r="J2093" s="5">
        <v>10.050192538458617</v>
      </c>
      <c r="K2093" s="6">
        <v>65.880947893012447</v>
      </c>
      <c r="L2093" s="5">
        <v>59.255256009091624</v>
      </c>
      <c r="M2093" s="5">
        <v>12.711394468467027</v>
      </c>
      <c r="N2093" s="7">
        <v>4.6615858044595564</v>
      </c>
      <c r="O2093" s="7" t="s">
        <v>784</v>
      </c>
      <c r="P2093" s="67">
        <v>41.956399940541779</v>
      </c>
      <c r="Q2093" s="18">
        <f t="shared" si="113"/>
        <v>3</v>
      </c>
      <c r="R2093" s="68">
        <v>1.55</v>
      </c>
      <c r="S2093" s="69">
        <v>43062.32</v>
      </c>
      <c r="T2093" s="59">
        <f t="shared" si="111"/>
        <v>43062.32</v>
      </c>
    </row>
    <row r="2094" spans="1:20">
      <c r="A2094">
        <f t="shared" si="112"/>
        <v>60</v>
      </c>
      <c r="B2094" s="60" t="s">
        <v>37</v>
      </c>
      <c r="C2094" s="60" t="s">
        <v>205</v>
      </c>
      <c r="D2094" s="60">
        <v>8</v>
      </c>
      <c r="E2094" s="65">
        <v>1379008.04</v>
      </c>
      <c r="F2094" s="60">
        <v>2013</v>
      </c>
      <c r="G2094" s="65">
        <v>76.451999999999998</v>
      </c>
      <c r="H2094" s="65">
        <v>5.2410902976989746</v>
      </c>
      <c r="I2094" s="66">
        <v>3.3299999237060547</v>
      </c>
      <c r="J2094" s="5">
        <v>9.2271849548404532</v>
      </c>
      <c r="K2094" s="6">
        <v>60.508135333194573</v>
      </c>
      <c r="L2094" s="5">
        <v>53.882443449273751</v>
      </c>
      <c r="M2094" s="5">
        <v>10.361394563834459</v>
      </c>
      <c r="N2094" s="7">
        <v>5.2003080393584957</v>
      </c>
      <c r="O2094" s="7" t="s">
        <v>1688</v>
      </c>
      <c r="P2094" s="67">
        <v>47.186944050601774</v>
      </c>
      <c r="Q2094" s="18">
        <f t="shared" ref="Q2094:Q2125" si="114">IF(I2094&lt;R2094,1,IF(I2094&lt;R2094*2,2,3))</f>
        <v>3</v>
      </c>
      <c r="R2094" s="68">
        <v>1.62</v>
      </c>
      <c r="S2094" s="69">
        <v>13080.83</v>
      </c>
      <c r="T2094" s="59">
        <f t="shared" si="111"/>
        <v>13080.83</v>
      </c>
    </row>
    <row r="2095" spans="1:20">
      <c r="A2095">
        <f t="shared" si="112"/>
        <v>50</v>
      </c>
      <c r="B2095" s="60" t="s">
        <v>147</v>
      </c>
      <c r="C2095" s="60" t="s">
        <v>315</v>
      </c>
      <c r="D2095" s="60">
        <v>4</v>
      </c>
      <c r="E2095" s="65">
        <v>78036.153999999995</v>
      </c>
      <c r="F2095" s="60">
        <v>2014</v>
      </c>
      <c r="G2095" s="65">
        <v>76.451999999999998</v>
      </c>
      <c r="H2095" s="65">
        <v>5.5797944068908691</v>
      </c>
      <c r="I2095" s="66">
        <v>3.2400000095367432</v>
      </c>
      <c r="J2095" s="5">
        <v>9.5658890640323477</v>
      </c>
      <c r="K2095" s="6">
        <v>62.729219464183103</v>
      </c>
      <c r="L2095" s="5">
        <v>56.103527580262281</v>
      </c>
      <c r="M2095" s="5">
        <v>10.271394649665147</v>
      </c>
      <c r="N2095" s="7">
        <v>5.4621139089511361</v>
      </c>
      <c r="O2095" s="7" t="s">
        <v>1510</v>
      </c>
      <c r="P2095" s="67">
        <v>49.505249237330993</v>
      </c>
      <c r="Q2095" s="18">
        <f t="shared" si="114"/>
        <v>3</v>
      </c>
      <c r="R2095" s="68">
        <v>1.61</v>
      </c>
      <c r="S2095" s="69">
        <v>24888.85</v>
      </c>
      <c r="T2095" s="59">
        <f t="shared" si="111"/>
        <v>24888.85</v>
      </c>
    </row>
    <row r="2096" spans="1:20">
      <c r="A2096">
        <f t="shared" si="112"/>
        <v>74</v>
      </c>
      <c r="B2096" s="60" t="s">
        <v>67</v>
      </c>
      <c r="C2096" s="60" t="s">
        <v>235</v>
      </c>
      <c r="D2096" s="60">
        <v>7</v>
      </c>
      <c r="E2096" s="65">
        <v>9770.3459999999995</v>
      </c>
      <c r="F2096" s="60">
        <v>2019</v>
      </c>
      <c r="G2096" s="65">
        <v>76.454999999999998</v>
      </c>
      <c r="H2096" s="65">
        <v>6.0002598762512207</v>
      </c>
      <c r="I2096" s="66">
        <v>4.1860294342041016</v>
      </c>
      <c r="J2096" s="5">
        <v>9.9863545333926993</v>
      </c>
      <c r="K2096" s="6">
        <v>65.489031132298237</v>
      </c>
      <c r="L2096" s="5">
        <v>58.863339248377414</v>
      </c>
      <c r="M2096" s="5">
        <v>11.217424074332506</v>
      </c>
      <c r="N2096" s="7">
        <v>5.2474916574712882</v>
      </c>
      <c r="O2096" s="7" t="s">
        <v>762</v>
      </c>
      <c r="P2096" s="67">
        <v>47.229820044264287</v>
      </c>
      <c r="Q2096" s="18">
        <f t="shared" si="114"/>
        <v>3</v>
      </c>
      <c r="R2096" s="68">
        <v>1.55</v>
      </c>
      <c r="S2096" s="69">
        <v>37662.68</v>
      </c>
      <c r="T2096" s="59">
        <f t="shared" si="111"/>
        <v>37662.68</v>
      </c>
    </row>
    <row r="2097" spans="1:20">
      <c r="A2097">
        <f t="shared" si="112"/>
        <v>35</v>
      </c>
      <c r="B2097" s="60" t="s">
        <v>154</v>
      </c>
      <c r="C2097" s="60" t="s">
        <v>322</v>
      </c>
      <c r="D2097" s="60">
        <v>1</v>
      </c>
      <c r="E2097" s="65">
        <v>3390.913</v>
      </c>
      <c r="F2097" s="60">
        <v>2022</v>
      </c>
      <c r="G2097" s="65">
        <v>76.468000000000004</v>
      </c>
      <c r="H2097" s="65">
        <v>6.6708526611328125</v>
      </c>
      <c r="I2097" s="66">
        <v>3.7966222763061523</v>
      </c>
      <c r="J2097" s="5">
        <v>10.656947318274291</v>
      </c>
      <c r="K2097" s="6">
        <v>69.898562262558485</v>
      </c>
      <c r="L2097" s="5">
        <v>63.272870378637663</v>
      </c>
      <c r="M2097" s="5">
        <v>10.828016916434557</v>
      </c>
      <c r="N2097" s="7">
        <v>5.8434402963116279</v>
      </c>
      <c r="O2097" s="7" t="s">
        <v>3272</v>
      </c>
      <c r="P2097" s="67">
        <v>52.348477905291716</v>
      </c>
      <c r="Q2097" s="18">
        <f t="shared" si="114"/>
        <v>3</v>
      </c>
      <c r="R2097" s="68">
        <v>1.51</v>
      </c>
      <c r="S2097" s="69">
        <v>30804.7</v>
      </c>
      <c r="T2097" s="59">
        <f t="shared" si="111"/>
        <v>30804.7</v>
      </c>
    </row>
    <row r="2098" spans="1:20">
      <c r="A2098">
        <f t="shared" si="112"/>
        <v>71</v>
      </c>
      <c r="B2098" s="60" t="s">
        <v>101</v>
      </c>
      <c r="C2098" s="60" t="s">
        <v>269</v>
      </c>
      <c r="D2098" s="60">
        <v>7</v>
      </c>
      <c r="E2098" s="65">
        <v>631.375</v>
      </c>
      <c r="F2098" s="60">
        <v>2014</v>
      </c>
      <c r="G2098" s="65">
        <v>76.468000000000004</v>
      </c>
      <c r="H2098" s="65">
        <v>5.2827205657958984</v>
      </c>
      <c r="I2098" s="66">
        <v>3.6600000858306885</v>
      </c>
      <c r="J2098" s="5">
        <v>9.268815222937377</v>
      </c>
      <c r="K2098" s="6">
        <v>60.793850115940202</v>
      </c>
      <c r="L2098" s="5">
        <v>54.16815823201938</v>
      </c>
      <c r="M2098" s="5">
        <v>10.691394725959093</v>
      </c>
      <c r="N2098" s="7">
        <v>5.0665193476111341</v>
      </c>
      <c r="O2098" s="7" t="s">
        <v>1551</v>
      </c>
      <c r="P2098" s="67">
        <v>45.919822847014274</v>
      </c>
      <c r="Q2098" s="18">
        <f t="shared" si="114"/>
        <v>3</v>
      </c>
      <c r="R2098" s="68">
        <v>1.61</v>
      </c>
      <c r="S2098" s="69">
        <v>20641.849999999999</v>
      </c>
      <c r="T2098" s="59">
        <f t="shared" si="111"/>
        <v>20641.849999999999</v>
      </c>
    </row>
    <row r="2099" spans="1:20">
      <c r="A2099">
        <f t="shared" si="112"/>
        <v>45</v>
      </c>
      <c r="B2099" s="60" t="s">
        <v>12</v>
      </c>
      <c r="C2099" s="60" t="s">
        <v>180</v>
      </c>
      <c r="D2099" s="60">
        <v>4</v>
      </c>
      <c r="E2099" s="65">
        <v>46814.307999999997</v>
      </c>
      <c r="F2099" s="60">
        <v>2024</v>
      </c>
      <c r="G2099" s="65">
        <v>76.474999999999994</v>
      </c>
      <c r="H2099" s="65">
        <v>5.6310176506042477</v>
      </c>
      <c r="I2099" s="66">
        <v>2.7453911304473877</v>
      </c>
      <c r="J2099" s="5">
        <v>9.6171123077457281</v>
      </c>
      <c r="K2099" s="6">
        <v>63.084093374115689</v>
      </c>
      <c r="L2099" s="5">
        <v>56.458401490194866</v>
      </c>
      <c r="M2099" s="5">
        <v>9.7767857705757919</v>
      </c>
      <c r="N2099" s="7">
        <v>5.7747405757945556</v>
      </c>
      <c r="O2099" s="7" t="s">
        <v>3273</v>
      </c>
      <c r="P2099" s="67">
        <v>51.611896389515074</v>
      </c>
      <c r="Q2099" s="18">
        <f t="shared" si="114"/>
        <v>2</v>
      </c>
      <c r="R2099" s="68">
        <v>1.49</v>
      </c>
      <c r="S2099" s="69">
        <v>15501.92</v>
      </c>
      <c r="T2099" s="59">
        <f t="shared" si="111"/>
        <v>15501.92</v>
      </c>
    </row>
    <row r="2100" spans="1:20">
      <c r="A2100">
        <f t="shared" si="112"/>
        <v>87</v>
      </c>
      <c r="B2100" s="60" t="s">
        <v>57</v>
      </c>
      <c r="C2100" s="60" t="s">
        <v>225</v>
      </c>
      <c r="D2100" s="60">
        <v>5</v>
      </c>
      <c r="E2100" s="65">
        <v>2593.13</v>
      </c>
      <c r="F2100" s="60">
        <v>2025</v>
      </c>
      <c r="G2100" s="65">
        <v>68.695999999999998</v>
      </c>
      <c r="H2100" s="65">
        <v>5.280500617980957</v>
      </c>
      <c r="I2100" s="66">
        <v>2.2642302513122559</v>
      </c>
      <c r="J2100" s="5">
        <v>9.2665952751224374</v>
      </c>
      <c r="K2100" s="6">
        <v>54.601847505869692</v>
      </c>
      <c r="L2100" s="5">
        <v>47.97615562194887</v>
      </c>
      <c r="M2100" s="5">
        <v>9.2956248914406601</v>
      </c>
      <c r="N2100" s="7">
        <v>5.1611544336438255</v>
      </c>
      <c r="O2100" s="7" t="s">
        <v>3266</v>
      </c>
      <c r="P2100" s="67">
        <v>46.073822110833433</v>
      </c>
      <c r="Q2100" s="18">
        <f t="shared" si="114"/>
        <v>2</v>
      </c>
      <c r="R2100" s="68">
        <v>1.48</v>
      </c>
      <c r="S2100" s="69" t="s">
        <v>367</v>
      </c>
      <c r="T2100" s="59">
        <f t="shared" si="111"/>
        <v>18923.66</v>
      </c>
    </row>
    <row r="2101" spans="1:20">
      <c r="A2101">
        <f t="shared" si="112"/>
        <v>41</v>
      </c>
      <c r="B2101" s="60" t="s">
        <v>136</v>
      </c>
      <c r="C2101" s="60" t="s">
        <v>304</v>
      </c>
      <c r="D2101" s="60">
        <v>6</v>
      </c>
      <c r="E2101" s="65">
        <v>22253.117999999999</v>
      </c>
      <c r="F2101" s="60">
        <v>2018</v>
      </c>
      <c r="G2101" s="65">
        <v>76.484999999999999</v>
      </c>
      <c r="H2101" s="65">
        <v>4.4350237846374512</v>
      </c>
      <c r="I2101" s="66">
        <v>1.5700000524520874</v>
      </c>
      <c r="J2101" s="5">
        <v>8.4211184417789298</v>
      </c>
      <c r="K2101" s="6">
        <v>55.246114504255139</v>
      </c>
      <c r="L2101" s="5">
        <v>48.620422620334317</v>
      </c>
      <c r="M2101" s="5">
        <v>8.6013946925804916</v>
      </c>
      <c r="N2101" s="7">
        <v>5.6526208083758771</v>
      </c>
      <c r="O2101" s="7" t="s">
        <v>901</v>
      </c>
      <c r="P2101" s="67">
        <v>50.93545391215234</v>
      </c>
      <c r="Q2101" s="18">
        <f t="shared" si="114"/>
        <v>2</v>
      </c>
      <c r="R2101" s="68">
        <v>1.56</v>
      </c>
      <c r="S2101" s="69">
        <v>14759.82</v>
      </c>
      <c r="T2101" s="59">
        <f t="shared" si="111"/>
        <v>14759.82</v>
      </c>
    </row>
    <row r="2102" spans="1:20">
      <c r="A2102">
        <f t="shared" si="112"/>
        <v>35</v>
      </c>
      <c r="B2102" s="60" t="s">
        <v>78</v>
      </c>
      <c r="C2102" s="60" t="s">
        <v>246</v>
      </c>
      <c r="D2102" s="60">
        <v>4</v>
      </c>
      <c r="E2102" s="65">
        <v>10462.306</v>
      </c>
      <c r="F2102" s="60">
        <v>2018</v>
      </c>
      <c r="G2102" s="65">
        <v>76.491</v>
      </c>
      <c r="H2102" s="65">
        <v>4.6389336585998535</v>
      </c>
      <c r="I2102" s="66">
        <v>1.6499999761581421</v>
      </c>
      <c r="J2102" s="5">
        <v>8.6250283157413321</v>
      </c>
      <c r="K2102" s="6">
        <v>56.588288723423815</v>
      </c>
      <c r="L2102" s="5">
        <v>49.962596839502993</v>
      </c>
      <c r="M2102" s="5">
        <v>8.6813946162865463</v>
      </c>
      <c r="N2102" s="7">
        <v>5.7551348657474595</v>
      </c>
      <c r="O2102" s="7" t="s">
        <v>924</v>
      </c>
      <c r="P2102" s="67">
        <v>51.859202421314812</v>
      </c>
      <c r="Q2102" s="18">
        <f t="shared" si="114"/>
        <v>2</v>
      </c>
      <c r="R2102" s="68">
        <v>1.56</v>
      </c>
      <c r="S2102" s="69">
        <v>9311.5300000000007</v>
      </c>
      <c r="T2102" s="59">
        <f t="shared" si="111"/>
        <v>9311.5300000000007</v>
      </c>
    </row>
    <row r="2103" spans="1:20">
      <c r="A2103">
        <f t="shared" si="112"/>
        <v>7</v>
      </c>
      <c r="B2103" s="60" t="s">
        <v>38</v>
      </c>
      <c r="C2103" s="60" t="s">
        <v>206</v>
      </c>
      <c r="D2103" s="60">
        <v>1</v>
      </c>
      <c r="E2103" s="65">
        <v>51737.944000000003</v>
      </c>
      <c r="F2103" s="60">
        <v>2022</v>
      </c>
      <c r="G2103" s="65">
        <v>76.507999999999996</v>
      </c>
      <c r="H2103" s="65">
        <v>5.8917121887207031</v>
      </c>
      <c r="I2103" s="66">
        <v>1.9700000286102295</v>
      </c>
      <c r="J2103" s="5">
        <v>9.8778068458621817</v>
      </c>
      <c r="K2103" s="6">
        <v>64.822096235339941</v>
      </c>
      <c r="L2103" s="5">
        <v>58.196404351419119</v>
      </c>
      <c r="M2103" s="5">
        <v>9.0013946687386337</v>
      </c>
      <c r="N2103" s="7">
        <v>6.4652652720063646</v>
      </c>
      <c r="O2103" s="7" t="s">
        <v>3275</v>
      </c>
      <c r="P2103" s="67">
        <v>57.919098866656036</v>
      </c>
      <c r="Q2103" s="18">
        <f t="shared" si="114"/>
        <v>2</v>
      </c>
      <c r="R2103" s="68">
        <v>1.51</v>
      </c>
      <c r="S2103" s="69">
        <v>18458.72</v>
      </c>
      <c r="T2103" s="59">
        <f t="shared" si="111"/>
        <v>18458.72</v>
      </c>
    </row>
    <row r="2104" spans="1:20">
      <c r="A2104">
        <f t="shared" si="112"/>
        <v>53</v>
      </c>
      <c r="B2104" s="60" t="s">
        <v>146</v>
      </c>
      <c r="C2104" s="60" t="s">
        <v>314</v>
      </c>
      <c r="D2104" s="60">
        <v>4</v>
      </c>
      <c r="E2104" s="65">
        <v>12200.431</v>
      </c>
      <c r="F2104" s="60">
        <v>2023</v>
      </c>
      <c r="G2104" s="65">
        <v>76.507999999999996</v>
      </c>
      <c r="H2104" s="65">
        <v>4.5056459579467756</v>
      </c>
      <c r="I2104" s="66">
        <v>1.6799999475479126</v>
      </c>
      <c r="J2104" s="5">
        <v>8.4917406150882542</v>
      </c>
      <c r="K2104" s="6">
        <v>55.726178487422082</v>
      </c>
      <c r="L2104" s="5">
        <v>49.10048660350126</v>
      </c>
      <c r="M2104" s="5">
        <v>8.7113945876763168</v>
      </c>
      <c r="N2104" s="7">
        <v>5.6363520340315976</v>
      </c>
      <c r="O2104" s="7" t="s">
        <v>3276</v>
      </c>
      <c r="P2104" s="67">
        <v>50.434161106225844</v>
      </c>
      <c r="Q2104" s="18">
        <f t="shared" si="114"/>
        <v>2</v>
      </c>
      <c r="R2104" s="68">
        <v>1.5</v>
      </c>
      <c r="S2104" s="69">
        <v>12650.96</v>
      </c>
      <c r="T2104" s="59">
        <f t="shared" si="111"/>
        <v>12650.96</v>
      </c>
    </row>
    <row r="2105" spans="1:20">
      <c r="A2105" t="str">
        <f t="shared" si="112"/>
        <v/>
      </c>
      <c r="B2105" s="60" t="s">
        <v>18</v>
      </c>
      <c r="C2105" s="60" t="s">
        <v>186</v>
      </c>
      <c r="D2105" s="60">
        <v>4</v>
      </c>
      <c r="E2105" s="65">
        <v>994.61800000000005</v>
      </c>
      <c r="F2105" s="60">
        <v>2006</v>
      </c>
      <c r="G2105" s="65">
        <v>76.510000000000005</v>
      </c>
      <c r="H2105" s="65" t="s">
        <v>367</v>
      </c>
      <c r="I2105" s="66">
        <v>7.4126148223876953</v>
      </c>
      <c r="J2105" s="5" t="s">
        <v>367</v>
      </c>
      <c r="K2105" s="6" t="s">
        <v>367</v>
      </c>
      <c r="L2105" s="5" t="s">
        <v>367</v>
      </c>
      <c r="M2105" s="5">
        <v>14.4440094625161</v>
      </c>
      <c r="N2105" s="7" t="s">
        <v>367</v>
      </c>
      <c r="O2105" s="7" t="s">
        <v>2678</v>
      </c>
      <c r="P2105" s="67" t="s">
        <v>367</v>
      </c>
      <c r="Q2105" s="18">
        <f t="shared" si="114"/>
        <v>3</v>
      </c>
      <c r="R2105" s="68">
        <v>1.71</v>
      </c>
      <c r="S2105" s="69">
        <v>52691.93</v>
      </c>
      <c r="T2105" s="59">
        <f t="shared" si="111"/>
        <v>52691.93</v>
      </c>
    </row>
    <row r="2106" spans="1:20">
      <c r="A2106">
        <f t="shared" si="112"/>
        <v>58</v>
      </c>
      <c r="B2106" s="60" t="s">
        <v>131</v>
      </c>
      <c r="C2106" s="60" t="s">
        <v>299</v>
      </c>
      <c r="D2106" s="60">
        <v>7</v>
      </c>
      <c r="E2106" s="65">
        <v>5410.4219999999996</v>
      </c>
      <c r="F2106" s="60">
        <v>2013</v>
      </c>
      <c r="G2106" s="65">
        <v>76.513999999999996</v>
      </c>
      <c r="H2106" s="65">
        <v>5.9365272521972656</v>
      </c>
      <c r="I2106" s="66">
        <v>4.2100000381469727</v>
      </c>
      <c r="J2106" s="5">
        <v>9.9226219093387442</v>
      </c>
      <c r="K2106" s="6">
        <v>65.12129711985969</v>
      </c>
      <c r="L2106" s="5">
        <v>58.495605235938868</v>
      </c>
      <c r="M2106" s="5">
        <v>11.241394678275377</v>
      </c>
      <c r="N2106" s="7">
        <v>5.2035896710383183</v>
      </c>
      <c r="O2106" s="7" t="s">
        <v>1692</v>
      </c>
      <c r="P2106" s="67">
        <v>47.216721165591593</v>
      </c>
      <c r="Q2106" s="18">
        <f t="shared" si="114"/>
        <v>3</v>
      </c>
      <c r="R2106" s="68">
        <v>1.62</v>
      </c>
      <c r="S2106" s="69">
        <v>31090.99</v>
      </c>
      <c r="T2106" s="59">
        <f t="shared" si="111"/>
        <v>31090.99</v>
      </c>
    </row>
    <row r="2107" spans="1:20">
      <c r="A2107">
        <f t="shared" si="112"/>
        <v>106</v>
      </c>
      <c r="B2107" s="60" t="s">
        <v>126</v>
      </c>
      <c r="C2107" s="60" t="s">
        <v>294</v>
      </c>
      <c r="D2107" s="60">
        <v>4</v>
      </c>
      <c r="E2107" s="65">
        <v>28026.825000000001</v>
      </c>
      <c r="F2107" s="60">
        <v>2013</v>
      </c>
      <c r="G2107" s="65">
        <v>76.516999999999996</v>
      </c>
      <c r="H2107" s="65">
        <v>6.4951329231262207</v>
      </c>
      <c r="I2107" s="66">
        <v>7.1568818092346191</v>
      </c>
      <c r="J2107" s="5">
        <v>10.481227580267699</v>
      </c>
      <c r="K2107" s="6">
        <v>68.790074184593763</v>
      </c>
      <c r="L2107" s="5">
        <v>62.164382300672941</v>
      </c>
      <c r="M2107" s="5">
        <v>14.188276449363023</v>
      </c>
      <c r="N2107" s="7">
        <v>4.3813906870600752</v>
      </c>
      <c r="O2107" s="7" t="s">
        <v>1731</v>
      </c>
      <c r="P2107" s="67">
        <v>39.756190527443295</v>
      </c>
      <c r="Q2107" s="18">
        <f t="shared" si="114"/>
        <v>3</v>
      </c>
      <c r="R2107" s="68">
        <v>1.62</v>
      </c>
      <c r="S2107" s="69">
        <v>57998.46</v>
      </c>
      <c r="T2107" s="59">
        <f t="shared" si="111"/>
        <v>57998.46</v>
      </c>
    </row>
    <row r="2108" spans="1:20">
      <c r="A2108">
        <f t="shared" si="112"/>
        <v>78</v>
      </c>
      <c r="B2108" s="60" t="s">
        <v>147</v>
      </c>
      <c r="C2108" s="60" t="s">
        <v>315</v>
      </c>
      <c r="D2108" s="60">
        <v>4</v>
      </c>
      <c r="E2108" s="65">
        <v>86091.691999999995</v>
      </c>
      <c r="F2108" s="60">
        <v>2020</v>
      </c>
      <c r="G2108" s="65">
        <v>76.525000000000006</v>
      </c>
      <c r="H2108" s="65">
        <v>4.8615541458129883</v>
      </c>
      <c r="I2108" s="66">
        <v>3.0699999332427979</v>
      </c>
      <c r="J2108" s="5">
        <v>8.8476488029544669</v>
      </c>
      <c r="K2108" s="6">
        <v>58.074690806733742</v>
      </c>
      <c r="L2108" s="5">
        <v>51.448998922812919</v>
      </c>
      <c r="M2108" s="5">
        <v>10.101394573371202</v>
      </c>
      <c r="N2108" s="7">
        <v>5.0932570299194362</v>
      </c>
      <c r="O2108" s="7" t="s">
        <v>682</v>
      </c>
      <c r="P2108" s="67">
        <v>45.734798399824278</v>
      </c>
      <c r="Q2108" s="18">
        <f t="shared" si="114"/>
        <v>3</v>
      </c>
      <c r="R2108" s="68">
        <v>1.53</v>
      </c>
      <c r="S2108" s="69">
        <v>28976.720000000001</v>
      </c>
      <c r="T2108" s="59">
        <f t="shared" si="111"/>
        <v>28976.720000000001</v>
      </c>
    </row>
    <row r="2109" spans="1:20">
      <c r="A2109">
        <f t="shared" si="112"/>
        <v>53</v>
      </c>
      <c r="B2109" s="60" t="s">
        <v>147</v>
      </c>
      <c r="C2109" s="60" t="s">
        <v>315</v>
      </c>
      <c r="D2109" s="60">
        <v>4</v>
      </c>
      <c r="E2109" s="65">
        <v>80014.225999999995</v>
      </c>
      <c r="F2109" s="60">
        <v>2015</v>
      </c>
      <c r="G2109" s="65">
        <v>76.539000000000001</v>
      </c>
      <c r="H2109" s="65">
        <v>5.51446533203125</v>
      </c>
      <c r="I2109" s="66">
        <v>3.2699999809265137</v>
      </c>
      <c r="J2109" s="5">
        <v>9.5005599891727286</v>
      </c>
      <c r="K2109" s="6">
        <v>62.37171429075282</v>
      </c>
      <c r="L2109" s="5">
        <v>55.746022406831997</v>
      </c>
      <c r="M2109" s="5">
        <v>10.301394621054918</v>
      </c>
      <c r="N2109" s="7">
        <v>5.4115024671410277</v>
      </c>
      <c r="O2109" s="7" t="s">
        <v>1361</v>
      </c>
      <c r="P2109" s="67">
        <v>48.933022851053771</v>
      </c>
      <c r="Q2109" s="18">
        <f t="shared" si="114"/>
        <v>3</v>
      </c>
      <c r="R2109" s="68">
        <v>1.59</v>
      </c>
      <c r="S2109" s="69">
        <v>25984.799999999999</v>
      </c>
      <c r="T2109" s="59">
        <f t="shared" si="111"/>
        <v>25984.799999999999</v>
      </c>
    </row>
    <row r="2110" spans="1:20">
      <c r="A2110">
        <f t="shared" si="112"/>
        <v>33</v>
      </c>
      <c r="B2110" s="60" t="s">
        <v>13</v>
      </c>
      <c r="C2110" s="60" t="s">
        <v>181</v>
      </c>
      <c r="D2110" s="60">
        <v>1</v>
      </c>
      <c r="E2110" s="65">
        <v>44288.894</v>
      </c>
      <c r="F2110" s="60">
        <v>2017</v>
      </c>
      <c r="G2110" s="65">
        <v>76.543000000000006</v>
      </c>
      <c r="H2110" s="65">
        <v>6.039330005645752</v>
      </c>
      <c r="I2110" s="66">
        <v>3.3499999046325684</v>
      </c>
      <c r="J2110" s="5">
        <v>10.025424662787231</v>
      </c>
      <c r="K2110" s="6">
        <v>65.820920276416416</v>
      </c>
      <c r="L2110" s="5">
        <v>59.195228392495594</v>
      </c>
      <c r="M2110" s="5">
        <v>10.381394544760973</v>
      </c>
      <c r="N2110" s="7">
        <v>5.7020497715664593</v>
      </c>
      <c r="O2110" s="7" t="s">
        <v>1047</v>
      </c>
      <c r="P2110" s="67">
        <v>51.500465615901462</v>
      </c>
      <c r="Q2110" s="18">
        <f t="shared" si="114"/>
        <v>3</v>
      </c>
      <c r="R2110" s="68">
        <v>1.58</v>
      </c>
      <c r="S2110" s="69">
        <v>28334.9</v>
      </c>
      <c r="T2110" s="59">
        <f t="shared" si="111"/>
        <v>28334.9</v>
      </c>
    </row>
    <row r="2111" spans="1:20">
      <c r="A2111" t="str">
        <f t="shared" si="112"/>
        <v/>
      </c>
      <c r="B2111" s="60" t="s">
        <v>81</v>
      </c>
      <c r="C2111" s="60" t="s">
        <v>249</v>
      </c>
      <c r="D2111" s="60">
        <v>4</v>
      </c>
      <c r="E2111" s="65">
        <v>2364.7330000000002</v>
      </c>
      <c r="F2111" s="60">
        <v>2006</v>
      </c>
      <c r="G2111" s="65">
        <v>76.554000000000002</v>
      </c>
      <c r="H2111" s="65">
        <v>6.0755472183227539</v>
      </c>
      <c r="I2111" s="66" t="s">
        <v>367</v>
      </c>
      <c r="J2111" s="5">
        <v>10.061641875464232</v>
      </c>
      <c r="K2111" s="6">
        <v>66.068194055000291</v>
      </c>
      <c r="L2111" s="5">
        <v>59.442502171079468</v>
      </c>
      <c r="M2111" s="5" t="s">
        <v>367</v>
      </c>
      <c r="N2111" s="7" t="s">
        <v>367</v>
      </c>
      <c r="O2111" s="7" t="s">
        <v>2809</v>
      </c>
      <c r="P2111" s="67" t="s">
        <v>367</v>
      </c>
      <c r="Q2111" s="18">
        <f t="shared" si="114"/>
        <v>3</v>
      </c>
      <c r="R2111" s="68">
        <v>1.71</v>
      </c>
      <c r="S2111" s="69">
        <v>79521.350000000006</v>
      </c>
      <c r="T2111" s="59">
        <f t="shared" si="111"/>
        <v>79521.350000000006</v>
      </c>
    </row>
    <row r="2112" spans="1:20">
      <c r="A2112">
        <f t="shared" si="112"/>
        <v>3</v>
      </c>
      <c r="B2112" s="60" t="s">
        <v>143</v>
      </c>
      <c r="C2112" s="60" t="s">
        <v>311</v>
      </c>
      <c r="D2112" s="60">
        <v>8</v>
      </c>
      <c r="E2112" s="65">
        <v>70540.794999999998</v>
      </c>
      <c r="F2112" s="60">
        <v>2015</v>
      </c>
      <c r="G2112" s="65">
        <v>76.563000000000002</v>
      </c>
      <c r="H2112" s="65">
        <v>6.2017626762390137</v>
      </c>
      <c r="I2112" s="66">
        <v>2.0299999713897705</v>
      </c>
      <c r="J2112" s="5">
        <v>10.187857333380492</v>
      </c>
      <c r="K2112" s="6">
        <v>66.904832753153201</v>
      </c>
      <c r="L2112" s="5">
        <v>60.279140869232378</v>
      </c>
      <c r="M2112" s="5">
        <v>9.0613946115181747</v>
      </c>
      <c r="N2112" s="7">
        <v>6.6523028135878768</v>
      </c>
      <c r="O2112" s="7" t="s">
        <v>1327</v>
      </c>
      <c r="P2112" s="67">
        <v>60.152848042846813</v>
      </c>
      <c r="Q2112" s="18">
        <f t="shared" si="114"/>
        <v>2</v>
      </c>
      <c r="R2112" s="68">
        <v>1.59</v>
      </c>
      <c r="S2112" s="69">
        <v>18812</v>
      </c>
      <c r="T2112" s="59">
        <f t="shared" si="111"/>
        <v>18812</v>
      </c>
    </row>
    <row r="2113" spans="1:20">
      <c r="A2113">
        <f t="shared" si="112"/>
        <v>14</v>
      </c>
      <c r="B2113" s="60" t="s">
        <v>143</v>
      </c>
      <c r="C2113" s="60" t="s">
        <v>311</v>
      </c>
      <c r="D2113" s="60">
        <v>8</v>
      </c>
      <c r="E2113" s="65">
        <v>71668.010999999999</v>
      </c>
      <c r="F2113" s="60">
        <v>2024</v>
      </c>
      <c r="G2113" s="65">
        <v>76.563999999999993</v>
      </c>
      <c r="H2113" s="65">
        <v>6.3760968093872066</v>
      </c>
      <c r="I2113" s="66">
        <v>2.4500000476837158</v>
      </c>
      <c r="J2113" s="5">
        <v>10.362191466528685</v>
      </c>
      <c r="K2113" s="6">
        <v>68.050593895562642</v>
      </c>
      <c r="L2113" s="5">
        <v>61.424902011641819</v>
      </c>
      <c r="M2113" s="5">
        <v>9.48139468781212</v>
      </c>
      <c r="N2113" s="7">
        <v>6.4784669380550728</v>
      </c>
      <c r="O2113" s="7" t="s">
        <v>3277</v>
      </c>
      <c r="P2113" s="67">
        <v>57.901469335493303</v>
      </c>
      <c r="Q2113" s="18">
        <f t="shared" si="114"/>
        <v>2</v>
      </c>
      <c r="R2113" s="68">
        <v>1.49</v>
      </c>
      <c r="S2113" s="69">
        <v>21740.54</v>
      </c>
      <c r="T2113" s="59">
        <f t="shared" si="111"/>
        <v>21740.54</v>
      </c>
    </row>
    <row r="2114" spans="1:20">
      <c r="A2114">
        <f t="shared" si="112"/>
        <v>75</v>
      </c>
      <c r="B2114" s="60" t="s">
        <v>101</v>
      </c>
      <c r="C2114" s="60" t="s">
        <v>269</v>
      </c>
      <c r="D2114" s="60">
        <v>7</v>
      </c>
      <c r="E2114" s="65">
        <v>624.24900000000002</v>
      </c>
      <c r="F2114" s="60">
        <v>2016</v>
      </c>
      <c r="G2114" s="65">
        <v>76.564999999999998</v>
      </c>
      <c r="H2114" s="65">
        <v>5.3040661811828613</v>
      </c>
      <c r="I2114" s="66">
        <v>3.6700000762939453</v>
      </c>
      <c r="J2114" s="5">
        <v>9.2901608383243399</v>
      </c>
      <c r="K2114" s="6">
        <v>61.011150163776939</v>
      </c>
      <c r="L2114" s="5">
        <v>54.385458279856117</v>
      </c>
      <c r="M2114" s="5">
        <v>10.70139471642235</v>
      </c>
      <c r="N2114" s="7">
        <v>5.0820906733209501</v>
      </c>
      <c r="O2114" s="7" t="s">
        <v>1251</v>
      </c>
      <c r="P2114" s="67">
        <v>45.901043741039985</v>
      </c>
      <c r="Q2114" s="18">
        <f t="shared" si="114"/>
        <v>3</v>
      </c>
      <c r="R2114" s="68">
        <v>1.58</v>
      </c>
      <c r="S2114" s="69">
        <v>21834.18</v>
      </c>
      <c r="T2114" s="59">
        <f t="shared" ref="T2114:T2177" si="115">IF(S2114=0,"",IF(F2114=2025,_xlfn.XLOOKUP("2024"&amp;C2114,O:O,S:S,"",0),S2114))</f>
        <v>21834.18</v>
      </c>
    </row>
    <row r="2115" spans="1:20">
      <c r="A2115">
        <f t="shared" ref="A2115:A2178" si="116">IF(ISNUMBER(P2115),COUNTIFS($F$3:$F$3127,F2115,$P$3:$P$3127,"&gt;"&amp;P2115)+1,"")</f>
        <v>81</v>
      </c>
      <c r="B2115" s="60" t="s">
        <v>120</v>
      </c>
      <c r="C2115" s="60" t="s">
        <v>288</v>
      </c>
      <c r="D2115" s="60">
        <v>7</v>
      </c>
      <c r="E2115" s="65">
        <v>38208.642999999996</v>
      </c>
      <c r="F2115" s="60">
        <v>2011</v>
      </c>
      <c r="G2115" s="65">
        <v>76.567999999999998</v>
      </c>
      <c r="H2115" s="65">
        <v>5.646204948425293</v>
      </c>
      <c r="I2115" s="66">
        <v>4.6599998474121094</v>
      </c>
      <c r="J2115" s="5">
        <v>9.6322996055667716</v>
      </c>
      <c r="K2115" s="6">
        <v>63.260552158757221</v>
      </c>
      <c r="L2115" s="5">
        <v>56.634860274836399</v>
      </c>
      <c r="M2115" s="5">
        <v>11.691394487540514</v>
      </c>
      <c r="N2115" s="7">
        <v>4.8441492873405316</v>
      </c>
      <c r="O2115" s="7" t="s">
        <v>1995</v>
      </c>
      <c r="P2115" s="67">
        <v>44.10762534701086</v>
      </c>
      <c r="Q2115" s="18">
        <f t="shared" si="114"/>
        <v>3</v>
      </c>
      <c r="R2115" s="68">
        <v>1.65</v>
      </c>
      <c r="S2115" s="69">
        <v>28521.66</v>
      </c>
      <c r="T2115" s="59">
        <f t="shared" si="115"/>
        <v>28521.66</v>
      </c>
    </row>
    <row r="2116" spans="1:20">
      <c r="A2116">
        <f t="shared" si="116"/>
        <v>14</v>
      </c>
      <c r="B2116" s="60" t="s">
        <v>49</v>
      </c>
      <c r="C2116" s="60" t="s">
        <v>217</v>
      </c>
      <c r="D2116" s="60">
        <v>1</v>
      </c>
      <c r="E2116" s="65">
        <v>17823.897000000001</v>
      </c>
      <c r="F2116" s="60">
        <v>2022</v>
      </c>
      <c r="G2116" s="65">
        <v>76.576999999999998</v>
      </c>
      <c r="H2116" s="65">
        <v>5.8871321678161621</v>
      </c>
      <c r="I2116" s="66">
        <v>2.2358391284942627</v>
      </c>
      <c r="J2116" s="5">
        <v>9.8732268249576407</v>
      </c>
      <c r="K2116" s="6">
        <v>64.85047408579112</v>
      </c>
      <c r="L2116" s="5">
        <v>58.224782201870298</v>
      </c>
      <c r="M2116" s="5">
        <v>9.2672337686226669</v>
      </c>
      <c r="N2116" s="7">
        <v>6.2828653787724509</v>
      </c>
      <c r="O2116" s="7" t="s">
        <v>3278</v>
      </c>
      <c r="P2116" s="67">
        <v>56.285068860922934</v>
      </c>
      <c r="Q2116" s="18">
        <f t="shared" si="114"/>
        <v>2</v>
      </c>
      <c r="R2116" s="68">
        <v>1.51</v>
      </c>
      <c r="S2116" s="69">
        <v>14186.64</v>
      </c>
      <c r="T2116" s="59">
        <f t="shared" si="115"/>
        <v>14186.64</v>
      </c>
    </row>
    <row r="2117" spans="1:20">
      <c r="A2117">
        <f t="shared" si="116"/>
        <v>4</v>
      </c>
      <c r="B2117" s="60" t="s">
        <v>38</v>
      </c>
      <c r="C2117" s="60" t="s">
        <v>206</v>
      </c>
      <c r="D2117" s="60">
        <v>1</v>
      </c>
      <c r="E2117" s="65">
        <v>49024.464999999997</v>
      </c>
      <c r="F2117" s="60">
        <v>2018</v>
      </c>
      <c r="G2117" s="65">
        <v>76.578999999999994</v>
      </c>
      <c r="H2117" s="65">
        <v>5.9835124015808105</v>
      </c>
      <c r="I2117" s="66">
        <v>1.8799999952316284</v>
      </c>
      <c r="J2117" s="5">
        <v>9.9696070587222891</v>
      </c>
      <c r="K2117" s="6">
        <v>65.485240187089289</v>
      </c>
      <c r="L2117" s="5">
        <v>58.859548303168467</v>
      </c>
      <c r="M2117" s="5">
        <v>8.9113946353600326</v>
      </c>
      <c r="N2117" s="7">
        <v>6.6049760684614167</v>
      </c>
      <c r="O2117" s="7" t="s">
        <v>863</v>
      </c>
      <c r="P2117" s="67">
        <v>59.517074562560069</v>
      </c>
      <c r="Q2117" s="18">
        <f t="shared" si="114"/>
        <v>2</v>
      </c>
      <c r="R2117" s="68">
        <v>1.56</v>
      </c>
      <c r="S2117" s="69">
        <v>17104.13</v>
      </c>
      <c r="T2117" s="59">
        <f t="shared" si="115"/>
        <v>17104.13</v>
      </c>
    </row>
    <row r="2118" spans="1:20">
      <c r="A2118">
        <f t="shared" si="116"/>
        <v>79</v>
      </c>
      <c r="B2118" s="60" t="s">
        <v>101</v>
      </c>
      <c r="C2118" s="60" t="s">
        <v>269</v>
      </c>
      <c r="D2118" s="60">
        <v>7</v>
      </c>
      <c r="E2118" s="65">
        <v>620.11400000000003</v>
      </c>
      <c r="F2118" s="60">
        <v>2017</v>
      </c>
      <c r="G2118" s="65">
        <v>76.593000000000004</v>
      </c>
      <c r="H2118" s="65">
        <v>5.6147985458374023</v>
      </c>
      <c r="I2118" s="66">
        <v>4.3299999237060547</v>
      </c>
      <c r="J2118" s="5">
        <v>9.6008932029788809</v>
      </c>
      <c r="K2118" s="6">
        <v>63.074876902382911</v>
      </c>
      <c r="L2118" s="5">
        <v>56.449185018462089</v>
      </c>
      <c r="M2118" s="5">
        <v>11.361394563834459</v>
      </c>
      <c r="N2118" s="7">
        <v>4.9685084609376107</v>
      </c>
      <c r="O2118" s="7" t="s">
        <v>1090</v>
      </c>
      <c r="P2118" s="67">
        <v>44.875178121171984</v>
      </c>
      <c r="Q2118" s="18">
        <f t="shared" si="114"/>
        <v>3</v>
      </c>
      <c r="R2118" s="68">
        <v>1.58</v>
      </c>
      <c r="S2118" s="69">
        <v>22513.87</v>
      </c>
      <c r="T2118" s="59">
        <f t="shared" si="115"/>
        <v>22513.87</v>
      </c>
    </row>
    <row r="2119" spans="1:20">
      <c r="A2119">
        <f t="shared" si="116"/>
        <v>84</v>
      </c>
      <c r="B2119" s="60" t="s">
        <v>101</v>
      </c>
      <c r="C2119" s="60" t="s">
        <v>269</v>
      </c>
      <c r="D2119" s="60">
        <v>7</v>
      </c>
      <c r="E2119" s="65">
        <v>628.14499999999998</v>
      </c>
      <c r="F2119" s="60">
        <v>2015</v>
      </c>
      <c r="G2119" s="65">
        <v>76.593999999999994</v>
      </c>
      <c r="H2119" s="65">
        <v>5.1249213218688965</v>
      </c>
      <c r="I2119" s="66">
        <v>3.7200000286102295</v>
      </c>
      <c r="J2119" s="5">
        <v>9.1110159790103751</v>
      </c>
      <c r="K2119" s="6">
        <v>59.857317664930981</v>
      </c>
      <c r="L2119" s="5">
        <v>53.231625781010159</v>
      </c>
      <c r="M2119" s="5">
        <v>10.751394668738634</v>
      </c>
      <c r="N2119" s="7">
        <v>4.9511367986322243</v>
      </c>
      <c r="O2119" s="7" t="s">
        <v>1404</v>
      </c>
      <c r="P2119" s="67">
        <v>44.770207826249155</v>
      </c>
      <c r="Q2119" s="18">
        <f t="shared" si="114"/>
        <v>3</v>
      </c>
      <c r="R2119" s="68">
        <v>1.59</v>
      </c>
      <c r="S2119" s="69">
        <v>21131.93</v>
      </c>
      <c r="T2119" s="59">
        <f t="shared" si="115"/>
        <v>21131.93</v>
      </c>
    </row>
    <row r="2120" spans="1:20">
      <c r="A2120">
        <f t="shared" si="116"/>
        <v>55</v>
      </c>
      <c r="B2120" s="60" t="s">
        <v>147</v>
      </c>
      <c r="C2120" s="60" t="s">
        <v>315</v>
      </c>
      <c r="D2120" s="60">
        <v>4</v>
      </c>
      <c r="E2120" s="65">
        <v>81652.088000000003</v>
      </c>
      <c r="F2120" s="60">
        <v>2016</v>
      </c>
      <c r="G2120" s="65">
        <v>76.594999999999999</v>
      </c>
      <c r="H2120" s="65">
        <v>5.3262219429016113</v>
      </c>
      <c r="I2120" s="66">
        <v>3.2400000095367432</v>
      </c>
      <c r="J2120" s="5">
        <v>9.3123166000430899</v>
      </c>
      <c r="K2120" s="6">
        <v>61.180616045033673</v>
      </c>
      <c r="L2120" s="5">
        <v>54.554924161112851</v>
      </c>
      <c r="M2120" s="5">
        <v>10.271394649665147</v>
      </c>
      <c r="N2120" s="7">
        <v>5.3113453451904284</v>
      </c>
      <c r="O2120" s="7" t="s">
        <v>1220</v>
      </c>
      <c r="P2120" s="67">
        <v>47.971653928410433</v>
      </c>
      <c r="Q2120" s="18">
        <f t="shared" si="114"/>
        <v>3</v>
      </c>
      <c r="R2120" s="68">
        <v>1.58</v>
      </c>
      <c r="S2120" s="69">
        <v>26489.64</v>
      </c>
      <c r="T2120" s="59">
        <f t="shared" si="115"/>
        <v>26489.64</v>
      </c>
    </row>
    <row r="2121" spans="1:20">
      <c r="A2121">
        <f t="shared" si="116"/>
        <v>72</v>
      </c>
      <c r="B2121" s="60" t="s">
        <v>120</v>
      </c>
      <c r="C2121" s="60" t="s">
        <v>288</v>
      </c>
      <c r="D2121" s="60">
        <v>7</v>
      </c>
      <c r="E2121" s="65">
        <v>38171.012000000002</v>
      </c>
      <c r="F2121" s="60">
        <v>2020</v>
      </c>
      <c r="G2121" s="65">
        <v>76.594999999999999</v>
      </c>
      <c r="H2121" s="65">
        <v>6.1394553184509277</v>
      </c>
      <c r="I2121" s="66">
        <v>4.5199999809265137</v>
      </c>
      <c r="J2121" s="5">
        <v>10.125549975592406</v>
      </c>
      <c r="K2121" s="6">
        <v>66.523445444139284</v>
      </c>
      <c r="L2121" s="5">
        <v>59.897753560218462</v>
      </c>
      <c r="M2121" s="5">
        <v>11.551394621054918</v>
      </c>
      <c r="N2121" s="7">
        <v>5.1853265796185193</v>
      </c>
      <c r="O2121" s="7" t="s">
        <v>655</v>
      </c>
      <c r="P2121" s="67">
        <v>46.561535057627857</v>
      </c>
      <c r="Q2121" s="18">
        <f t="shared" si="114"/>
        <v>3</v>
      </c>
      <c r="R2121" s="68">
        <v>1.53</v>
      </c>
      <c r="S2121" s="69">
        <v>37852.800000000003</v>
      </c>
      <c r="T2121" s="59">
        <f t="shared" si="115"/>
        <v>37852.800000000003</v>
      </c>
    </row>
    <row r="2122" spans="1:20">
      <c r="A2122">
        <f t="shared" si="116"/>
        <v>21</v>
      </c>
      <c r="B2122" s="60" t="s">
        <v>13</v>
      </c>
      <c r="C2122" s="60" t="s">
        <v>181</v>
      </c>
      <c r="D2122" s="60">
        <v>1</v>
      </c>
      <c r="E2122" s="65">
        <v>43477.012000000002</v>
      </c>
      <c r="F2122" s="60">
        <v>2015</v>
      </c>
      <c r="G2122" s="65">
        <v>76.599999999999994</v>
      </c>
      <c r="H2122" s="65">
        <v>6.6971306800842285</v>
      </c>
      <c r="I2122" s="66">
        <v>3.5899999141693115</v>
      </c>
      <c r="J2122" s="5">
        <v>10.683225337225707</v>
      </c>
      <c r="K2122" s="6">
        <v>70.191876193133581</v>
      </c>
      <c r="L2122" s="5">
        <v>63.566184309212758</v>
      </c>
      <c r="M2122" s="5">
        <v>10.621394554297716</v>
      </c>
      <c r="N2122" s="7">
        <v>5.9847305346068786</v>
      </c>
      <c r="O2122" s="7" t="s">
        <v>1334</v>
      </c>
      <c r="P2122" s="67">
        <v>54.116385936350667</v>
      </c>
      <c r="Q2122" s="18">
        <f t="shared" si="114"/>
        <v>3</v>
      </c>
      <c r="R2122" s="68">
        <v>1.59</v>
      </c>
      <c r="S2122" s="69">
        <v>28669.21</v>
      </c>
      <c r="T2122" s="59">
        <f t="shared" si="115"/>
        <v>28669.21</v>
      </c>
    </row>
    <row r="2123" spans="1:20">
      <c r="A2123">
        <f t="shared" si="116"/>
        <v>20</v>
      </c>
      <c r="B2123" s="60" t="s">
        <v>154</v>
      </c>
      <c r="C2123" s="60" t="s">
        <v>322</v>
      </c>
      <c r="D2123" s="60">
        <v>1</v>
      </c>
      <c r="E2123" s="65">
        <v>3326.8249999999998</v>
      </c>
      <c r="F2123" s="60">
        <v>2011</v>
      </c>
      <c r="G2123" s="65">
        <v>76.614000000000004</v>
      </c>
      <c r="H2123" s="65">
        <v>6.5540471076965332</v>
      </c>
      <c r="I2123" s="66">
        <v>3.617098331451416</v>
      </c>
      <c r="J2123" s="5">
        <v>10.540141764838012</v>
      </c>
      <c r="K2123" s="6">
        <v>69.264432777012757</v>
      </c>
      <c r="L2123" s="5">
        <v>62.638740893091935</v>
      </c>
      <c r="M2123" s="5">
        <v>10.64849297157982</v>
      </c>
      <c r="N2123" s="7">
        <v>5.8824043045594268</v>
      </c>
      <c r="O2123" s="7" t="s">
        <v>1966</v>
      </c>
      <c r="P2123" s="67">
        <v>53.561290087241659</v>
      </c>
      <c r="Q2123" s="18">
        <f t="shared" si="114"/>
        <v>3</v>
      </c>
      <c r="R2123" s="68">
        <v>1.65</v>
      </c>
      <c r="S2123" s="69">
        <v>26099.32</v>
      </c>
      <c r="T2123" s="59">
        <f t="shared" si="115"/>
        <v>26099.32</v>
      </c>
    </row>
    <row r="2124" spans="1:20">
      <c r="A2124">
        <f t="shared" si="116"/>
        <v>114</v>
      </c>
      <c r="B2124" s="60" t="s">
        <v>71</v>
      </c>
      <c r="C2124" s="60" t="s">
        <v>239</v>
      </c>
      <c r="D2124" s="60">
        <v>4</v>
      </c>
      <c r="E2124" s="65">
        <v>86117.998000000007</v>
      </c>
      <c r="F2124" s="60">
        <v>2018</v>
      </c>
      <c r="G2124" s="65">
        <v>76.620999999999995</v>
      </c>
      <c r="H2124" s="65">
        <v>4.2781176567077637</v>
      </c>
      <c r="I2124" s="66">
        <v>3.4485805034637451</v>
      </c>
      <c r="J2124" s="5">
        <v>8.2642123138492423</v>
      </c>
      <c r="K2124" s="6">
        <v>54.313147871761451</v>
      </c>
      <c r="L2124" s="5">
        <v>47.687455987840629</v>
      </c>
      <c r="M2124" s="5">
        <v>10.479975143592149</v>
      </c>
      <c r="N2124" s="7">
        <v>4.5503405623054869</v>
      </c>
      <c r="O2124" s="7" t="s">
        <v>978</v>
      </c>
      <c r="P2124" s="67">
        <v>41.002867493335749</v>
      </c>
      <c r="Q2124" s="18">
        <f t="shared" si="114"/>
        <v>3</v>
      </c>
      <c r="R2124" s="68">
        <v>1.56</v>
      </c>
      <c r="S2124" s="69">
        <v>15364.8</v>
      </c>
      <c r="T2124" s="59">
        <f t="shared" si="115"/>
        <v>15364.8</v>
      </c>
    </row>
    <row r="2125" spans="1:20">
      <c r="A2125" t="str">
        <f t="shared" si="116"/>
        <v/>
      </c>
      <c r="B2125" s="60" t="s">
        <v>334</v>
      </c>
      <c r="C2125" s="60" t="s">
        <v>335</v>
      </c>
      <c r="D2125" s="60">
        <v>4</v>
      </c>
      <c r="E2125" s="65">
        <v>2684.6590000000001</v>
      </c>
      <c r="F2125" s="60">
        <v>2009</v>
      </c>
      <c r="G2125" s="65">
        <v>76.631</v>
      </c>
      <c r="H2125" s="65" t="s">
        <v>367</v>
      </c>
      <c r="I2125" s="66">
        <v>5.6700000762939453</v>
      </c>
      <c r="J2125" s="5" t="s">
        <v>367</v>
      </c>
      <c r="K2125" s="6" t="s">
        <v>367</v>
      </c>
      <c r="L2125" s="5" t="s">
        <v>367</v>
      </c>
      <c r="M2125" s="5">
        <v>12.70139471642235</v>
      </c>
      <c r="N2125" s="7" t="s">
        <v>367</v>
      </c>
      <c r="O2125" s="7" t="s">
        <v>3279</v>
      </c>
      <c r="P2125" s="67" t="s">
        <v>367</v>
      </c>
      <c r="Q2125" s="18">
        <f t="shared" si="114"/>
        <v>3</v>
      </c>
      <c r="R2125" s="68">
        <v>1.67</v>
      </c>
      <c r="S2125" s="69">
        <v>48304.12</v>
      </c>
      <c r="T2125" s="59">
        <f t="shared" si="115"/>
        <v>48304.12</v>
      </c>
    </row>
    <row r="2126" spans="1:20">
      <c r="A2126">
        <f t="shared" si="116"/>
        <v>114</v>
      </c>
      <c r="B2126" s="60" t="s">
        <v>101</v>
      </c>
      <c r="C2126" s="60" t="s">
        <v>269</v>
      </c>
      <c r="D2126" s="60">
        <v>7</v>
      </c>
      <c r="E2126" s="65">
        <v>611.66700000000003</v>
      </c>
      <c r="F2126" s="60">
        <v>2019</v>
      </c>
      <c r="G2126" s="65">
        <v>76.638999999999996</v>
      </c>
      <c r="H2126" s="65">
        <v>5.3860249519348145</v>
      </c>
      <c r="I2126" s="66">
        <v>4.9099998474121094</v>
      </c>
      <c r="J2126" s="5">
        <v>9.372119609076293</v>
      </c>
      <c r="K2126" s="6">
        <v>61.608884346683801</v>
      </c>
      <c r="L2126" s="5">
        <v>54.983192462762979</v>
      </c>
      <c r="M2126" s="5">
        <v>11.941394487540514</v>
      </c>
      <c r="N2126" s="7">
        <v>4.6044197367511543</v>
      </c>
      <c r="O2126" s="7" t="s">
        <v>804</v>
      </c>
      <c r="P2126" s="67">
        <v>41.441879238700942</v>
      </c>
      <c r="Q2126" s="18">
        <f t="shared" ref="Q2126:Q2130" si="117">IF(I2126&lt;R2126,1,IF(I2126&lt;R2126*2,2,3))</f>
        <v>3</v>
      </c>
      <c r="R2126" s="68">
        <v>1.55</v>
      </c>
      <c r="S2126" s="69">
        <v>24585.22</v>
      </c>
      <c r="T2126" s="59">
        <f t="shared" si="115"/>
        <v>24585.22</v>
      </c>
    </row>
    <row r="2127" spans="1:20">
      <c r="A2127">
        <f t="shared" si="116"/>
        <v>79</v>
      </c>
      <c r="B2127" s="60" t="s">
        <v>112</v>
      </c>
      <c r="C2127" s="60" t="s">
        <v>280</v>
      </c>
      <c r="D2127" s="60">
        <v>7</v>
      </c>
      <c r="E2127" s="65">
        <v>1840.2329999999999</v>
      </c>
      <c r="F2127" s="60">
        <v>2022</v>
      </c>
      <c r="G2127" s="65">
        <v>76.644999999999996</v>
      </c>
      <c r="H2127" s="65">
        <v>5.1668815612792969</v>
      </c>
      <c r="I2127" s="66">
        <v>3.440000057220459</v>
      </c>
      <c r="J2127" s="5">
        <v>9.1529762184207755</v>
      </c>
      <c r="K2127" s="6">
        <v>60.173026422168867</v>
      </c>
      <c r="L2127" s="5">
        <v>53.547334538248045</v>
      </c>
      <c r="M2127" s="5">
        <v>10.471394697348863</v>
      </c>
      <c r="N2127" s="7">
        <v>5.1136774122176014</v>
      </c>
      <c r="O2127" s="7" t="s">
        <v>3280</v>
      </c>
      <c r="P2127" s="67">
        <v>45.810894858843696</v>
      </c>
      <c r="Q2127" s="18">
        <f t="shared" si="117"/>
        <v>3</v>
      </c>
      <c r="R2127" s="68">
        <v>1.51</v>
      </c>
      <c r="S2127" s="69">
        <v>22822.33</v>
      </c>
      <c r="T2127" s="59">
        <f t="shared" si="115"/>
        <v>22822.33</v>
      </c>
    </row>
    <row r="2128" spans="1:20">
      <c r="A2128">
        <f t="shared" si="116"/>
        <v>57</v>
      </c>
      <c r="B2128" s="60" t="s">
        <v>131</v>
      </c>
      <c r="C2128" s="60" t="s">
        <v>299</v>
      </c>
      <c r="D2128" s="60">
        <v>7</v>
      </c>
      <c r="E2128" s="65">
        <v>5420.2780000000002</v>
      </c>
      <c r="F2128" s="60">
        <v>2015</v>
      </c>
      <c r="G2128" s="65">
        <v>76.650000000000006</v>
      </c>
      <c r="H2128" s="65">
        <v>6.1620044708251953</v>
      </c>
      <c r="I2128" s="66">
        <v>4.1700000762939453</v>
      </c>
      <c r="J2128" s="5">
        <v>10.148099127966674</v>
      </c>
      <c r="K2128" s="6">
        <v>66.719464588846378</v>
      </c>
      <c r="L2128" s="5">
        <v>60.093772704925556</v>
      </c>
      <c r="M2128" s="5">
        <v>11.20139471642235</v>
      </c>
      <c r="N2128" s="7">
        <v>5.3648473450205412</v>
      </c>
      <c r="O2128" s="7" t="s">
        <v>1380</v>
      </c>
      <c r="P2128" s="67">
        <v>48.511148118351926</v>
      </c>
      <c r="Q2128" s="18">
        <f t="shared" si="117"/>
        <v>3</v>
      </c>
      <c r="R2128" s="68">
        <v>1.59</v>
      </c>
      <c r="S2128" s="69">
        <v>33521.599999999999</v>
      </c>
      <c r="T2128" s="59">
        <f t="shared" si="115"/>
        <v>33521.599999999999</v>
      </c>
    </row>
    <row r="2129" spans="1:20">
      <c r="A2129">
        <f t="shared" si="116"/>
        <v>78</v>
      </c>
      <c r="B2129" s="60" t="s">
        <v>93</v>
      </c>
      <c r="C2129" s="60" t="s">
        <v>261</v>
      </c>
      <c r="D2129" s="60">
        <v>8</v>
      </c>
      <c r="E2129" s="65">
        <v>35126.298000000003</v>
      </c>
      <c r="F2129" s="60">
        <v>2023</v>
      </c>
      <c r="G2129" s="65">
        <v>76.656999999999996</v>
      </c>
      <c r="H2129" s="65">
        <v>5.9396082878112786</v>
      </c>
      <c r="I2129" s="66">
        <v>4.130000114440918</v>
      </c>
      <c r="J2129" s="5">
        <v>9.9257029449527572</v>
      </c>
      <c r="K2129" s="6">
        <v>65.263263210383656</v>
      </c>
      <c r="L2129" s="5">
        <v>58.637571326462833</v>
      </c>
      <c r="M2129" s="5">
        <v>11.161394754569322</v>
      </c>
      <c r="N2129" s="7">
        <v>5.2536060784390246</v>
      </c>
      <c r="O2129" s="7" t="s">
        <v>3281</v>
      </c>
      <c r="P2129" s="67">
        <v>47.009344652150546</v>
      </c>
      <c r="Q2129" s="18">
        <f t="shared" si="117"/>
        <v>3</v>
      </c>
      <c r="R2129" s="68">
        <v>1.5</v>
      </c>
      <c r="S2129" s="69">
        <v>32857.67</v>
      </c>
      <c r="T2129" s="59">
        <f t="shared" si="115"/>
        <v>32857.67</v>
      </c>
    </row>
    <row r="2130" spans="1:20">
      <c r="A2130">
        <f t="shared" si="116"/>
        <v>4</v>
      </c>
      <c r="B2130" s="60" t="s">
        <v>116</v>
      </c>
      <c r="C2130" s="60" t="s">
        <v>284</v>
      </c>
      <c r="D2130" s="60">
        <v>1</v>
      </c>
      <c r="E2130" s="65">
        <v>3693.5050000000001</v>
      </c>
      <c r="F2130" s="60">
        <v>2011</v>
      </c>
      <c r="G2130" s="65">
        <v>76.659000000000006</v>
      </c>
      <c r="H2130" s="65">
        <v>7.2480807304382324</v>
      </c>
      <c r="I2130" s="66">
        <v>2.8421039581298828</v>
      </c>
      <c r="J2130" s="5">
        <v>11.234175387579711</v>
      </c>
      <c r="K2130" s="6">
        <v>73.868629572802604</v>
      </c>
      <c r="L2130" s="5">
        <v>67.242937688881781</v>
      </c>
      <c r="M2130" s="5">
        <v>9.873498598258287</v>
      </c>
      <c r="N2130" s="7">
        <v>6.8104468765249662</v>
      </c>
      <c r="O2130" s="7" t="s">
        <v>1927</v>
      </c>
      <c r="P2130" s="67">
        <v>62.011433062254156</v>
      </c>
      <c r="Q2130" s="18">
        <f t="shared" si="117"/>
        <v>2</v>
      </c>
      <c r="R2130" s="68">
        <v>1.65</v>
      </c>
      <c r="S2130" s="69">
        <v>24999.46</v>
      </c>
      <c r="T2130" s="59">
        <f t="shared" si="115"/>
        <v>24999.46</v>
      </c>
    </row>
    <row r="2131" spans="1:20">
      <c r="A2131">
        <f t="shared" si="116"/>
        <v>25</v>
      </c>
      <c r="B2131" s="60" t="s">
        <v>154</v>
      </c>
      <c r="C2131" s="60" t="s">
        <v>322</v>
      </c>
      <c r="D2131" s="60">
        <v>1</v>
      </c>
      <c r="E2131" s="65">
        <v>3310.0909999999999</v>
      </c>
      <c r="F2131" s="60">
        <v>2009</v>
      </c>
      <c r="G2131" s="65">
        <v>76.67</v>
      </c>
      <c r="H2131" s="65">
        <v>6.2962226867675781</v>
      </c>
      <c r="I2131" s="66">
        <v>3.4937939643859863</v>
      </c>
      <c r="J2131" s="5">
        <v>10.282317343909057</v>
      </c>
      <c r="K2131" s="6">
        <v>67.619531767621467</v>
      </c>
      <c r="L2131" s="5">
        <v>60.993839883700645</v>
      </c>
      <c r="M2131" s="5">
        <v>10.525188604514391</v>
      </c>
      <c r="N2131" s="7">
        <v>5.7950353362351716</v>
      </c>
      <c r="O2131" s="7" t="s">
        <v>2288</v>
      </c>
      <c r="P2131" s="67">
        <v>52.887326516258923</v>
      </c>
      <c r="Q2131" s="18">
        <f t="shared" ref="Q2131:Q2194" si="118">IF(I2131&lt;R2131,1,IF(I2131&lt;R2131*2,2,3))</f>
        <v>3</v>
      </c>
      <c r="R2131" s="68">
        <v>1.67</v>
      </c>
      <c r="S2131" s="69">
        <v>23138.080000000002</v>
      </c>
      <c r="T2131" s="59">
        <f t="shared" si="115"/>
        <v>23138.080000000002</v>
      </c>
    </row>
    <row r="2132" spans="1:20">
      <c r="A2132">
        <f t="shared" si="116"/>
        <v>51</v>
      </c>
      <c r="B2132" s="60" t="s">
        <v>44</v>
      </c>
      <c r="C2132" s="60" t="s">
        <v>212</v>
      </c>
      <c r="D2132" s="60">
        <v>7</v>
      </c>
      <c r="E2132" s="65">
        <v>4301.1450000000004</v>
      </c>
      <c r="F2132" s="60">
        <v>2010</v>
      </c>
      <c r="G2132" s="65">
        <v>76.676000000000002</v>
      </c>
      <c r="H2132" s="65">
        <v>5.5955753326416016</v>
      </c>
      <c r="I2132" s="66">
        <v>3.7599999904632568</v>
      </c>
      <c r="J2132" s="5">
        <v>9.5816699897830802</v>
      </c>
      <c r="K2132" s="6">
        <v>63.016800613219786</v>
      </c>
      <c r="L2132" s="5">
        <v>56.391108729298963</v>
      </c>
      <c r="M2132" s="5">
        <v>10.791394630591661</v>
      </c>
      <c r="N2132" s="7">
        <v>5.2255626505808914</v>
      </c>
      <c r="O2132" s="7" t="s">
        <v>2128</v>
      </c>
      <c r="P2132" s="67">
        <v>47.580523627027581</v>
      </c>
      <c r="Q2132" s="18">
        <f t="shared" si="118"/>
        <v>3</v>
      </c>
      <c r="R2132" s="68">
        <v>1.65</v>
      </c>
      <c r="S2132" s="69">
        <v>28702</v>
      </c>
      <c r="T2132" s="59">
        <f t="shared" si="115"/>
        <v>28702</v>
      </c>
    </row>
    <row r="2133" spans="1:20">
      <c r="A2133">
        <f t="shared" si="116"/>
        <v>88</v>
      </c>
      <c r="B2133" s="60" t="s">
        <v>160</v>
      </c>
      <c r="C2133" s="60" t="s">
        <v>328</v>
      </c>
      <c r="D2133" s="60">
        <v>5</v>
      </c>
      <c r="E2133" s="65">
        <v>21913.874</v>
      </c>
      <c r="F2133" s="60">
        <v>2025</v>
      </c>
      <c r="G2133" s="65">
        <v>66.7</v>
      </c>
      <c r="H2133" s="65">
        <v>4.4939999999999998</v>
      </c>
      <c r="I2133" s="66">
        <v>1.1100000143051147</v>
      </c>
      <c r="J2133" s="5">
        <v>8.4800946571414784</v>
      </c>
      <c r="K2133" s="6">
        <v>48.515691567882087</v>
      </c>
      <c r="L2133" s="5">
        <v>41.889999683961264</v>
      </c>
      <c r="M2133" s="5">
        <v>8.141394654433519</v>
      </c>
      <c r="N2133" s="7">
        <v>5.1453100435500243</v>
      </c>
      <c r="O2133" s="7" t="s">
        <v>3268</v>
      </c>
      <c r="P2133" s="67">
        <v>45.932378637280749</v>
      </c>
      <c r="Q2133" s="18">
        <f t="shared" si="118"/>
        <v>1</v>
      </c>
      <c r="R2133" s="68">
        <v>1.48</v>
      </c>
      <c r="S2133" s="69" t="s">
        <v>367</v>
      </c>
      <c r="T2133" s="59">
        <f t="shared" si="115"/>
        <v>3708.07</v>
      </c>
    </row>
    <row r="2134" spans="1:20">
      <c r="A2134" t="str">
        <f t="shared" si="116"/>
        <v/>
      </c>
      <c r="B2134" s="60" t="s">
        <v>81</v>
      </c>
      <c r="C2134" s="60" t="s">
        <v>249</v>
      </c>
      <c r="D2134" s="60">
        <v>4</v>
      </c>
      <c r="E2134" s="65">
        <v>2507.8870000000002</v>
      </c>
      <c r="F2134" s="60">
        <v>2007</v>
      </c>
      <c r="G2134" s="65">
        <v>76.688000000000002</v>
      </c>
      <c r="H2134" s="65">
        <v>6.2454468409220381</v>
      </c>
      <c r="I2134" s="66" t="s">
        <v>367</v>
      </c>
      <c r="J2134" s="5">
        <v>10.231541498063518</v>
      </c>
      <c r="K2134" s="6">
        <v>67.3014117324376</v>
      </c>
      <c r="L2134" s="5">
        <v>60.675719848516778</v>
      </c>
      <c r="M2134" s="5" t="s">
        <v>367</v>
      </c>
      <c r="N2134" s="7" t="s">
        <v>367</v>
      </c>
      <c r="O2134" s="7" t="s">
        <v>2539</v>
      </c>
      <c r="P2134" s="67" t="s">
        <v>367</v>
      </c>
      <c r="Q2134" s="18">
        <f t="shared" si="118"/>
        <v>3</v>
      </c>
      <c r="R2134" s="68">
        <v>1.69</v>
      </c>
      <c r="S2134" s="69">
        <v>79474.759999999995</v>
      </c>
      <c r="T2134" s="59">
        <f t="shared" si="115"/>
        <v>79474.759999999995</v>
      </c>
    </row>
    <row r="2135" spans="1:20">
      <c r="A2135">
        <f t="shared" si="116"/>
        <v>27</v>
      </c>
      <c r="B2135" s="60" t="s">
        <v>154</v>
      </c>
      <c r="C2135" s="60" t="s">
        <v>322</v>
      </c>
      <c r="D2135" s="60">
        <v>1</v>
      </c>
      <c r="E2135" s="65">
        <v>3318.58</v>
      </c>
      <c r="F2135" s="60">
        <v>2010</v>
      </c>
      <c r="G2135" s="65">
        <v>76.691000000000003</v>
      </c>
      <c r="H2135" s="65">
        <v>6.0620107650756836</v>
      </c>
      <c r="I2135" s="66">
        <v>3.4499359130859375</v>
      </c>
      <c r="J2135" s="5">
        <v>10.048105422217162</v>
      </c>
      <c r="K2135" s="6">
        <v>66.097384733330983</v>
      </c>
      <c r="L2135" s="5">
        <v>59.471692849410161</v>
      </c>
      <c r="M2135" s="5">
        <v>10.481330553214342</v>
      </c>
      <c r="N2135" s="7">
        <v>5.6740594667317117</v>
      </c>
      <c r="O2135" s="7" t="s">
        <v>2134</v>
      </c>
      <c r="P2135" s="67">
        <v>51.664239541358555</v>
      </c>
      <c r="Q2135" s="18">
        <f t="shared" si="118"/>
        <v>3</v>
      </c>
      <c r="R2135" s="68">
        <v>1.65</v>
      </c>
      <c r="S2135" s="69">
        <v>24879.84</v>
      </c>
      <c r="T2135" s="59">
        <f t="shared" si="115"/>
        <v>24879.84</v>
      </c>
    </row>
    <row r="2136" spans="1:20">
      <c r="A2136">
        <f t="shared" si="116"/>
        <v>26</v>
      </c>
      <c r="B2136" s="60" t="s">
        <v>154</v>
      </c>
      <c r="C2136" s="60" t="s">
        <v>322</v>
      </c>
      <c r="D2136" s="60">
        <v>1</v>
      </c>
      <c r="E2136" s="65">
        <v>3335.4009999999998</v>
      </c>
      <c r="F2136" s="60">
        <v>2012</v>
      </c>
      <c r="G2136" s="65">
        <v>76.691000000000003</v>
      </c>
      <c r="H2136" s="65">
        <v>6.4497284889221191</v>
      </c>
      <c r="I2136" s="66">
        <v>3.783775806427002</v>
      </c>
      <c r="J2136" s="5">
        <v>10.435823146063598</v>
      </c>
      <c r="K2136" s="6">
        <v>68.647828472142237</v>
      </c>
      <c r="L2136" s="5">
        <v>62.022136588221414</v>
      </c>
      <c r="M2136" s="5">
        <v>10.815170446555406</v>
      </c>
      <c r="N2136" s="7">
        <v>5.7347350090053597</v>
      </c>
      <c r="O2136" s="7" t="s">
        <v>1836</v>
      </c>
      <c r="P2136" s="67">
        <v>52.036267460868466</v>
      </c>
      <c r="Q2136" s="18">
        <f t="shared" si="118"/>
        <v>3</v>
      </c>
      <c r="R2136" s="68">
        <v>1.62</v>
      </c>
      <c r="S2136" s="69">
        <v>26953.279999999999</v>
      </c>
      <c r="T2136" s="59">
        <f t="shared" si="115"/>
        <v>26953.279999999999</v>
      </c>
    </row>
    <row r="2137" spans="1:20">
      <c r="A2137">
        <f t="shared" si="116"/>
        <v>52</v>
      </c>
      <c r="B2137" s="60" t="s">
        <v>136</v>
      </c>
      <c r="C2137" s="60" t="s">
        <v>304</v>
      </c>
      <c r="D2137" s="60">
        <v>6</v>
      </c>
      <c r="E2137" s="65">
        <v>22410.552</v>
      </c>
      <c r="F2137" s="60">
        <v>2019</v>
      </c>
      <c r="G2137" s="65">
        <v>76.697999999999993</v>
      </c>
      <c r="H2137" s="65">
        <v>4.2132992744445801</v>
      </c>
      <c r="I2137" s="66">
        <v>1.5800000429153442</v>
      </c>
      <c r="J2137" s="5">
        <v>8.1993939315860587</v>
      </c>
      <c r="K2137" s="6">
        <v>53.941309328241765</v>
      </c>
      <c r="L2137" s="5">
        <v>47.315617444320942</v>
      </c>
      <c r="M2137" s="5">
        <v>8.6113946830437484</v>
      </c>
      <c r="N2137" s="7">
        <v>5.4945359243012835</v>
      </c>
      <c r="O2137" s="7" t="s">
        <v>770</v>
      </c>
      <c r="P2137" s="67">
        <v>49.453331204827144</v>
      </c>
      <c r="Q2137" s="18">
        <f t="shared" si="118"/>
        <v>2</v>
      </c>
      <c r="R2137" s="68">
        <v>1.55</v>
      </c>
      <c r="S2137" s="69">
        <v>14637.44</v>
      </c>
      <c r="T2137" s="59">
        <f t="shared" si="115"/>
        <v>14637.44</v>
      </c>
    </row>
    <row r="2138" spans="1:20">
      <c r="A2138">
        <f t="shared" si="116"/>
        <v>62</v>
      </c>
      <c r="B2138" s="60" t="s">
        <v>25</v>
      </c>
      <c r="C2138" s="60" t="s">
        <v>193</v>
      </c>
      <c r="D2138" s="60">
        <v>7</v>
      </c>
      <c r="E2138" s="65">
        <v>3879.7939999999999</v>
      </c>
      <c r="F2138" s="60">
        <v>2009</v>
      </c>
      <c r="G2138" s="65">
        <v>76.700999999999993</v>
      </c>
      <c r="H2138" s="65">
        <v>4.9634771347045898</v>
      </c>
      <c r="I2138" s="66">
        <v>3.4001798629760742</v>
      </c>
      <c r="J2138" s="5">
        <v>8.9495717918460684</v>
      </c>
      <c r="K2138" s="6">
        <v>58.878803356806912</v>
      </c>
      <c r="L2138" s="5">
        <v>52.25311147288609</v>
      </c>
      <c r="M2138" s="5">
        <v>10.431574503104478</v>
      </c>
      <c r="N2138" s="7">
        <v>5.0091298736672352</v>
      </c>
      <c r="O2138" s="7" t="s">
        <v>2301</v>
      </c>
      <c r="P2138" s="67">
        <v>45.714904538113586</v>
      </c>
      <c r="Q2138" s="18">
        <f t="shared" si="118"/>
        <v>3</v>
      </c>
      <c r="R2138" s="68">
        <v>1.67</v>
      </c>
      <c r="S2138" s="69">
        <v>11826.7</v>
      </c>
      <c r="T2138" s="59">
        <f t="shared" si="115"/>
        <v>11826.7</v>
      </c>
    </row>
    <row r="2139" spans="1:20">
      <c r="A2139" t="str">
        <f t="shared" si="116"/>
        <v/>
      </c>
      <c r="B2139" s="60" t="s">
        <v>46</v>
      </c>
      <c r="C2139" s="60" t="s">
        <v>214</v>
      </c>
      <c r="D2139" s="60">
        <v>7</v>
      </c>
      <c r="E2139" s="65">
        <v>10304.588</v>
      </c>
      <c r="F2139" s="60">
        <v>2006</v>
      </c>
      <c r="G2139" s="65">
        <v>76.707999999999998</v>
      </c>
      <c r="H2139" s="65" t="s">
        <v>367</v>
      </c>
      <c r="I2139" s="66">
        <v>6.2699999809265137</v>
      </c>
      <c r="J2139" s="5" t="s">
        <v>367</v>
      </c>
      <c r="K2139" s="6" t="s">
        <v>367</v>
      </c>
      <c r="L2139" s="5" t="s">
        <v>367</v>
      </c>
      <c r="M2139" s="5">
        <v>13.301394621054918</v>
      </c>
      <c r="N2139" s="7" t="s">
        <v>367</v>
      </c>
      <c r="O2139" s="7" t="s">
        <v>2692</v>
      </c>
      <c r="P2139" s="67" t="s">
        <v>367</v>
      </c>
      <c r="Q2139" s="18">
        <f t="shared" si="118"/>
        <v>3</v>
      </c>
      <c r="R2139" s="68">
        <v>1.71</v>
      </c>
      <c r="S2139" s="69">
        <v>37786.879999999997</v>
      </c>
      <c r="T2139" s="59">
        <f t="shared" si="115"/>
        <v>37786.879999999997</v>
      </c>
    </row>
    <row r="2140" spans="1:20">
      <c r="A2140">
        <f t="shared" si="116"/>
        <v>36</v>
      </c>
      <c r="B2140" s="60" t="s">
        <v>146</v>
      </c>
      <c r="C2140" s="60" t="s">
        <v>314</v>
      </c>
      <c r="D2140" s="60">
        <v>4</v>
      </c>
      <c r="E2140" s="65">
        <v>12277.109</v>
      </c>
      <c r="F2140" s="60">
        <v>2024</v>
      </c>
      <c r="G2140" s="65">
        <v>76.710999999999999</v>
      </c>
      <c r="H2140" s="65">
        <v>4.8894859695434576</v>
      </c>
      <c r="I2140" s="66">
        <v>1.6399999856948853</v>
      </c>
      <c r="J2140" s="5">
        <v>8.8755806266849362</v>
      </c>
      <c r="K2140" s="6">
        <v>58.399631972849598</v>
      </c>
      <c r="L2140" s="5">
        <v>51.773940088928775</v>
      </c>
      <c r="M2140" s="5">
        <v>8.6713946258232895</v>
      </c>
      <c r="N2140" s="7">
        <v>5.9706589681372266</v>
      </c>
      <c r="O2140" s="7" t="s">
        <v>3283</v>
      </c>
      <c r="P2140" s="67">
        <v>53.362922194687108</v>
      </c>
      <c r="Q2140" s="18">
        <f t="shared" si="118"/>
        <v>2</v>
      </c>
      <c r="R2140" s="68">
        <v>1.49</v>
      </c>
      <c r="S2140" s="69">
        <v>12774.92</v>
      </c>
      <c r="T2140" s="59">
        <f t="shared" si="115"/>
        <v>12774.92</v>
      </c>
    </row>
    <row r="2141" spans="1:20">
      <c r="A2141">
        <f t="shared" si="116"/>
        <v>63</v>
      </c>
      <c r="B2141" s="60" t="s">
        <v>37</v>
      </c>
      <c r="C2141" s="60" t="s">
        <v>205</v>
      </c>
      <c r="D2141" s="60">
        <v>8</v>
      </c>
      <c r="E2141" s="65">
        <v>1387951.9720000001</v>
      </c>
      <c r="F2141" s="60">
        <v>2014</v>
      </c>
      <c r="G2141" s="65">
        <v>76.713999999999999</v>
      </c>
      <c r="H2141" s="65">
        <v>5.1956191062927246</v>
      </c>
      <c r="I2141" s="66">
        <v>3.2699999809265137</v>
      </c>
      <c r="J2141" s="5">
        <v>9.1817137634342032</v>
      </c>
      <c r="K2141" s="6">
        <v>60.416292428919462</v>
      </c>
      <c r="L2141" s="5">
        <v>53.79060054499864</v>
      </c>
      <c r="M2141" s="5">
        <v>10.301394621054918</v>
      </c>
      <c r="N2141" s="7">
        <v>5.2216813862325564</v>
      </c>
      <c r="O2141" s="7" t="s">
        <v>1539</v>
      </c>
      <c r="P2141" s="67">
        <v>47.326116366733437</v>
      </c>
      <c r="Q2141" s="18">
        <f t="shared" si="118"/>
        <v>3</v>
      </c>
      <c r="R2141" s="68">
        <v>1.61</v>
      </c>
      <c r="S2141" s="69">
        <v>13968.58</v>
      </c>
      <c r="T2141" s="59">
        <f t="shared" si="115"/>
        <v>13968.58</v>
      </c>
    </row>
    <row r="2142" spans="1:20">
      <c r="A2142">
        <f t="shared" si="116"/>
        <v>57</v>
      </c>
      <c r="B2142" s="60" t="s">
        <v>85</v>
      </c>
      <c r="C2142" s="60" t="s">
        <v>253</v>
      </c>
      <c r="D2142" s="60">
        <v>4</v>
      </c>
      <c r="E2142" s="65">
        <v>4844.1180000000004</v>
      </c>
      <c r="F2142" s="60">
        <v>2007</v>
      </c>
      <c r="G2142" s="65">
        <v>76.731999999999999</v>
      </c>
      <c r="H2142" s="65">
        <v>4.6239774227142334</v>
      </c>
      <c r="I2142" s="66">
        <v>2.9900000095367432</v>
      </c>
      <c r="J2142" s="5">
        <v>8.610072079855712</v>
      </c>
      <c r="K2142" s="6">
        <v>56.668145174671821</v>
      </c>
      <c r="L2142" s="5">
        <v>50.042453290750998</v>
      </c>
      <c r="M2142" s="5">
        <v>10.021394649665147</v>
      </c>
      <c r="N2142" s="7">
        <v>4.9935617785916762</v>
      </c>
      <c r="O2142" s="7" t="s">
        <v>2601</v>
      </c>
      <c r="P2142" s="67">
        <v>45.677573499222845</v>
      </c>
      <c r="Q2142" s="18">
        <f t="shared" si="118"/>
        <v>2</v>
      </c>
      <c r="R2142" s="68">
        <v>1.69</v>
      </c>
      <c r="S2142" s="69">
        <v>13941.56</v>
      </c>
      <c r="T2142" s="59">
        <f t="shared" si="115"/>
        <v>13941.56</v>
      </c>
    </row>
    <row r="2143" spans="1:20">
      <c r="A2143" t="str">
        <f t="shared" si="116"/>
        <v/>
      </c>
      <c r="B2143" s="60" t="s">
        <v>338</v>
      </c>
      <c r="C2143" s="60" t="s">
        <v>339</v>
      </c>
      <c r="D2143" s="60">
        <v>7</v>
      </c>
      <c r="E2143" s="65">
        <v>1761.7639999999999</v>
      </c>
      <c r="F2143" s="60">
        <v>2016</v>
      </c>
      <c r="G2143" s="65">
        <v>76.748000000000005</v>
      </c>
      <c r="H2143" s="65">
        <v>5.7594122886657715</v>
      </c>
      <c r="I2143" s="66" t="s">
        <v>367</v>
      </c>
      <c r="J2143" s="5">
        <v>9.7455069458072501</v>
      </c>
      <c r="K2143" s="6">
        <v>64.154510365220332</v>
      </c>
      <c r="L2143" s="5">
        <v>57.52881848129951</v>
      </c>
      <c r="M2143" s="5" t="s">
        <v>367</v>
      </c>
      <c r="N2143" s="7" t="s">
        <v>367</v>
      </c>
      <c r="O2143" s="7" t="s">
        <v>3284</v>
      </c>
      <c r="P2143" s="67" t="s">
        <v>367</v>
      </c>
      <c r="Q2143" s="18">
        <f t="shared" si="118"/>
        <v>3</v>
      </c>
      <c r="R2143" s="68">
        <v>1.58</v>
      </c>
      <c r="S2143" s="69">
        <v>10434.89</v>
      </c>
      <c r="T2143" s="59">
        <f t="shared" si="115"/>
        <v>10434.89</v>
      </c>
    </row>
    <row r="2144" spans="1:20">
      <c r="A2144">
        <f t="shared" si="116"/>
        <v>4</v>
      </c>
      <c r="B2144" s="60" t="s">
        <v>143</v>
      </c>
      <c r="C2144" s="60" t="s">
        <v>311</v>
      </c>
      <c r="D2144" s="60">
        <v>8</v>
      </c>
      <c r="E2144" s="65">
        <v>70859.841</v>
      </c>
      <c r="F2144" s="60">
        <v>2016</v>
      </c>
      <c r="G2144" s="65">
        <v>76.769000000000005</v>
      </c>
      <c r="H2144" s="65">
        <v>6.0736398696899414</v>
      </c>
      <c r="I2144" s="66">
        <v>2.119999885559082</v>
      </c>
      <c r="J2144" s="5">
        <v>10.05973452683142</v>
      </c>
      <c r="K2144" s="6">
        <v>66.241185450493546</v>
      </c>
      <c r="L2144" s="5">
        <v>59.615493566572724</v>
      </c>
      <c r="M2144" s="5">
        <v>9.1513945256874862</v>
      </c>
      <c r="N2144" s="7">
        <v>6.514361652667815</v>
      </c>
      <c r="O2144" s="7" t="s">
        <v>1175</v>
      </c>
      <c r="P2144" s="67">
        <v>58.837202715366644</v>
      </c>
      <c r="Q2144" s="18">
        <f t="shared" si="118"/>
        <v>2</v>
      </c>
      <c r="R2144" s="68">
        <v>1.58</v>
      </c>
      <c r="S2144" s="69">
        <v>19370.61</v>
      </c>
      <c r="T2144" s="59">
        <f t="shared" si="115"/>
        <v>19370.61</v>
      </c>
    </row>
    <row r="2145" spans="1:20">
      <c r="A2145">
        <f t="shared" si="116"/>
        <v>56</v>
      </c>
      <c r="B2145" s="60" t="s">
        <v>128</v>
      </c>
      <c r="C2145" s="60" t="s">
        <v>296</v>
      </c>
      <c r="D2145" s="60">
        <v>7</v>
      </c>
      <c r="E2145" s="65">
        <v>6773.201</v>
      </c>
      <c r="F2145" s="60">
        <v>2023</v>
      </c>
      <c r="G2145" s="65">
        <v>76.769000000000005</v>
      </c>
      <c r="H2145" s="65">
        <v>6.5767326087951652</v>
      </c>
      <c r="I2145" s="66">
        <v>4.25</v>
      </c>
      <c r="J2145" s="5">
        <v>10.562827265936644</v>
      </c>
      <c r="K2145" s="6">
        <v>69.553942794236562</v>
      </c>
      <c r="L2145" s="5">
        <v>62.928250910315739</v>
      </c>
      <c r="M2145" s="5">
        <v>11.281394640128404</v>
      </c>
      <c r="N2145" s="7">
        <v>5.5780559866665111</v>
      </c>
      <c r="O2145" s="7" t="s">
        <v>3285</v>
      </c>
      <c r="P2145" s="67">
        <v>49.912527214851615</v>
      </c>
      <c r="Q2145" s="18">
        <f t="shared" si="118"/>
        <v>3</v>
      </c>
      <c r="R2145" s="68">
        <v>1.5</v>
      </c>
      <c r="S2145" s="69">
        <v>25735.24</v>
      </c>
      <c r="T2145" s="59">
        <f t="shared" si="115"/>
        <v>25735.24</v>
      </c>
    </row>
    <row r="2146" spans="1:20">
      <c r="A2146">
        <f t="shared" si="116"/>
        <v>39</v>
      </c>
      <c r="B2146" s="60" t="s">
        <v>13</v>
      </c>
      <c r="C2146" s="60" t="s">
        <v>181</v>
      </c>
      <c r="D2146" s="60">
        <v>1</v>
      </c>
      <c r="E2146" s="65">
        <v>44654.881999999998</v>
      </c>
      <c r="F2146" s="60">
        <v>2018</v>
      </c>
      <c r="G2146" s="65">
        <v>76.77</v>
      </c>
      <c r="H2146" s="65">
        <v>5.7927966117858887</v>
      </c>
      <c r="I2146" s="66">
        <v>3.1099998950958252</v>
      </c>
      <c r="J2146" s="5">
        <v>9.7788912689273673</v>
      </c>
      <c r="K2146" s="6">
        <v>64.392731852719052</v>
      </c>
      <c r="L2146" s="5">
        <v>57.76703996879823</v>
      </c>
      <c r="M2146" s="5">
        <v>10.141394535224229</v>
      </c>
      <c r="N2146" s="7">
        <v>5.6961633597978327</v>
      </c>
      <c r="O2146" s="7" t="s">
        <v>896</v>
      </c>
      <c r="P2146" s="67">
        <v>51.327813438176833</v>
      </c>
      <c r="Q2146" s="18">
        <f t="shared" si="118"/>
        <v>2</v>
      </c>
      <c r="R2146" s="68">
        <v>1.56</v>
      </c>
      <c r="S2146" s="69">
        <v>27367.119999999999</v>
      </c>
      <c r="T2146" s="59">
        <f t="shared" si="115"/>
        <v>27367.119999999999</v>
      </c>
    </row>
    <row r="2147" spans="1:20">
      <c r="A2147">
        <f t="shared" si="116"/>
        <v>63</v>
      </c>
      <c r="B2147" s="60" t="s">
        <v>120</v>
      </c>
      <c r="C2147" s="60" t="s">
        <v>288</v>
      </c>
      <c r="D2147" s="60">
        <v>7</v>
      </c>
      <c r="E2147" s="65">
        <v>38247.868000000002</v>
      </c>
      <c r="F2147" s="60">
        <v>2012</v>
      </c>
      <c r="G2147" s="65">
        <v>76.775000000000006</v>
      </c>
      <c r="H2147" s="65">
        <v>5.8759317398071289</v>
      </c>
      <c r="I2147" s="66">
        <v>4.4699997901916504</v>
      </c>
      <c r="J2147" s="5">
        <v>9.8620263969486075</v>
      </c>
      <c r="K2147" s="6">
        <v>64.944395425594493</v>
      </c>
      <c r="L2147" s="5">
        <v>58.318703541673671</v>
      </c>
      <c r="M2147" s="5">
        <v>11.501394430320055</v>
      </c>
      <c r="N2147" s="7">
        <v>5.0705767804931119</v>
      </c>
      <c r="O2147" s="7" t="s">
        <v>1835</v>
      </c>
      <c r="P2147" s="67">
        <v>46.0097788505091</v>
      </c>
      <c r="Q2147" s="18">
        <f t="shared" si="118"/>
        <v>3</v>
      </c>
      <c r="R2147" s="68">
        <v>1.62</v>
      </c>
      <c r="S2147" s="69">
        <v>28952.92</v>
      </c>
      <c r="T2147" s="59">
        <f t="shared" si="115"/>
        <v>28952.92</v>
      </c>
    </row>
    <row r="2148" spans="1:20">
      <c r="A2148">
        <f t="shared" si="116"/>
        <v>67</v>
      </c>
      <c r="B2148" s="60" t="s">
        <v>25</v>
      </c>
      <c r="C2148" s="60" t="s">
        <v>193</v>
      </c>
      <c r="D2148" s="60">
        <v>7</v>
      </c>
      <c r="E2148" s="65">
        <v>3204.8020000000001</v>
      </c>
      <c r="F2148" s="60">
        <v>2022</v>
      </c>
      <c r="G2148" s="65">
        <v>76.777000000000001</v>
      </c>
      <c r="H2148" s="65">
        <v>5.8769999999999998</v>
      </c>
      <c r="I2148" s="66">
        <v>4.0016684532165527</v>
      </c>
      <c r="J2148" s="5">
        <v>9.8630946571414793</v>
      </c>
      <c r="K2148" s="6">
        <v>64.953122232958876</v>
      </c>
      <c r="L2148" s="5">
        <v>58.327430349038053</v>
      </c>
      <c r="M2148" s="5">
        <v>11.033063093344957</v>
      </c>
      <c r="N2148" s="7">
        <v>5.2866035348080835</v>
      </c>
      <c r="O2148" s="7" t="s">
        <v>3286</v>
      </c>
      <c r="P2148" s="67">
        <v>47.360054061067338</v>
      </c>
      <c r="Q2148" s="18">
        <f t="shared" si="118"/>
        <v>3</v>
      </c>
      <c r="R2148" s="68">
        <v>1.51</v>
      </c>
      <c r="S2148" s="69">
        <v>19298.2</v>
      </c>
      <c r="T2148" s="59">
        <f t="shared" si="115"/>
        <v>19298.2</v>
      </c>
    </row>
    <row r="2149" spans="1:20">
      <c r="A2149">
        <f t="shared" si="116"/>
        <v>2</v>
      </c>
      <c r="B2149" s="60" t="s">
        <v>38</v>
      </c>
      <c r="C2149" s="60" t="s">
        <v>206</v>
      </c>
      <c r="D2149" s="60">
        <v>1</v>
      </c>
      <c r="E2149" s="65">
        <v>49907.985000000001</v>
      </c>
      <c r="F2149" s="60">
        <v>2019</v>
      </c>
      <c r="G2149" s="65">
        <v>76.793000000000006</v>
      </c>
      <c r="H2149" s="65">
        <v>6.3502979278564453</v>
      </c>
      <c r="I2149" s="66">
        <v>1.9199999570846558</v>
      </c>
      <c r="J2149" s="5">
        <v>10.336392584997924</v>
      </c>
      <c r="K2149" s="6">
        <v>68.084197435095803</v>
      </c>
      <c r="L2149" s="5">
        <v>61.45850555117498</v>
      </c>
      <c r="M2149" s="5">
        <v>8.95139459721306</v>
      </c>
      <c r="N2149" s="7">
        <v>6.865802293009132</v>
      </c>
      <c r="O2149" s="7" t="s">
        <v>711</v>
      </c>
      <c r="P2149" s="67">
        <v>61.795354414070871</v>
      </c>
      <c r="Q2149" s="18">
        <f t="shared" si="118"/>
        <v>2</v>
      </c>
      <c r="R2149" s="68">
        <v>1.55</v>
      </c>
      <c r="S2149" s="69">
        <v>17336.77</v>
      </c>
      <c r="T2149" s="59">
        <f t="shared" si="115"/>
        <v>17336.77</v>
      </c>
    </row>
    <row r="2150" spans="1:20">
      <c r="A2150">
        <f t="shared" si="116"/>
        <v>97</v>
      </c>
      <c r="B2150" s="60" t="s">
        <v>71</v>
      </c>
      <c r="C2150" s="60" t="s">
        <v>239</v>
      </c>
      <c r="D2150" s="60">
        <v>4</v>
      </c>
      <c r="E2150" s="65">
        <v>89524.245999999999</v>
      </c>
      <c r="F2150" s="60">
        <v>2022</v>
      </c>
      <c r="G2150" s="65">
        <v>76.799000000000007</v>
      </c>
      <c r="H2150" s="65">
        <v>4.9769954681396484</v>
      </c>
      <c r="I2150" s="66">
        <v>3.742027759552002</v>
      </c>
      <c r="J2150" s="5">
        <v>8.963090125281127</v>
      </c>
      <c r="K2150" s="6">
        <v>59.043082237858911</v>
      </c>
      <c r="L2150" s="5">
        <v>52.417390353938089</v>
      </c>
      <c r="M2150" s="5">
        <v>10.773422399680406</v>
      </c>
      <c r="N2150" s="7">
        <v>4.8654353657843261</v>
      </c>
      <c r="O2150" s="7" t="s">
        <v>3287</v>
      </c>
      <c r="P2150" s="67">
        <v>43.58701772073394</v>
      </c>
      <c r="Q2150" s="18">
        <f t="shared" si="118"/>
        <v>3</v>
      </c>
      <c r="R2150" s="68">
        <v>1.51</v>
      </c>
      <c r="S2150" s="69">
        <v>16377.96</v>
      </c>
      <c r="T2150" s="59">
        <f t="shared" si="115"/>
        <v>16377.96</v>
      </c>
    </row>
    <row r="2151" spans="1:20">
      <c r="A2151">
        <f t="shared" si="116"/>
        <v>75</v>
      </c>
      <c r="B2151" s="60" t="s">
        <v>93</v>
      </c>
      <c r="C2151" s="60" t="s">
        <v>261</v>
      </c>
      <c r="D2151" s="60">
        <v>8</v>
      </c>
      <c r="E2151" s="65">
        <v>35557.673000000003</v>
      </c>
      <c r="F2151" s="60">
        <v>2024</v>
      </c>
      <c r="G2151" s="65">
        <v>76.820999999999998</v>
      </c>
      <c r="H2151" s="65">
        <v>5.9703917121887216</v>
      </c>
      <c r="I2151" s="66">
        <v>4.1599998474121094</v>
      </c>
      <c r="J2151" s="5">
        <v>9.9564863693302001</v>
      </c>
      <c r="K2151" s="6">
        <v>65.605726969679296</v>
      </c>
      <c r="L2151" s="5">
        <v>58.980035085758473</v>
      </c>
      <c r="M2151" s="5">
        <v>11.191394487540514</v>
      </c>
      <c r="N2151" s="7">
        <v>5.2701238573460625</v>
      </c>
      <c r="O2151" s="7" t="s">
        <v>3288</v>
      </c>
      <c r="P2151" s="67">
        <v>47.101871142987484</v>
      </c>
      <c r="Q2151" s="18">
        <f t="shared" si="118"/>
        <v>3</v>
      </c>
      <c r="R2151" s="68">
        <v>1.49</v>
      </c>
      <c r="S2151" s="69">
        <v>34116.230000000003</v>
      </c>
      <c r="T2151" s="59">
        <f t="shared" si="115"/>
        <v>34116.230000000003</v>
      </c>
    </row>
    <row r="2152" spans="1:20">
      <c r="A2152">
        <f t="shared" si="116"/>
        <v>89</v>
      </c>
      <c r="B2152" s="60" t="s">
        <v>68</v>
      </c>
      <c r="C2152" s="60" t="s">
        <v>236</v>
      </c>
      <c r="D2152" s="60">
        <v>3</v>
      </c>
      <c r="E2152" s="65">
        <v>398.26600000000002</v>
      </c>
      <c r="F2152" s="60">
        <v>2025</v>
      </c>
      <c r="G2152" s="65">
        <v>83.153000000000006</v>
      </c>
      <c r="H2152" s="65">
        <v>7.5237943649292021</v>
      </c>
      <c r="I2152" s="66">
        <v>7.6480216979980469</v>
      </c>
      <c r="J2152" s="5">
        <v>11.509889022070681</v>
      </c>
      <c r="K2152" s="6">
        <v>82.092739951841551</v>
      </c>
      <c r="L2152" s="5">
        <v>75.467048067920729</v>
      </c>
      <c r="M2152" s="5">
        <v>14.679416338126451</v>
      </c>
      <c r="N2152" s="7">
        <v>5.1410114904849591</v>
      </c>
      <c r="O2152" s="7" t="s">
        <v>3274</v>
      </c>
      <c r="P2152" s="67">
        <v>45.894005290425874</v>
      </c>
      <c r="Q2152" s="18">
        <f t="shared" si="118"/>
        <v>3</v>
      </c>
      <c r="R2152" s="68">
        <v>1.48</v>
      </c>
      <c r="S2152" s="69" t="s">
        <v>367</v>
      </c>
      <c r="T2152" s="59">
        <f t="shared" si="115"/>
        <v>67310.06</v>
      </c>
    </row>
    <row r="2153" spans="1:20">
      <c r="A2153">
        <f t="shared" si="116"/>
        <v>78</v>
      </c>
      <c r="B2153" s="60" t="s">
        <v>25</v>
      </c>
      <c r="C2153" s="60" t="s">
        <v>193</v>
      </c>
      <c r="D2153" s="60">
        <v>7</v>
      </c>
      <c r="E2153" s="65">
        <v>3811.4720000000002</v>
      </c>
      <c r="F2153" s="60">
        <v>2010</v>
      </c>
      <c r="G2153" s="65">
        <v>76.826999999999998</v>
      </c>
      <c r="H2153" s="65">
        <v>4.6685175895690918</v>
      </c>
      <c r="I2153" s="66">
        <v>3.4683847427368164</v>
      </c>
      <c r="J2153" s="5">
        <v>8.6546122467105704</v>
      </c>
      <c r="K2153" s="6">
        <v>57.031813599350137</v>
      </c>
      <c r="L2153" s="5">
        <v>50.406121715429315</v>
      </c>
      <c r="M2153" s="5">
        <v>10.499779382865221</v>
      </c>
      <c r="N2153" s="7">
        <v>4.8006838884336913</v>
      </c>
      <c r="O2153" s="7" t="s">
        <v>2154</v>
      </c>
      <c r="P2153" s="67">
        <v>43.711858120028097</v>
      </c>
      <c r="Q2153" s="18">
        <f t="shared" si="118"/>
        <v>3</v>
      </c>
      <c r="R2153" s="68">
        <v>1.65</v>
      </c>
      <c r="S2153" s="69">
        <v>12142.91</v>
      </c>
      <c r="T2153" s="59">
        <f t="shared" si="115"/>
        <v>12142.91</v>
      </c>
    </row>
    <row r="2154" spans="1:20">
      <c r="A2154">
        <f t="shared" si="116"/>
        <v>19</v>
      </c>
      <c r="B2154" s="60" t="s">
        <v>118</v>
      </c>
      <c r="C2154" s="60" t="s">
        <v>286</v>
      </c>
      <c r="D2154" s="60">
        <v>1</v>
      </c>
      <c r="E2154" s="65">
        <v>33475.438000000002</v>
      </c>
      <c r="F2154" s="60">
        <v>2022</v>
      </c>
      <c r="G2154" s="65">
        <v>76.834000000000003</v>
      </c>
      <c r="H2154" s="65">
        <v>5.8920688629150391</v>
      </c>
      <c r="I2154" s="66">
        <v>2.3599998950958252</v>
      </c>
      <c r="J2154" s="5">
        <v>9.8781635200565177</v>
      </c>
      <c r="K2154" s="6">
        <v>65.10065330053807</v>
      </c>
      <c r="L2154" s="5">
        <v>58.474961416617248</v>
      </c>
      <c r="M2154" s="5">
        <v>9.3913945352242294</v>
      </c>
      <c r="N2154" s="7">
        <v>6.2264407269118207</v>
      </c>
      <c r="O2154" s="7" t="s">
        <v>3290</v>
      </c>
      <c r="P2154" s="67">
        <v>55.779588443316143</v>
      </c>
      <c r="Q2154" s="18">
        <f t="shared" si="118"/>
        <v>2</v>
      </c>
      <c r="R2154" s="68">
        <v>1.51</v>
      </c>
      <c r="S2154" s="69">
        <v>15559.82</v>
      </c>
      <c r="T2154" s="59">
        <f t="shared" si="115"/>
        <v>15559.82</v>
      </c>
    </row>
    <row r="2155" spans="1:20">
      <c r="A2155">
        <f t="shared" si="116"/>
        <v>89</v>
      </c>
      <c r="B2155" s="60" t="s">
        <v>112</v>
      </c>
      <c r="C2155" s="60" t="s">
        <v>280</v>
      </c>
      <c r="D2155" s="60">
        <v>7</v>
      </c>
      <c r="E2155" s="65">
        <v>1897.6410000000001</v>
      </c>
      <c r="F2155" s="60">
        <v>2019</v>
      </c>
      <c r="G2155" s="65">
        <v>76.834999999999994</v>
      </c>
      <c r="H2155" s="65">
        <v>5.0154852867126465</v>
      </c>
      <c r="I2155" s="66">
        <v>3.5399999618530273</v>
      </c>
      <c r="J2155" s="5">
        <v>9.0015799438541251</v>
      </c>
      <c r="K2155" s="6">
        <v>59.32442410349271</v>
      </c>
      <c r="L2155" s="5">
        <v>52.698732219571887</v>
      </c>
      <c r="M2155" s="5">
        <v>10.571394601981432</v>
      </c>
      <c r="N2155" s="7">
        <v>4.9850312284903628</v>
      </c>
      <c r="O2155" s="7" t="s">
        <v>772</v>
      </c>
      <c r="P2155" s="67">
        <v>44.86755638790185</v>
      </c>
      <c r="Q2155" s="18">
        <f t="shared" si="118"/>
        <v>3</v>
      </c>
      <c r="R2155" s="68">
        <v>1.55</v>
      </c>
      <c r="S2155" s="69">
        <v>21766.97</v>
      </c>
      <c r="T2155" s="59">
        <f t="shared" si="115"/>
        <v>21766.97</v>
      </c>
    </row>
    <row r="2156" spans="1:20">
      <c r="A2156">
        <f t="shared" si="116"/>
        <v>19</v>
      </c>
      <c r="B2156" s="60" t="s">
        <v>11</v>
      </c>
      <c r="C2156" s="60" t="s">
        <v>179</v>
      </c>
      <c r="D2156" s="60">
        <v>7</v>
      </c>
      <c r="E2156" s="65">
        <v>2849.6350000000002</v>
      </c>
      <c r="F2156" s="60">
        <v>2021</v>
      </c>
      <c r="G2156" s="65">
        <v>76.843999999999994</v>
      </c>
      <c r="H2156" s="65">
        <v>5.2554817199707031</v>
      </c>
      <c r="I2156" s="66">
        <v>2.0699999332427979</v>
      </c>
      <c r="J2156" s="5">
        <v>9.2415763771121817</v>
      </c>
      <c r="K2156" s="6">
        <v>60.913241755479667</v>
      </c>
      <c r="L2156" s="5">
        <v>54.287549871558845</v>
      </c>
      <c r="M2156" s="5">
        <v>9.1013945733712021</v>
      </c>
      <c r="N2156" s="7">
        <v>5.9647507240695825</v>
      </c>
      <c r="O2156" s="7" t="s">
        <v>431</v>
      </c>
      <c r="P2156" s="67">
        <v>53.497798065743744</v>
      </c>
      <c r="Q2156" s="18">
        <f t="shared" si="118"/>
        <v>2</v>
      </c>
      <c r="R2156" s="68">
        <v>1.52</v>
      </c>
      <c r="S2156" s="69">
        <v>18212.87</v>
      </c>
      <c r="T2156" s="59">
        <f t="shared" si="115"/>
        <v>18212.87</v>
      </c>
    </row>
    <row r="2157" spans="1:20">
      <c r="A2157">
        <f t="shared" si="116"/>
        <v>30</v>
      </c>
      <c r="B2157" s="60" t="s">
        <v>13</v>
      </c>
      <c r="C2157" s="60" t="s">
        <v>181</v>
      </c>
      <c r="D2157" s="60">
        <v>1</v>
      </c>
      <c r="E2157" s="65">
        <v>44973.464999999997</v>
      </c>
      <c r="F2157" s="60">
        <v>2019</v>
      </c>
      <c r="G2157" s="65">
        <v>76.846999999999994</v>
      </c>
      <c r="H2157" s="65">
        <v>6.0855607986450195</v>
      </c>
      <c r="I2157" s="66">
        <v>3.190000057220459</v>
      </c>
      <c r="J2157" s="5">
        <v>10.071655455786498</v>
      </c>
      <c r="K2157" s="6">
        <v>66.387065326590445</v>
      </c>
      <c r="L2157" s="5">
        <v>59.761373442669623</v>
      </c>
      <c r="M2157" s="5">
        <v>10.221394697348863</v>
      </c>
      <c r="N2157" s="7">
        <v>5.8466946255553571</v>
      </c>
      <c r="O2157" s="7" t="s">
        <v>744</v>
      </c>
      <c r="P2157" s="67">
        <v>52.622920252876575</v>
      </c>
      <c r="Q2157" s="18">
        <f t="shared" si="118"/>
        <v>3</v>
      </c>
      <c r="R2157" s="68">
        <v>1.55</v>
      </c>
      <c r="S2157" s="69">
        <v>26629.55</v>
      </c>
      <c r="T2157" s="59">
        <f t="shared" si="115"/>
        <v>26629.55</v>
      </c>
    </row>
    <row r="2158" spans="1:20">
      <c r="A2158">
        <f t="shared" si="116"/>
        <v>59</v>
      </c>
      <c r="B2158" s="60" t="s">
        <v>131</v>
      </c>
      <c r="C2158" s="60" t="s">
        <v>299</v>
      </c>
      <c r="D2158" s="60">
        <v>7</v>
      </c>
      <c r="E2158" s="65">
        <v>5415.23</v>
      </c>
      <c r="F2158" s="60">
        <v>2014</v>
      </c>
      <c r="G2158" s="65">
        <v>76.847999999999999</v>
      </c>
      <c r="H2158" s="65">
        <v>6.1388731002807617</v>
      </c>
      <c r="I2158" s="66">
        <v>4.3899998664855957</v>
      </c>
      <c r="J2158" s="5">
        <v>10.12496775742224</v>
      </c>
      <c r="K2158" s="6">
        <v>66.739340490016232</v>
      </c>
      <c r="L2158" s="5">
        <v>60.11364860609541</v>
      </c>
      <c r="M2158" s="5">
        <v>11.421394506614</v>
      </c>
      <c r="N2158" s="7">
        <v>5.2632494719698437</v>
      </c>
      <c r="O2158" s="7" t="s">
        <v>1527</v>
      </c>
      <c r="P2158" s="67">
        <v>47.702863992111745</v>
      </c>
      <c r="Q2158" s="18">
        <f t="shared" si="118"/>
        <v>3</v>
      </c>
      <c r="R2158" s="68">
        <v>1.61</v>
      </c>
      <c r="S2158" s="69">
        <v>31901.94</v>
      </c>
      <c r="T2158" s="59">
        <f t="shared" si="115"/>
        <v>31901.94</v>
      </c>
    </row>
    <row r="2159" spans="1:20">
      <c r="A2159">
        <f t="shared" si="116"/>
        <v>90</v>
      </c>
      <c r="B2159" s="60" t="s">
        <v>71</v>
      </c>
      <c r="C2159" s="60" t="s">
        <v>239</v>
      </c>
      <c r="D2159" s="60">
        <v>4</v>
      </c>
      <c r="E2159" s="65">
        <v>87051.648000000001</v>
      </c>
      <c r="F2159" s="60">
        <v>2019</v>
      </c>
      <c r="G2159" s="65">
        <v>76.855000000000004</v>
      </c>
      <c r="H2159" s="65">
        <v>5.0061459541320801</v>
      </c>
      <c r="I2159" s="66">
        <v>3.5487048625946045</v>
      </c>
      <c r="J2159" s="5">
        <v>8.9922406112735587</v>
      </c>
      <c r="K2159" s="6">
        <v>59.278299748920361</v>
      </c>
      <c r="L2159" s="5">
        <v>52.652607864999538</v>
      </c>
      <c r="M2159" s="5">
        <v>10.580099502723009</v>
      </c>
      <c r="N2159" s="7">
        <v>4.9765701968538476</v>
      </c>
      <c r="O2159" s="7" t="s">
        <v>818</v>
      </c>
      <c r="P2159" s="67">
        <v>44.791403241281316</v>
      </c>
      <c r="Q2159" s="18">
        <f t="shared" si="118"/>
        <v>3</v>
      </c>
      <c r="R2159" s="68">
        <v>1.55</v>
      </c>
      <c r="S2159" s="69">
        <v>14841.08</v>
      </c>
      <c r="T2159" s="59">
        <f t="shared" si="115"/>
        <v>14841.08</v>
      </c>
    </row>
    <row r="2160" spans="1:20">
      <c r="A2160">
        <f t="shared" si="116"/>
        <v>40</v>
      </c>
      <c r="B2160" s="60" t="s">
        <v>131</v>
      </c>
      <c r="C2160" s="60" t="s">
        <v>299</v>
      </c>
      <c r="D2160" s="60">
        <v>7</v>
      </c>
      <c r="E2160" s="65">
        <v>5455.0240000000003</v>
      </c>
      <c r="F2160" s="60">
        <v>2020</v>
      </c>
      <c r="G2160" s="65">
        <v>76.864000000000004</v>
      </c>
      <c r="H2160" s="65">
        <v>6.5190982818603516</v>
      </c>
      <c r="I2160" s="66">
        <v>4.0399999618530273</v>
      </c>
      <c r="J2160" s="5">
        <v>10.50519293900183</v>
      </c>
      <c r="K2160" s="6">
        <v>69.260035048713391</v>
      </c>
      <c r="L2160" s="5">
        <v>62.634343164792568</v>
      </c>
      <c r="M2160" s="5">
        <v>11.071394601981432</v>
      </c>
      <c r="N2160" s="7">
        <v>5.6573128694720163</v>
      </c>
      <c r="O2160" s="7" t="s">
        <v>666</v>
      </c>
      <c r="P2160" s="67">
        <v>50.799726393177274</v>
      </c>
      <c r="Q2160" s="18">
        <f t="shared" si="118"/>
        <v>3</v>
      </c>
      <c r="R2160" s="68">
        <v>1.53</v>
      </c>
      <c r="S2160" s="69">
        <v>36216.400000000001</v>
      </c>
      <c r="T2160" s="59">
        <f t="shared" si="115"/>
        <v>36216.400000000001</v>
      </c>
    </row>
    <row r="2161" spans="1:20">
      <c r="A2161">
        <f t="shared" si="116"/>
        <v>36</v>
      </c>
      <c r="B2161" s="60" t="s">
        <v>78</v>
      </c>
      <c r="C2161" s="60" t="s">
        <v>246</v>
      </c>
      <c r="D2161" s="60">
        <v>4</v>
      </c>
      <c r="E2161" s="65">
        <v>10671.891</v>
      </c>
      <c r="F2161" s="60">
        <v>2019</v>
      </c>
      <c r="G2161" s="65">
        <v>76.864999999999995</v>
      </c>
      <c r="H2161" s="65">
        <v>4.4525480270385742</v>
      </c>
      <c r="I2161" s="66">
        <v>1.5099999904632568</v>
      </c>
      <c r="J2161" s="5">
        <v>8.4386426841800528</v>
      </c>
      <c r="K2161" s="6">
        <v>55.636131129838986</v>
      </c>
      <c r="L2161" s="5">
        <v>49.010439245918164</v>
      </c>
      <c r="M2161" s="5">
        <v>8.541394630591661</v>
      </c>
      <c r="N2161" s="7">
        <v>5.7379902657094792</v>
      </c>
      <c r="O2161" s="7" t="s">
        <v>777</v>
      </c>
      <c r="P2161" s="67">
        <v>51.644531398034289</v>
      </c>
      <c r="Q2161" s="18">
        <f t="shared" si="118"/>
        <v>1</v>
      </c>
      <c r="R2161" s="68">
        <v>1.55</v>
      </c>
      <c r="S2161" s="69">
        <v>9288.5300000000007</v>
      </c>
      <c r="T2161" s="59">
        <f t="shared" si="115"/>
        <v>9288.5300000000007</v>
      </c>
    </row>
    <row r="2162" spans="1:20">
      <c r="A2162">
        <f t="shared" si="116"/>
        <v>4</v>
      </c>
      <c r="B2162" s="60" t="s">
        <v>116</v>
      </c>
      <c r="C2162" s="60" t="s">
        <v>284</v>
      </c>
      <c r="D2162" s="60">
        <v>1</v>
      </c>
      <c r="E2162" s="65">
        <v>3759.2559999999999</v>
      </c>
      <c r="F2162" s="60">
        <v>2012</v>
      </c>
      <c r="G2162" s="65">
        <v>76.876999999999995</v>
      </c>
      <c r="H2162" s="65">
        <v>6.8598356246948242</v>
      </c>
      <c r="I2162" s="66">
        <v>2.9352619647979736</v>
      </c>
      <c r="J2162" s="5">
        <v>10.845930281836303</v>
      </c>
      <c r="K2162" s="6">
        <v>71.518587466136836</v>
      </c>
      <c r="L2162" s="5">
        <v>64.892895582216013</v>
      </c>
      <c r="M2162" s="5">
        <v>9.9666566049263778</v>
      </c>
      <c r="N2162" s="7">
        <v>6.5109994408897736</v>
      </c>
      <c r="O2162" s="7" t="s">
        <v>1777</v>
      </c>
      <c r="P2162" s="67">
        <v>59.079993724499687</v>
      </c>
      <c r="Q2162" s="18">
        <f t="shared" si="118"/>
        <v>2</v>
      </c>
      <c r="R2162" s="68">
        <v>1.62</v>
      </c>
      <c r="S2162" s="69">
        <v>26926.89</v>
      </c>
      <c r="T2162" s="59">
        <f t="shared" si="115"/>
        <v>26926.89</v>
      </c>
    </row>
    <row r="2163" spans="1:20">
      <c r="A2163">
        <f t="shared" si="116"/>
        <v>75</v>
      </c>
      <c r="B2163" s="60" t="s">
        <v>112</v>
      </c>
      <c r="C2163" s="60" t="s">
        <v>280</v>
      </c>
      <c r="D2163" s="60">
        <v>7</v>
      </c>
      <c r="E2163" s="65">
        <v>1919.7280000000001</v>
      </c>
      <c r="F2163" s="60">
        <v>2018</v>
      </c>
      <c r="G2163" s="65">
        <v>76.882999999999996</v>
      </c>
      <c r="H2163" s="65">
        <v>5.2398347854614258</v>
      </c>
      <c r="I2163" s="66">
        <v>3.4500000476837158</v>
      </c>
      <c r="J2163" s="5">
        <v>9.2259294426029044</v>
      </c>
      <c r="K2163" s="6">
        <v>60.840971855922916</v>
      </c>
      <c r="L2163" s="5">
        <v>54.215279972002094</v>
      </c>
      <c r="M2163" s="5">
        <v>10.48139468781212</v>
      </c>
      <c r="N2163" s="7">
        <v>5.172525373464298</v>
      </c>
      <c r="O2163" s="7" t="s">
        <v>911</v>
      </c>
      <c r="P2163" s="67">
        <v>46.609340463654526</v>
      </c>
      <c r="Q2163" s="18">
        <f t="shared" si="118"/>
        <v>3</v>
      </c>
      <c r="R2163" s="68">
        <v>1.56</v>
      </c>
      <c r="S2163" s="69">
        <v>20806.009999999998</v>
      </c>
      <c r="T2163" s="59">
        <f t="shared" si="115"/>
        <v>20806.009999999998</v>
      </c>
    </row>
    <row r="2164" spans="1:20">
      <c r="A2164" t="str">
        <f t="shared" si="116"/>
        <v/>
      </c>
      <c r="B2164" s="60" t="s">
        <v>81</v>
      </c>
      <c r="C2164" s="60" t="s">
        <v>249</v>
      </c>
      <c r="D2164" s="60">
        <v>4</v>
      </c>
      <c r="E2164" s="65">
        <v>2651.4209999999998</v>
      </c>
      <c r="F2164" s="60">
        <v>2008</v>
      </c>
      <c r="G2164" s="65">
        <v>76.888999999999996</v>
      </c>
      <c r="H2164" s="65">
        <v>6.4153464635213213</v>
      </c>
      <c r="I2164" s="66" t="s">
        <v>367</v>
      </c>
      <c r="J2164" s="5">
        <v>10.401441120662801</v>
      </c>
      <c r="K2164" s="6">
        <v>68.598310575262829</v>
      </c>
      <c r="L2164" s="5">
        <v>61.972618691342007</v>
      </c>
      <c r="M2164" s="5" t="s">
        <v>367</v>
      </c>
      <c r="N2164" s="7" t="s">
        <v>367</v>
      </c>
      <c r="O2164" s="7" t="s">
        <v>2386</v>
      </c>
      <c r="P2164" s="67" t="s">
        <v>367</v>
      </c>
      <c r="Q2164" s="18">
        <f t="shared" si="118"/>
        <v>3</v>
      </c>
      <c r="R2164" s="68">
        <v>1.69</v>
      </c>
      <c r="S2164" s="69">
        <v>77036.509999999995</v>
      </c>
      <c r="T2164" s="59">
        <f t="shared" si="115"/>
        <v>77036.509999999995</v>
      </c>
    </row>
    <row r="2165" spans="1:20">
      <c r="A2165">
        <f t="shared" si="116"/>
        <v>90</v>
      </c>
      <c r="B2165" s="60" t="s">
        <v>33</v>
      </c>
      <c r="C2165" s="60" t="s">
        <v>201</v>
      </c>
      <c r="D2165" s="60">
        <v>2</v>
      </c>
      <c r="E2165" s="65">
        <v>40126.722999999998</v>
      </c>
      <c r="F2165" s="60">
        <v>2025</v>
      </c>
      <c r="G2165" s="65">
        <v>82.882999999999996</v>
      </c>
      <c r="H2165" s="65">
        <v>6.7319353713989258</v>
      </c>
      <c r="I2165" s="66">
        <v>6.619999885559082</v>
      </c>
      <c r="J2165" s="5">
        <v>10.718030028540404</v>
      </c>
      <c r="K2165" s="6">
        <v>76.196693210649471</v>
      </c>
      <c r="L2165" s="5">
        <v>69.571001326728648</v>
      </c>
      <c r="M2165" s="5">
        <v>13.651394525687486</v>
      </c>
      <c r="N2165" s="7">
        <v>5.096256004895225</v>
      </c>
      <c r="O2165" s="7" t="s">
        <v>3282</v>
      </c>
      <c r="P2165" s="67">
        <v>45.494471366754929</v>
      </c>
      <c r="Q2165" s="18">
        <f t="shared" si="118"/>
        <v>3</v>
      </c>
      <c r="R2165" s="68">
        <v>1.48</v>
      </c>
      <c r="S2165" s="69" t="s">
        <v>367</v>
      </c>
      <c r="T2165" s="59">
        <f t="shared" si="115"/>
        <v>56706.82</v>
      </c>
    </row>
    <row r="2166" spans="1:20">
      <c r="A2166">
        <f t="shared" si="116"/>
        <v>74</v>
      </c>
      <c r="B2166" s="60" t="s">
        <v>46</v>
      </c>
      <c r="C2166" s="60" t="s">
        <v>214</v>
      </c>
      <c r="D2166" s="60">
        <v>7</v>
      </c>
      <c r="E2166" s="65">
        <v>10337.543</v>
      </c>
      <c r="F2166" s="60">
        <v>2007</v>
      </c>
      <c r="G2166" s="65">
        <v>76.918999999999997</v>
      </c>
      <c r="H2166" s="65">
        <v>6.5001940727233887</v>
      </c>
      <c r="I2166" s="66">
        <v>6.3499999046325684</v>
      </c>
      <c r="J2166" s="5">
        <v>10.486288729864867</v>
      </c>
      <c r="K2166" s="6">
        <v>69.184870665552154</v>
      </c>
      <c r="L2166" s="5">
        <v>62.559178781631331</v>
      </c>
      <c r="M2166" s="5">
        <v>13.381394544760973</v>
      </c>
      <c r="N2166" s="7">
        <v>4.6750866340851029</v>
      </c>
      <c r="O2166" s="7" t="s">
        <v>2596</v>
      </c>
      <c r="P2166" s="67">
        <v>42.764387988383461</v>
      </c>
      <c r="Q2166" s="18">
        <f t="shared" si="118"/>
        <v>3</v>
      </c>
      <c r="R2166" s="68">
        <v>1.69</v>
      </c>
      <c r="S2166" s="69">
        <v>39629.01</v>
      </c>
      <c r="T2166" s="59">
        <f t="shared" si="115"/>
        <v>39629.01</v>
      </c>
    </row>
    <row r="2167" spans="1:20">
      <c r="A2167">
        <f t="shared" si="116"/>
        <v>106</v>
      </c>
      <c r="B2167" s="60" t="s">
        <v>101</v>
      </c>
      <c r="C2167" s="60" t="s">
        <v>269</v>
      </c>
      <c r="D2167" s="60">
        <v>7</v>
      </c>
      <c r="E2167" s="65">
        <v>615.79499999999996</v>
      </c>
      <c r="F2167" s="60">
        <v>2018</v>
      </c>
      <c r="G2167" s="65">
        <v>76.921000000000006</v>
      </c>
      <c r="H2167" s="65">
        <v>5.6501898765563965</v>
      </c>
      <c r="I2167" s="66">
        <v>5.0399999618530273</v>
      </c>
      <c r="J2167" s="5">
        <v>9.6362845336978751</v>
      </c>
      <c r="K2167" s="6">
        <v>63.57849293171796</v>
      </c>
      <c r="L2167" s="5">
        <v>56.952801047797138</v>
      </c>
      <c r="M2167" s="5">
        <v>12.071394601981432</v>
      </c>
      <c r="N2167" s="7">
        <v>4.7179967953701683</v>
      </c>
      <c r="O2167" s="7" t="s">
        <v>942</v>
      </c>
      <c r="P2167" s="67">
        <v>42.513608549890854</v>
      </c>
      <c r="Q2167" s="18">
        <f t="shared" si="118"/>
        <v>3</v>
      </c>
      <c r="R2167" s="68">
        <v>1.56</v>
      </c>
      <c r="S2167" s="69">
        <v>23562.27</v>
      </c>
      <c r="T2167" s="59">
        <f t="shared" si="115"/>
        <v>23562.27</v>
      </c>
    </row>
    <row r="2168" spans="1:20">
      <c r="A2168">
        <f t="shared" si="116"/>
        <v>21</v>
      </c>
      <c r="B2168" s="60" t="s">
        <v>136</v>
      </c>
      <c r="C2168" s="60" t="s">
        <v>304</v>
      </c>
      <c r="D2168" s="60">
        <v>6</v>
      </c>
      <c r="E2168" s="65">
        <v>22561.807000000001</v>
      </c>
      <c r="F2168" s="60">
        <v>2020</v>
      </c>
      <c r="G2168" s="65">
        <v>76.927999999999997</v>
      </c>
      <c r="H2168" s="65">
        <v>4.7784891128540039</v>
      </c>
      <c r="I2168" s="66">
        <v>1.4800000190734863</v>
      </c>
      <c r="J2168" s="5">
        <v>8.7645837699954825</v>
      </c>
      <c r="K2168" s="6">
        <v>57.832428613116655</v>
      </c>
      <c r="L2168" s="5">
        <v>51.206736729195832</v>
      </c>
      <c r="M2168" s="5">
        <v>8.5113946592018905</v>
      </c>
      <c r="N2168" s="7">
        <v>6.0162568861537746</v>
      </c>
      <c r="O2168" s="7" t="s">
        <v>671</v>
      </c>
      <c r="P2168" s="67">
        <v>54.022856925041097</v>
      </c>
      <c r="Q2168" s="18">
        <f t="shared" si="118"/>
        <v>1</v>
      </c>
      <c r="R2168" s="68">
        <v>1.53</v>
      </c>
      <c r="S2168" s="69">
        <v>13886.65</v>
      </c>
      <c r="T2168" s="59">
        <f t="shared" si="115"/>
        <v>13886.65</v>
      </c>
    </row>
    <row r="2169" spans="1:20">
      <c r="A2169">
        <f t="shared" si="116"/>
        <v>60</v>
      </c>
      <c r="B2169" s="60" t="s">
        <v>128</v>
      </c>
      <c r="C2169" s="60" t="s">
        <v>296</v>
      </c>
      <c r="D2169" s="60">
        <v>7</v>
      </c>
      <c r="E2169" s="65">
        <v>6736.2160000000003</v>
      </c>
      <c r="F2169" s="60">
        <v>2024</v>
      </c>
      <c r="G2169" s="65">
        <v>76.938999999999993</v>
      </c>
      <c r="H2169" s="65">
        <v>6.6352673912048346</v>
      </c>
      <c r="I2169" s="66">
        <v>4.2699999809265137</v>
      </c>
      <c r="J2169" s="5">
        <v>10.621362048346313</v>
      </c>
      <c r="K2169" s="6">
        <v>70.094257981432861</v>
      </c>
      <c r="L2169" s="5">
        <v>63.468566097512038</v>
      </c>
      <c r="M2169" s="5">
        <v>11.301394621054918</v>
      </c>
      <c r="N2169" s="7">
        <v>5.6159941516658254</v>
      </c>
      <c r="O2169" s="7" t="s">
        <v>3292</v>
      </c>
      <c r="P2169" s="67">
        <v>50.193096031853862</v>
      </c>
      <c r="Q2169" s="18">
        <f t="shared" si="118"/>
        <v>3</v>
      </c>
      <c r="R2169" s="68">
        <v>1.49</v>
      </c>
      <c r="S2169" s="69">
        <v>26900.85</v>
      </c>
      <c r="T2169" s="59">
        <f t="shared" si="115"/>
        <v>26900.85</v>
      </c>
    </row>
    <row r="2170" spans="1:20">
      <c r="A2170" t="str">
        <f t="shared" si="116"/>
        <v/>
      </c>
      <c r="B2170" s="60" t="s">
        <v>18</v>
      </c>
      <c r="C2170" s="60" t="s">
        <v>186</v>
      </c>
      <c r="D2170" s="60">
        <v>4</v>
      </c>
      <c r="E2170" s="65">
        <v>1057.405</v>
      </c>
      <c r="F2170" s="60">
        <v>2007</v>
      </c>
      <c r="G2170" s="65">
        <v>76.951999999999998</v>
      </c>
      <c r="H2170" s="65" t="s">
        <v>367</v>
      </c>
      <c r="I2170" s="66">
        <v>7.0511837005615234</v>
      </c>
      <c r="J2170" s="5" t="s">
        <v>367</v>
      </c>
      <c r="K2170" s="6" t="s">
        <v>367</v>
      </c>
      <c r="L2170" s="5" t="s">
        <v>367</v>
      </c>
      <c r="M2170" s="5">
        <v>14.082578340689928</v>
      </c>
      <c r="N2170" s="7" t="s">
        <v>367</v>
      </c>
      <c r="O2170" s="7" t="s">
        <v>2524</v>
      </c>
      <c r="P2170" s="67" t="s">
        <v>367</v>
      </c>
      <c r="Q2170" s="18">
        <f t="shared" si="118"/>
        <v>3</v>
      </c>
      <c r="R2170" s="68">
        <v>1.69</v>
      </c>
      <c r="S2170" s="69">
        <v>52731.79</v>
      </c>
      <c r="T2170" s="59">
        <f t="shared" si="115"/>
        <v>52731.79</v>
      </c>
    </row>
    <row r="2171" spans="1:20">
      <c r="A2171">
        <f t="shared" si="116"/>
        <v>27</v>
      </c>
      <c r="B2171" s="60" t="s">
        <v>154</v>
      </c>
      <c r="C2171" s="60" t="s">
        <v>322</v>
      </c>
      <c r="D2171" s="60">
        <v>1</v>
      </c>
      <c r="E2171" s="65">
        <v>3345.337</v>
      </c>
      <c r="F2171" s="60">
        <v>2013</v>
      </c>
      <c r="G2171" s="65">
        <v>76.953000000000003</v>
      </c>
      <c r="H2171" s="65">
        <v>6.4444646835327148</v>
      </c>
      <c r="I2171" s="66">
        <v>3.7225077152252197</v>
      </c>
      <c r="J2171" s="5">
        <v>10.430559340674193</v>
      </c>
      <c r="K2171" s="6">
        <v>68.847606428486571</v>
      </c>
      <c r="L2171" s="5">
        <v>62.221914544565749</v>
      </c>
      <c r="M2171" s="5">
        <v>10.753902355353624</v>
      </c>
      <c r="N2171" s="7">
        <v>5.7859847047606641</v>
      </c>
      <c r="O2171" s="7" t="s">
        <v>1681</v>
      </c>
      <c r="P2171" s="67">
        <v>52.501300783493377</v>
      </c>
      <c r="Q2171" s="18">
        <f t="shared" si="118"/>
        <v>3</v>
      </c>
      <c r="R2171" s="68">
        <v>1.62</v>
      </c>
      <c r="S2171" s="69">
        <v>28119.48</v>
      </c>
      <c r="T2171" s="59">
        <f t="shared" si="115"/>
        <v>28119.48</v>
      </c>
    </row>
    <row r="2172" spans="1:20">
      <c r="A2172">
        <f t="shared" si="116"/>
        <v>62</v>
      </c>
      <c r="B2172" s="60" t="s">
        <v>85</v>
      </c>
      <c r="C2172" s="60" t="s">
        <v>253</v>
      </c>
      <c r="D2172" s="60">
        <v>4</v>
      </c>
      <c r="E2172" s="65">
        <v>4925.3540000000003</v>
      </c>
      <c r="F2172" s="60">
        <v>2008</v>
      </c>
      <c r="G2172" s="65">
        <v>76.956000000000003</v>
      </c>
      <c r="H2172" s="65">
        <v>4.594851016998291</v>
      </c>
      <c r="I2172" s="66">
        <v>3.2300000190734863</v>
      </c>
      <c r="J2172" s="5">
        <v>8.5809456741397696</v>
      </c>
      <c r="K2172" s="6">
        <v>56.641315448885834</v>
      </c>
      <c r="L2172" s="5">
        <v>50.015623564965011</v>
      </c>
      <c r="M2172" s="5">
        <v>10.261394659201891</v>
      </c>
      <c r="N2172" s="7">
        <v>4.8741545594987494</v>
      </c>
      <c r="O2172" s="7" t="s">
        <v>2454</v>
      </c>
      <c r="P2172" s="67">
        <v>44.585320660810339</v>
      </c>
      <c r="Q2172" s="18">
        <f t="shared" si="118"/>
        <v>2</v>
      </c>
      <c r="R2172" s="68">
        <v>1.69</v>
      </c>
      <c r="S2172" s="69">
        <v>14955.14</v>
      </c>
      <c r="T2172" s="59">
        <f t="shared" si="115"/>
        <v>14955.14</v>
      </c>
    </row>
    <row r="2173" spans="1:20">
      <c r="A2173">
        <f t="shared" si="116"/>
        <v>76</v>
      </c>
      <c r="B2173" s="60" t="s">
        <v>25</v>
      </c>
      <c r="C2173" s="60" t="s">
        <v>193</v>
      </c>
      <c r="D2173" s="60">
        <v>7</v>
      </c>
      <c r="E2173" s="65">
        <v>3741.7979999999998</v>
      </c>
      <c r="F2173" s="60">
        <v>2011</v>
      </c>
      <c r="G2173" s="65">
        <v>76.962999999999994</v>
      </c>
      <c r="H2173" s="65">
        <v>4.9946708679199219</v>
      </c>
      <c r="I2173" s="66">
        <v>3.7260220050811768</v>
      </c>
      <c r="J2173" s="5">
        <v>8.9807655250614005</v>
      </c>
      <c r="K2173" s="6">
        <v>59.285848283935906</v>
      </c>
      <c r="L2173" s="5">
        <v>52.660156400015083</v>
      </c>
      <c r="M2173" s="5">
        <v>10.757416645209581</v>
      </c>
      <c r="N2173" s="7">
        <v>4.8952418723565332</v>
      </c>
      <c r="O2173" s="7" t="s">
        <v>1986</v>
      </c>
      <c r="P2173" s="67">
        <v>44.572840695304414</v>
      </c>
      <c r="Q2173" s="18">
        <f t="shared" si="118"/>
        <v>3</v>
      </c>
      <c r="R2173" s="68">
        <v>1.65</v>
      </c>
      <c r="S2173" s="69">
        <v>12487.7</v>
      </c>
      <c r="T2173" s="59">
        <f t="shared" si="115"/>
        <v>12487.7</v>
      </c>
    </row>
    <row r="2174" spans="1:20">
      <c r="A2174">
        <f t="shared" si="116"/>
        <v>58</v>
      </c>
      <c r="B2174" s="60" t="s">
        <v>37</v>
      </c>
      <c r="C2174" s="60" t="s">
        <v>205</v>
      </c>
      <c r="D2174" s="60">
        <v>8</v>
      </c>
      <c r="E2174" s="65">
        <v>1396134.1740000001</v>
      </c>
      <c r="F2174" s="60">
        <v>2015</v>
      </c>
      <c r="G2174" s="65">
        <v>76.974999999999994</v>
      </c>
      <c r="H2174" s="65">
        <v>5.3038778305053711</v>
      </c>
      <c r="I2174" s="66">
        <v>3.1800000667572021</v>
      </c>
      <c r="J2174" s="5">
        <v>9.2899724876468497</v>
      </c>
      <c r="K2174" s="6">
        <v>61.336616853740104</v>
      </c>
      <c r="L2174" s="5">
        <v>54.710924969819281</v>
      </c>
      <c r="M2174" s="5">
        <v>10.211394706885606</v>
      </c>
      <c r="N2174" s="7">
        <v>5.3578307900415769</v>
      </c>
      <c r="O2174" s="7" t="s">
        <v>1382</v>
      </c>
      <c r="P2174" s="67">
        <v>48.447701552965306</v>
      </c>
      <c r="Q2174" s="18">
        <f t="shared" si="118"/>
        <v>3</v>
      </c>
      <c r="R2174" s="68">
        <v>1.59</v>
      </c>
      <c r="S2174" s="69">
        <v>14856.78</v>
      </c>
      <c r="T2174" s="59">
        <f t="shared" si="115"/>
        <v>14856.78</v>
      </c>
    </row>
    <row r="2175" spans="1:20">
      <c r="A2175">
        <f t="shared" si="116"/>
        <v>91</v>
      </c>
      <c r="B2175" s="60" t="s">
        <v>110</v>
      </c>
      <c r="C2175" s="60" t="s">
        <v>278</v>
      </c>
      <c r="D2175" s="60">
        <v>5</v>
      </c>
      <c r="E2175" s="65">
        <v>27917.830999999998</v>
      </c>
      <c r="F2175" s="60">
        <v>2025</v>
      </c>
      <c r="G2175" s="65">
        <v>61.66</v>
      </c>
      <c r="H2175" s="65">
        <v>5.1463313293457045</v>
      </c>
      <c r="I2175" s="66">
        <v>1.1699999570846558</v>
      </c>
      <c r="J2175" s="5">
        <v>9.1324259864871848</v>
      </c>
      <c r="K2175" s="6">
        <v>48.299804630852094</v>
      </c>
      <c r="L2175" s="5">
        <v>41.674112746931272</v>
      </c>
      <c r="M2175" s="5">
        <v>8.20139459721306</v>
      </c>
      <c r="N2175" s="7">
        <v>5.0813446729038834</v>
      </c>
      <c r="O2175" s="7" t="s">
        <v>3289</v>
      </c>
      <c r="P2175" s="67">
        <v>45.361357338403799</v>
      </c>
      <c r="Q2175" s="18">
        <f t="shared" si="118"/>
        <v>1</v>
      </c>
      <c r="R2175" s="68">
        <v>1.48</v>
      </c>
      <c r="S2175" s="69" t="s">
        <v>367</v>
      </c>
      <c r="T2175" s="59">
        <f t="shared" si="115"/>
        <v>1803.44</v>
      </c>
    </row>
    <row r="2176" spans="1:20">
      <c r="A2176">
        <f t="shared" si="116"/>
        <v>9</v>
      </c>
      <c r="B2176" s="60" t="s">
        <v>143</v>
      </c>
      <c r="C2176" s="60" t="s">
        <v>311</v>
      </c>
      <c r="D2176" s="60">
        <v>8</v>
      </c>
      <c r="E2176" s="65">
        <v>71160.187000000005</v>
      </c>
      <c r="F2176" s="60">
        <v>2017</v>
      </c>
      <c r="G2176" s="65">
        <v>76.989000000000004</v>
      </c>
      <c r="H2176" s="65">
        <v>5.9388952255249023</v>
      </c>
      <c r="I2176" s="66">
        <v>2.1099998950958252</v>
      </c>
      <c r="J2176" s="5">
        <v>9.9249898826663809</v>
      </c>
      <c r="K2176" s="6">
        <v>65.54120833711147</v>
      </c>
      <c r="L2176" s="5">
        <v>58.915516453190648</v>
      </c>
      <c r="M2176" s="5">
        <v>9.1413945352242294</v>
      </c>
      <c r="N2176" s="7">
        <v>6.4449156226846416</v>
      </c>
      <c r="O2176" s="7" t="s">
        <v>1023</v>
      </c>
      <c r="P2176" s="67">
        <v>58.20997162784726</v>
      </c>
      <c r="Q2176" s="18">
        <f t="shared" si="118"/>
        <v>2</v>
      </c>
      <c r="R2176" s="68">
        <v>1.58</v>
      </c>
      <c r="S2176" s="69">
        <v>20094.68</v>
      </c>
      <c r="T2176" s="59">
        <f t="shared" si="115"/>
        <v>20094.68</v>
      </c>
    </row>
    <row r="2177" spans="1:20">
      <c r="A2177">
        <f t="shared" si="116"/>
        <v>62</v>
      </c>
      <c r="B2177" s="60" t="s">
        <v>44</v>
      </c>
      <c r="C2177" s="60" t="s">
        <v>212</v>
      </c>
      <c r="D2177" s="60">
        <v>7</v>
      </c>
      <c r="E2177" s="65">
        <v>4280.8239999999996</v>
      </c>
      <c r="F2177" s="60">
        <v>2011</v>
      </c>
      <c r="G2177" s="65">
        <v>76.992999999999995</v>
      </c>
      <c r="H2177" s="65">
        <v>5.3853726387023926</v>
      </c>
      <c r="I2177" s="66">
        <v>3.9200000762939453</v>
      </c>
      <c r="J2177" s="5">
        <v>9.3714672958438712</v>
      </c>
      <c r="K2177" s="6">
        <v>61.889151492703789</v>
      </c>
      <c r="L2177" s="5">
        <v>55.263459608782966</v>
      </c>
      <c r="M2177" s="5">
        <v>10.95139471642235</v>
      </c>
      <c r="N2177" s="7">
        <v>5.0462485409197892</v>
      </c>
      <c r="O2177" s="7" t="s">
        <v>1978</v>
      </c>
      <c r="P2177" s="67">
        <v>45.947807726005699</v>
      </c>
      <c r="Q2177" s="18">
        <f t="shared" si="118"/>
        <v>3</v>
      </c>
      <c r="R2177" s="68">
        <v>1.65</v>
      </c>
      <c r="S2177" s="69">
        <v>28769.33</v>
      </c>
      <c r="T2177" s="59">
        <f t="shared" si="115"/>
        <v>28769.33</v>
      </c>
    </row>
    <row r="2178" spans="1:20">
      <c r="A2178" t="str">
        <f t="shared" si="116"/>
        <v/>
      </c>
      <c r="B2178" s="60" t="s">
        <v>11</v>
      </c>
      <c r="C2178" s="60" t="s">
        <v>179</v>
      </c>
      <c r="D2178" s="60">
        <v>7</v>
      </c>
      <c r="E2178" s="65">
        <v>3050.8090000000002</v>
      </c>
      <c r="F2178" s="60">
        <v>2006</v>
      </c>
      <c r="G2178" s="65">
        <v>76.994</v>
      </c>
      <c r="H2178" s="65" t="s">
        <v>367</v>
      </c>
      <c r="I2178" s="66">
        <v>2.0199999809265137</v>
      </c>
      <c r="J2178" s="5" t="s">
        <v>367</v>
      </c>
      <c r="K2178" s="6" t="s">
        <v>367</v>
      </c>
      <c r="L2178" s="5" t="s">
        <v>367</v>
      </c>
      <c r="M2178" s="5">
        <v>9.0513946210549179</v>
      </c>
      <c r="N2178" s="7" t="s">
        <v>367</v>
      </c>
      <c r="O2178" s="7" t="s">
        <v>2675</v>
      </c>
      <c r="P2178" s="67" t="s">
        <v>367</v>
      </c>
      <c r="Q2178" s="18">
        <f t="shared" si="118"/>
        <v>2</v>
      </c>
      <c r="R2178" s="68">
        <v>1.71</v>
      </c>
      <c r="S2178" s="69">
        <v>9564.0300000000007</v>
      </c>
      <c r="T2178" s="59">
        <f t="shared" ref="T2178:T2241" si="119">IF(S2178=0,"",IF(F2178=2025,_xlfn.XLOOKUP("2024"&amp;C2178,O:O,S:S,"",0),S2178))</f>
        <v>9564.0300000000007</v>
      </c>
    </row>
    <row r="2179" spans="1:20">
      <c r="A2179">
        <f t="shared" ref="A2179:A2242" si="120">IF(ISNUMBER(P2179),COUNTIFS($F$3:$F$3127,F2179,$P$3:$P$3127,"&gt;"&amp;P2179)+1,"")</f>
        <v>7</v>
      </c>
      <c r="B2179" s="60" t="s">
        <v>116</v>
      </c>
      <c r="C2179" s="60" t="s">
        <v>284</v>
      </c>
      <c r="D2179" s="60">
        <v>1</v>
      </c>
      <c r="E2179" s="65">
        <v>4345.4049999999997</v>
      </c>
      <c r="F2179" s="60">
        <v>2021</v>
      </c>
      <c r="G2179" s="65">
        <v>77.004000000000005</v>
      </c>
      <c r="H2179" s="65">
        <v>6.5527787208557129</v>
      </c>
      <c r="I2179" s="66">
        <v>2.7091937065124512</v>
      </c>
      <c r="J2179" s="5">
        <v>10.538873377997191</v>
      </c>
      <c r="K2179" s="6">
        <v>69.608642526316032</v>
      </c>
      <c r="L2179" s="5">
        <v>62.98295064239521</v>
      </c>
      <c r="M2179" s="5">
        <v>9.7405883466408554</v>
      </c>
      <c r="N2179" s="7">
        <v>6.4660314552883804</v>
      </c>
      <c r="O2179" s="7" t="s">
        <v>406</v>
      </c>
      <c r="P2179" s="67">
        <v>57.993780642982927</v>
      </c>
      <c r="Q2179" s="18">
        <f t="shared" si="118"/>
        <v>2</v>
      </c>
      <c r="R2179" s="68">
        <v>1.52</v>
      </c>
      <c r="S2179" s="69">
        <v>30932.76</v>
      </c>
      <c r="T2179" s="59">
        <f t="shared" si="119"/>
        <v>30932.76</v>
      </c>
    </row>
    <row r="2180" spans="1:20">
      <c r="A2180">
        <f t="shared" si="120"/>
        <v>90</v>
      </c>
      <c r="B2180" s="60" t="s">
        <v>153</v>
      </c>
      <c r="C2180" s="60" t="s">
        <v>321</v>
      </c>
      <c r="D2180" s="60">
        <v>2</v>
      </c>
      <c r="E2180" s="65">
        <v>339436.15899999999</v>
      </c>
      <c r="F2180" s="60">
        <v>2020</v>
      </c>
      <c r="G2180" s="65">
        <v>77.010999999999996</v>
      </c>
      <c r="H2180" s="65">
        <v>7.0280880928039551</v>
      </c>
      <c r="I2180" s="66">
        <v>6.880000114440918</v>
      </c>
      <c r="J2180" s="5">
        <v>11.014182749945434</v>
      </c>
      <c r="K2180" s="6">
        <v>72.754646253987971</v>
      </c>
      <c r="L2180" s="5">
        <v>66.128954370067149</v>
      </c>
      <c r="M2180" s="5">
        <v>13.911394754569322</v>
      </c>
      <c r="N2180" s="7">
        <v>4.7535819043842817</v>
      </c>
      <c r="O2180" s="7" t="s">
        <v>688</v>
      </c>
      <c r="P2180" s="67">
        <v>42.684692485960547</v>
      </c>
      <c r="Q2180" s="18">
        <f t="shared" si="118"/>
        <v>3</v>
      </c>
      <c r="R2180" s="68">
        <v>1.53</v>
      </c>
      <c r="S2180" s="69">
        <v>67342.070000000007</v>
      </c>
      <c r="T2180" s="59">
        <f t="shared" si="119"/>
        <v>67342.070000000007</v>
      </c>
    </row>
    <row r="2181" spans="1:20">
      <c r="A2181">
        <f t="shared" si="120"/>
        <v>75</v>
      </c>
      <c r="B2181" s="60" t="s">
        <v>67</v>
      </c>
      <c r="C2181" s="60" t="s">
        <v>235</v>
      </c>
      <c r="D2181" s="60">
        <v>7</v>
      </c>
      <c r="E2181" s="65">
        <v>9686.4629999999997</v>
      </c>
      <c r="F2181" s="60">
        <v>2023</v>
      </c>
      <c r="G2181" s="65">
        <v>77.024000000000001</v>
      </c>
      <c r="H2181" s="65">
        <v>5.9631689796447773</v>
      </c>
      <c r="I2181" s="66">
        <v>4.0897927284240723</v>
      </c>
      <c r="J2181" s="5">
        <v>9.9492636367862559</v>
      </c>
      <c r="K2181" s="6">
        <v>65.731372419962213</v>
      </c>
      <c r="L2181" s="5">
        <v>59.10568053604139</v>
      </c>
      <c r="M2181" s="5">
        <v>11.121187368552476</v>
      </c>
      <c r="N2181" s="7">
        <v>5.3146915502183942</v>
      </c>
      <c r="O2181" s="7" t="s">
        <v>3294</v>
      </c>
      <c r="P2181" s="67">
        <v>47.555938354312701</v>
      </c>
      <c r="Q2181" s="18">
        <f t="shared" si="118"/>
        <v>3</v>
      </c>
      <c r="R2181" s="68">
        <v>1.5</v>
      </c>
      <c r="S2181" s="69">
        <v>40333.25</v>
      </c>
      <c r="T2181" s="59">
        <f t="shared" si="119"/>
        <v>40333.25</v>
      </c>
    </row>
    <row r="2182" spans="1:20">
      <c r="A2182">
        <f t="shared" si="120"/>
        <v>64</v>
      </c>
      <c r="B2182" s="60" t="s">
        <v>131</v>
      </c>
      <c r="C2182" s="60" t="s">
        <v>299</v>
      </c>
      <c r="D2182" s="60">
        <v>7</v>
      </c>
      <c r="E2182" s="65">
        <v>5473.1970000000001</v>
      </c>
      <c r="F2182" s="60">
        <v>2022</v>
      </c>
      <c r="G2182" s="65">
        <v>77.036000000000001</v>
      </c>
      <c r="H2182" s="65">
        <v>6.2569999999999997</v>
      </c>
      <c r="I2182" s="66">
        <v>4.3499999046325684</v>
      </c>
      <c r="J2182" s="5">
        <v>10.24309465714148</v>
      </c>
      <c r="K2182" s="6">
        <v>67.683156287521712</v>
      </c>
      <c r="L2182" s="5">
        <v>61.057464403600889</v>
      </c>
      <c r="M2182" s="5">
        <v>11.381394544760973</v>
      </c>
      <c r="N2182" s="7">
        <v>5.364673385451395</v>
      </c>
      <c r="O2182" s="7" t="s">
        <v>3295</v>
      </c>
      <c r="P2182" s="67">
        <v>48.059443058684103</v>
      </c>
      <c r="Q2182" s="18">
        <f t="shared" si="118"/>
        <v>3</v>
      </c>
      <c r="R2182" s="68">
        <v>1.51</v>
      </c>
      <c r="S2182" s="69">
        <v>38664.910000000003</v>
      </c>
      <c r="T2182" s="59">
        <f t="shared" si="119"/>
        <v>38664.910000000003</v>
      </c>
    </row>
    <row r="2183" spans="1:20">
      <c r="A2183">
        <f t="shared" si="120"/>
        <v>51</v>
      </c>
      <c r="B2183" s="60" t="s">
        <v>147</v>
      </c>
      <c r="C2183" s="60" t="s">
        <v>315</v>
      </c>
      <c r="D2183" s="60">
        <v>4</v>
      </c>
      <c r="E2183" s="65">
        <v>83083.661999999997</v>
      </c>
      <c r="F2183" s="60">
        <v>2017</v>
      </c>
      <c r="G2183" s="65">
        <v>77.037000000000006</v>
      </c>
      <c r="H2183" s="65">
        <v>5.607262134552002</v>
      </c>
      <c r="I2183" s="66">
        <v>3.4100000858306885</v>
      </c>
      <c r="J2183" s="5">
        <v>9.5933567916934805</v>
      </c>
      <c r="K2183" s="6">
        <v>63.390715152756428</v>
      </c>
      <c r="L2183" s="5">
        <v>56.765023268835606</v>
      </c>
      <c r="M2183" s="5">
        <v>10.441394725959093</v>
      </c>
      <c r="N2183" s="7">
        <v>5.4365364741654725</v>
      </c>
      <c r="O2183" s="7" t="s">
        <v>1056</v>
      </c>
      <c r="P2183" s="67">
        <v>49.102370371003659</v>
      </c>
      <c r="Q2183" s="18">
        <f t="shared" si="118"/>
        <v>3</v>
      </c>
      <c r="R2183" s="68">
        <v>1.58</v>
      </c>
      <c r="S2183" s="69">
        <v>28194.69</v>
      </c>
      <c r="T2183" s="59">
        <f t="shared" si="119"/>
        <v>28194.69</v>
      </c>
    </row>
    <row r="2184" spans="1:20">
      <c r="A2184">
        <f t="shared" si="120"/>
        <v>82</v>
      </c>
      <c r="B2184" s="60" t="s">
        <v>25</v>
      </c>
      <c r="C2184" s="60" t="s">
        <v>193</v>
      </c>
      <c r="D2184" s="60">
        <v>7</v>
      </c>
      <c r="E2184" s="65">
        <v>3670.1129999999998</v>
      </c>
      <c r="F2184" s="60">
        <v>2012</v>
      </c>
      <c r="G2184" s="65">
        <v>77.037000000000006</v>
      </c>
      <c r="H2184" s="65">
        <v>4.7731447219848633</v>
      </c>
      <c r="I2184" s="66">
        <v>3.6333816051483154</v>
      </c>
      <c r="J2184" s="5">
        <v>8.7592393791263419</v>
      </c>
      <c r="K2184" s="6">
        <v>57.879057403325028</v>
      </c>
      <c r="L2184" s="5">
        <v>51.253365519404205</v>
      </c>
      <c r="M2184" s="5">
        <v>10.66477624527672</v>
      </c>
      <c r="N2184" s="7">
        <v>4.8058547446884887</v>
      </c>
      <c r="O2184" s="7" t="s">
        <v>1843</v>
      </c>
      <c r="P2184" s="67">
        <v>43.607724241833438</v>
      </c>
      <c r="Q2184" s="18">
        <f t="shared" si="118"/>
        <v>3</v>
      </c>
      <c r="R2184" s="68">
        <v>1.62</v>
      </c>
      <c r="S2184" s="69">
        <v>12626.98</v>
      </c>
      <c r="T2184" s="59">
        <f t="shared" si="119"/>
        <v>12626.98</v>
      </c>
    </row>
    <row r="2185" spans="1:20">
      <c r="A2185">
        <f t="shared" si="120"/>
        <v>74</v>
      </c>
      <c r="B2185" s="60" t="s">
        <v>25</v>
      </c>
      <c r="C2185" s="60" t="s">
        <v>193</v>
      </c>
      <c r="D2185" s="60">
        <v>7</v>
      </c>
      <c r="E2185" s="65">
        <v>3518.5410000000002</v>
      </c>
      <c r="F2185" s="60">
        <v>2015</v>
      </c>
      <c r="G2185" s="65">
        <v>77.072999999999993</v>
      </c>
      <c r="H2185" s="65">
        <v>5.1171779632568359</v>
      </c>
      <c r="I2185" s="66">
        <v>3.5628752708435059</v>
      </c>
      <c r="J2185" s="5">
        <v>9.1032726203983145</v>
      </c>
      <c r="K2185" s="6">
        <v>60.180460318958687</v>
      </c>
      <c r="L2185" s="5">
        <v>53.554768435037865</v>
      </c>
      <c r="M2185" s="5">
        <v>10.59426991097191</v>
      </c>
      <c r="N2185" s="7">
        <v>5.0550692860462334</v>
      </c>
      <c r="O2185" s="7" t="s">
        <v>1389</v>
      </c>
      <c r="P2185" s="67">
        <v>45.710007967240948</v>
      </c>
      <c r="Q2185" s="18">
        <f t="shared" si="118"/>
        <v>3</v>
      </c>
      <c r="R2185" s="68">
        <v>1.59</v>
      </c>
      <c r="S2185" s="69">
        <v>14220.15</v>
      </c>
      <c r="T2185" s="59">
        <f t="shared" si="119"/>
        <v>14220.15</v>
      </c>
    </row>
    <row r="2186" spans="1:20">
      <c r="A2186">
        <f t="shared" si="120"/>
        <v>68</v>
      </c>
      <c r="B2186" s="60" t="s">
        <v>120</v>
      </c>
      <c r="C2186" s="60" t="s">
        <v>288</v>
      </c>
      <c r="D2186" s="60">
        <v>7</v>
      </c>
      <c r="E2186" s="65">
        <v>38259.262000000002</v>
      </c>
      <c r="F2186" s="60">
        <v>2013</v>
      </c>
      <c r="G2186" s="65">
        <v>77.075999999999993</v>
      </c>
      <c r="H2186" s="65">
        <v>5.7461318969726563</v>
      </c>
      <c r="I2186" s="66">
        <v>4.3000001907348633</v>
      </c>
      <c r="J2186" s="5">
        <v>9.7322265541141348</v>
      </c>
      <c r="K2186" s="6">
        <v>64.340891001698196</v>
      </c>
      <c r="L2186" s="5">
        <v>57.715199117777374</v>
      </c>
      <c r="M2186" s="5">
        <v>11.331394830863267</v>
      </c>
      <c r="N2186" s="7">
        <v>5.0933887645127989</v>
      </c>
      <c r="O2186" s="7" t="s">
        <v>1690</v>
      </c>
      <c r="P2186" s="67">
        <v>46.21677193735573</v>
      </c>
      <c r="Q2186" s="18">
        <f t="shared" si="118"/>
        <v>3</v>
      </c>
      <c r="R2186" s="68">
        <v>1.62</v>
      </c>
      <c r="S2186" s="69">
        <v>29168.62</v>
      </c>
      <c r="T2186" s="59">
        <f t="shared" si="119"/>
        <v>29168.62</v>
      </c>
    </row>
    <row r="2187" spans="1:20">
      <c r="A2187">
        <f t="shared" si="120"/>
        <v>97</v>
      </c>
      <c r="B2187" s="60" t="s">
        <v>101</v>
      </c>
      <c r="C2187" s="60" t="s">
        <v>269</v>
      </c>
      <c r="D2187" s="60">
        <v>7</v>
      </c>
      <c r="E2187" s="65">
        <v>633.55200000000002</v>
      </c>
      <c r="F2187" s="60">
        <v>2023</v>
      </c>
      <c r="G2187" s="65">
        <v>77.087000000000003</v>
      </c>
      <c r="H2187" s="65">
        <v>5.7069999999999999</v>
      </c>
      <c r="I2187" s="66">
        <v>4.679999828338623</v>
      </c>
      <c r="J2187" s="5">
        <v>9.6930946571414793</v>
      </c>
      <c r="K2187" s="6">
        <v>64.09133101312122</v>
      </c>
      <c r="L2187" s="5">
        <v>57.465639129200397</v>
      </c>
      <c r="M2187" s="5">
        <v>11.711394468467027</v>
      </c>
      <c r="N2187" s="7">
        <v>4.90681440915741</v>
      </c>
      <c r="O2187" s="7" t="s">
        <v>3296</v>
      </c>
      <c r="P2187" s="67">
        <v>43.906247682116984</v>
      </c>
      <c r="Q2187" s="18">
        <f t="shared" si="118"/>
        <v>3</v>
      </c>
      <c r="R2187" s="68">
        <v>1.5</v>
      </c>
      <c r="S2187" s="69">
        <v>27243.52</v>
      </c>
      <c r="T2187" s="59">
        <f t="shared" si="119"/>
        <v>27243.52</v>
      </c>
    </row>
    <row r="2188" spans="1:20">
      <c r="A2188">
        <f t="shared" si="120"/>
        <v>42</v>
      </c>
      <c r="B2188" s="60" t="s">
        <v>78</v>
      </c>
      <c r="C2188" s="60" t="s">
        <v>246</v>
      </c>
      <c r="D2188" s="60">
        <v>4</v>
      </c>
      <c r="E2188" s="65">
        <v>11256.263000000001</v>
      </c>
      <c r="F2188" s="60">
        <v>2022</v>
      </c>
      <c r="G2188" s="65">
        <v>77.087999999999994</v>
      </c>
      <c r="H2188" s="65">
        <v>4.3556065559387207</v>
      </c>
      <c r="I2188" s="66">
        <v>1.3500000238418579</v>
      </c>
      <c r="J2188" s="5">
        <v>8.3417012130801993</v>
      </c>
      <c r="K2188" s="6">
        <v>55.156550925285323</v>
      </c>
      <c r="L2188" s="5">
        <v>48.530859041364501</v>
      </c>
      <c r="M2188" s="5">
        <v>8.3813946639702621</v>
      </c>
      <c r="N2188" s="7">
        <v>5.7903082943925535</v>
      </c>
      <c r="O2188" s="7" t="s">
        <v>3297</v>
      </c>
      <c r="P2188" s="67">
        <v>51.872494702335025</v>
      </c>
      <c r="Q2188" s="18">
        <f t="shared" si="118"/>
        <v>1</v>
      </c>
      <c r="R2188" s="68">
        <v>1.51</v>
      </c>
      <c r="S2188" s="69">
        <v>9266.58</v>
      </c>
      <c r="T2188" s="59">
        <f t="shared" si="119"/>
        <v>9266.58</v>
      </c>
    </row>
    <row r="2189" spans="1:20">
      <c r="A2189">
        <f t="shared" si="120"/>
        <v>66</v>
      </c>
      <c r="B2189" s="60" t="s">
        <v>25</v>
      </c>
      <c r="C2189" s="60" t="s">
        <v>193</v>
      </c>
      <c r="D2189" s="60">
        <v>7</v>
      </c>
      <c r="E2189" s="65">
        <v>3564.8290000000002</v>
      </c>
      <c r="F2189" s="60">
        <v>2014</v>
      </c>
      <c r="G2189" s="65">
        <v>77.088999999999999</v>
      </c>
      <c r="H2189" s="65">
        <v>5.2489542961120605</v>
      </c>
      <c r="I2189" s="66">
        <v>3.5329689979553223</v>
      </c>
      <c r="J2189" s="5">
        <v>9.2350489532535391</v>
      </c>
      <c r="K2189" s="6">
        <v>61.064289233572431</v>
      </c>
      <c r="L2189" s="5">
        <v>54.438597349651609</v>
      </c>
      <c r="M2189" s="5">
        <v>10.564363638083726</v>
      </c>
      <c r="N2189" s="7">
        <v>5.1530408470042257</v>
      </c>
      <c r="O2189" s="7" t="s">
        <v>1540</v>
      </c>
      <c r="P2189" s="67">
        <v>46.704000632985249</v>
      </c>
      <c r="Q2189" s="18">
        <f t="shared" si="118"/>
        <v>3</v>
      </c>
      <c r="R2189" s="68">
        <v>1.61</v>
      </c>
      <c r="S2189" s="69">
        <v>13458.91</v>
      </c>
      <c r="T2189" s="59">
        <f t="shared" si="119"/>
        <v>13458.91</v>
      </c>
    </row>
    <row r="2190" spans="1:20">
      <c r="A2190">
        <f t="shared" si="120"/>
        <v>98</v>
      </c>
      <c r="B2190" s="60" t="s">
        <v>126</v>
      </c>
      <c r="C2190" s="60" t="s">
        <v>294</v>
      </c>
      <c r="D2190" s="60">
        <v>4</v>
      </c>
      <c r="E2190" s="65">
        <v>31328.375</v>
      </c>
      <c r="F2190" s="60">
        <v>2021</v>
      </c>
      <c r="G2190" s="65">
        <v>77.088999999999999</v>
      </c>
      <c r="H2190" s="65">
        <v>6.4452943801879883</v>
      </c>
      <c r="I2190" s="66">
        <v>6.8063006401062012</v>
      </c>
      <c r="J2190" s="5">
        <v>10.431389037329467</v>
      </c>
      <c r="K2190" s="6">
        <v>68.974767812031061</v>
      </c>
      <c r="L2190" s="5">
        <v>62.349075928110238</v>
      </c>
      <c r="M2190" s="5">
        <v>13.837695280234605</v>
      </c>
      <c r="N2190" s="7">
        <v>4.5057413583292298</v>
      </c>
      <c r="O2190" s="7" t="s">
        <v>511</v>
      </c>
      <c r="P2190" s="67">
        <v>40.41195558293294</v>
      </c>
      <c r="Q2190" s="18">
        <f t="shared" si="118"/>
        <v>3</v>
      </c>
      <c r="R2190" s="68">
        <v>1.52</v>
      </c>
      <c r="S2190" s="69">
        <v>62690.5</v>
      </c>
      <c r="T2190" s="59">
        <f t="shared" si="119"/>
        <v>62690.5</v>
      </c>
    </row>
    <row r="2191" spans="1:20">
      <c r="A2191" t="str">
        <f t="shared" si="120"/>
        <v/>
      </c>
      <c r="B2191" s="60" t="s">
        <v>338</v>
      </c>
      <c r="C2191" s="60" t="s">
        <v>339</v>
      </c>
      <c r="D2191" s="60">
        <v>7</v>
      </c>
      <c r="E2191" s="65">
        <v>1768.1189999999999</v>
      </c>
      <c r="F2191" s="60">
        <v>2017</v>
      </c>
      <c r="G2191" s="65">
        <v>77.105000000000004</v>
      </c>
      <c r="H2191" s="65">
        <v>6.1491999626159668</v>
      </c>
      <c r="I2191" s="66" t="s">
        <v>367</v>
      </c>
      <c r="J2191" s="5">
        <v>10.135294619757445</v>
      </c>
      <c r="K2191" s="6">
        <v>67.03083224930667</v>
      </c>
      <c r="L2191" s="5">
        <v>60.405140365385847</v>
      </c>
      <c r="M2191" s="5" t="s">
        <v>367</v>
      </c>
      <c r="N2191" s="7" t="s">
        <v>367</v>
      </c>
      <c r="O2191" s="7" t="s">
        <v>3298</v>
      </c>
      <c r="P2191" s="67" t="s">
        <v>367</v>
      </c>
      <c r="Q2191" s="18">
        <f t="shared" si="118"/>
        <v>3</v>
      </c>
      <c r="R2191" s="68">
        <v>1.58</v>
      </c>
      <c r="S2191" s="69">
        <v>10856.29</v>
      </c>
      <c r="T2191" s="59">
        <f t="shared" si="119"/>
        <v>10856.29</v>
      </c>
    </row>
    <row r="2192" spans="1:20">
      <c r="A2192">
        <f t="shared" si="120"/>
        <v>125</v>
      </c>
      <c r="B2192" s="60" t="s">
        <v>52</v>
      </c>
      <c r="C2192" s="60" t="s">
        <v>220</v>
      </c>
      <c r="D2192" s="60">
        <v>7</v>
      </c>
      <c r="E2192" s="65">
        <v>1314.452</v>
      </c>
      <c r="F2192" s="60">
        <v>2014</v>
      </c>
      <c r="G2192" s="65">
        <v>77.11</v>
      </c>
      <c r="H2192" s="65">
        <v>5.5559825897216797</v>
      </c>
      <c r="I2192" s="66">
        <v>6.7300000190734863</v>
      </c>
      <c r="J2192" s="5">
        <v>9.5420772468631583</v>
      </c>
      <c r="K2192" s="6">
        <v>63.111619347952548</v>
      </c>
      <c r="L2192" s="5">
        <v>56.485927464031725</v>
      </c>
      <c r="M2192" s="5">
        <v>13.761394659201891</v>
      </c>
      <c r="N2192" s="7">
        <v>4.1046659050840493</v>
      </c>
      <c r="O2192" s="7" t="s">
        <v>1569</v>
      </c>
      <c r="P2192" s="67">
        <v>37.202173380924727</v>
      </c>
      <c r="Q2192" s="18">
        <f t="shared" si="118"/>
        <v>3</v>
      </c>
      <c r="R2192" s="68">
        <v>1.61</v>
      </c>
      <c r="S2192" s="69">
        <v>35723.629999999997</v>
      </c>
      <c r="T2192" s="59">
        <f t="shared" si="119"/>
        <v>35723.629999999997</v>
      </c>
    </row>
    <row r="2193" spans="1:20">
      <c r="A2193">
        <f t="shared" si="120"/>
        <v>119</v>
      </c>
      <c r="B2193" s="60" t="s">
        <v>126</v>
      </c>
      <c r="C2193" s="60" t="s">
        <v>294</v>
      </c>
      <c r="D2193" s="60">
        <v>4</v>
      </c>
      <c r="E2193" s="65">
        <v>28998.128000000001</v>
      </c>
      <c r="F2193" s="60">
        <v>2014</v>
      </c>
      <c r="G2193" s="65">
        <v>77.116</v>
      </c>
      <c r="H2193" s="65">
        <v>6.2783780097961426</v>
      </c>
      <c r="I2193" s="66">
        <v>7.5163416862487793</v>
      </c>
      <c r="J2193" s="5">
        <v>10.264472666937621</v>
      </c>
      <c r="K2193" s="6">
        <v>67.894849465065562</v>
      </c>
      <c r="L2193" s="5">
        <v>61.269157581144739</v>
      </c>
      <c r="M2193" s="5">
        <v>14.547736326377184</v>
      </c>
      <c r="N2193" s="7">
        <v>4.2115939006988157</v>
      </c>
      <c r="O2193" s="7" t="s">
        <v>1587</v>
      </c>
      <c r="P2193" s="67">
        <v>38.171303128417257</v>
      </c>
      <c r="Q2193" s="18">
        <f t="shared" si="118"/>
        <v>3</v>
      </c>
      <c r="R2193" s="68">
        <v>1.61</v>
      </c>
      <c r="S2193" s="69">
        <v>58872.27</v>
      </c>
      <c r="T2193" s="59">
        <f t="shared" si="119"/>
        <v>58872.27</v>
      </c>
    </row>
    <row r="2194" spans="1:20">
      <c r="A2194" t="str">
        <f t="shared" si="120"/>
        <v/>
      </c>
      <c r="B2194" s="60" t="s">
        <v>338</v>
      </c>
      <c r="C2194" s="60" t="s">
        <v>339</v>
      </c>
      <c r="D2194" s="60">
        <v>7</v>
      </c>
      <c r="E2194" s="65">
        <v>1767.741</v>
      </c>
      <c r="F2194" s="60">
        <v>2018</v>
      </c>
      <c r="G2194" s="65">
        <v>77.117000000000004</v>
      </c>
      <c r="H2194" s="65">
        <v>6.3918256759643555</v>
      </c>
      <c r="I2194" s="66" t="s">
        <v>367</v>
      </c>
      <c r="J2194" s="5">
        <v>10.377920333105834</v>
      </c>
      <c r="K2194" s="6">
        <v>68.646144679806795</v>
      </c>
      <c r="L2194" s="5">
        <v>62.020452795885973</v>
      </c>
      <c r="M2194" s="5" t="s">
        <v>367</v>
      </c>
      <c r="N2194" s="7" t="s">
        <v>367</v>
      </c>
      <c r="O2194" s="7" t="s">
        <v>3299</v>
      </c>
      <c r="P2194" s="67" t="s">
        <v>367</v>
      </c>
      <c r="Q2194" s="18">
        <f t="shared" si="118"/>
        <v>3</v>
      </c>
      <c r="R2194" s="68">
        <v>1.56</v>
      </c>
      <c r="S2194" s="69">
        <v>11188.22</v>
      </c>
      <c r="T2194" s="59">
        <f t="shared" si="119"/>
        <v>11188.22</v>
      </c>
    </row>
    <row r="2195" spans="1:20">
      <c r="A2195">
        <f t="shared" si="120"/>
        <v>81</v>
      </c>
      <c r="B2195" s="60" t="s">
        <v>25</v>
      </c>
      <c r="C2195" s="60" t="s">
        <v>193</v>
      </c>
      <c r="D2195" s="60">
        <v>7</v>
      </c>
      <c r="E2195" s="65">
        <v>3473.0030000000002</v>
      </c>
      <c r="F2195" s="60">
        <v>2016</v>
      </c>
      <c r="G2195" s="65">
        <v>77.123999999999995</v>
      </c>
      <c r="H2195" s="65">
        <v>5.1808652877807617</v>
      </c>
      <c r="I2195" s="66">
        <v>3.8128044605255127</v>
      </c>
      <c r="J2195" s="5">
        <v>9.1669599449222403</v>
      </c>
      <c r="K2195" s="6">
        <v>60.641588932163508</v>
      </c>
      <c r="L2195" s="5">
        <v>54.015897048242685</v>
      </c>
      <c r="M2195" s="5">
        <v>10.844199100653917</v>
      </c>
      <c r="N2195" s="7">
        <v>4.9810868047401922</v>
      </c>
      <c r="O2195" s="7" t="s">
        <v>1234</v>
      </c>
      <c r="P2195" s="67">
        <v>44.988784734313121</v>
      </c>
      <c r="Q2195" s="18">
        <f t="shared" ref="Q2195:Q2258" si="121">IF(I2195&lt;R2195,1,IF(I2195&lt;R2195*2,2,3))</f>
        <v>3</v>
      </c>
      <c r="R2195" s="68">
        <v>1.58</v>
      </c>
      <c r="S2195" s="69">
        <v>14873.7</v>
      </c>
      <c r="T2195" s="59">
        <f t="shared" si="119"/>
        <v>14873.7</v>
      </c>
    </row>
    <row r="2196" spans="1:20">
      <c r="A2196">
        <f t="shared" si="120"/>
        <v>4</v>
      </c>
      <c r="B2196" s="60" t="s">
        <v>116</v>
      </c>
      <c r="C2196" s="60" t="s">
        <v>284</v>
      </c>
      <c r="D2196" s="60">
        <v>1</v>
      </c>
      <c r="E2196" s="65">
        <v>3825.3290000000002</v>
      </c>
      <c r="F2196" s="60">
        <v>2013</v>
      </c>
      <c r="G2196" s="65">
        <v>77.129000000000005</v>
      </c>
      <c r="H2196" s="65">
        <v>6.8664803504943848</v>
      </c>
      <c r="I2196" s="66">
        <v>2.9304063320159912</v>
      </c>
      <c r="J2196" s="5">
        <v>10.852575007635863</v>
      </c>
      <c r="K2196" s="6">
        <v>71.796982053960505</v>
      </c>
      <c r="L2196" s="5">
        <v>65.171290170039683</v>
      </c>
      <c r="M2196" s="5">
        <v>9.9618009721443954</v>
      </c>
      <c r="N2196" s="7">
        <v>6.5421192766523211</v>
      </c>
      <c r="O2196" s="7" t="s">
        <v>1626</v>
      </c>
      <c r="P2196" s="67">
        <v>59.362371217886093</v>
      </c>
      <c r="Q2196" s="18">
        <f t="shared" si="121"/>
        <v>2</v>
      </c>
      <c r="R2196" s="68">
        <v>1.62</v>
      </c>
      <c r="S2196" s="69">
        <v>28135.33</v>
      </c>
      <c r="T2196" s="59">
        <f t="shared" si="119"/>
        <v>28135.33</v>
      </c>
    </row>
    <row r="2197" spans="1:20">
      <c r="A2197">
        <f t="shared" si="120"/>
        <v>73</v>
      </c>
      <c r="B2197" s="60" t="s">
        <v>25</v>
      </c>
      <c r="C2197" s="60" t="s">
        <v>193</v>
      </c>
      <c r="D2197" s="60">
        <v>7</v>
      </c>
      <c r="E2197" s="65">
        <v>3610.8589999999999</v>
      </c>
      <c r="F2197" s="60">
        <v>2013</v>
      </c>
      <c r="G2197" s="65">
        <v>77.129000000000005</v>
      </c>
      <c r="H2197" s="65">
        <v>5.123664379119873</v>
      </c>
      <c r="I2197" s="66">
        <v>3.6556534767150879</v>
      </c>
      <c r="J2197" s="5">
        <v>9.1097590362613516</v>
      </c>
      <c r="K2197" s="6">
        <v>60.267098415092214</v>
      </c>
      <c r="L2197" s="5">
        <v>53.641406531171391</v>
      </c>
      <c r="M2197" s="5">
        <v>10.687048116843492</v>
      </c>
      <c r="N2197" s="7">
        <v>5.0192911966615927</v>
      </c>
      <c r="O2197" s="7" t="s">
        <v>1685</v>
      </c>
      <c r="P2197" s="67">
        <v>45.544419883973937</v>
      </c>
      <c r="Q2197" s="18">
        <f t="shared" si="121"/>
        <v>3</v>
      </c>
      <c r="R2197" s="68">
        <v>1.62</v>
      </c>
      <c r="S2197" s="69">
        <v>13135.77</v>
      </c>
      <c r="T2197" s="59">
        <f t="shared" si="119"/>
        <v>13135.77</v>
      </c>
    </row>
    <row r="2198" spans="1:20">
      <c r="A2198">
        <f t="shared" si="120"/>
        <v>92</v>
      </c>
      <c r="B2198" s="60" t="s">
        <v>85</v>
      </c>
      <c r="C2198" s="60" t="s">
        <v>253</v>
      </c>
      <c r="D2198" s="60">
        <v>4</v>
      </c>
      <c r="E2198" s="65">
        <v>5849.4210000000003</v>
      </c>
      <c r="F2198" s="60">
        <v>2025</v>
      </c>
      <c r="G2198" s="65">
        <v>78.084000000000003</v>
      </c>
      <c r="H2198" s="65">
        <v>3.95742772102356</v>
      </c>
      <c r="I2198" s="66">
        <v>2.1600000858306885</v>
      </c>
      <c r="J2198" s="5">
        <v>7.9435223781650395</v>
      </c>
      <c r="K2198" s="6">
        <v>53.202356457386919</v>
      </c>
      <c r="L2198" s="5">
        <v>46.576664573466097</v>
      </c>
      <c r="M2198" s="5">
        <v>9.1913947259590927</v>
      </c>
      <c r="N2198" s="7">
        <v>5.0674207736852441</v>
      </c>
      <c r="O2198" s="7" t="s">
        <v>3291</v>
      </c>
      <c r="P2198" s="67">
        <v>45.237058160005482</v>
      </c>
      <c r="Q2198" s="18">
        <f t="shared" si="121"/>
        <v>2</v>
      </c>
      <c r="R2198" s="68">
        <v>1.48</v>
      </c>
      <c r="S2198" s="69" t="s">
        <v>367</v>
      </c>
      <c r="T2198" s="59">
        <f t="shared" si="119"/>
        <v>0</v>
      </c>
    </row>
    <row r="2199" spans="1:20">
      <c r="A2199">
        <f t="shared" si="120"/>
        <v>45</v>
      </c>
      <c r="B2199" s="60" t="s">
        <v>44</v>
      </c>
      <c r="C2199" s="60" t="s">
        <v>212</v>
      </c>
      <c r="D2199" s="60">
        <v>7</v>
      </c>
      <c r="E2199" s="65">
        <v>3924.61</v>
      </c>
      <c r="F2199" s="60">
        <v>2021</v>
      </c>
      <c r="G2199" s="65">
        <v>77.141000000000005</v>
      </c>
      <c r="H2199" s="65">
        <v>6.2867903709411621</v>
      </c>
      <c r="I2199" s="66">
        <v>4.1399998664855957</v>
      </c>
      <c r="J2199" s="5">
        <v>10.272885028082641</v>
      </c>
      <c r="K2199" s="6">
        <v>67.972522096030247</v>
      </c>
      <c r="L2199" s="5">
        <v>61.346830212109424</v>
      </c>
      <c r="M2199" s="5">
        <v>11.171394506614</v>
      </c>
      <c r="N2199" s="7">
        <v>5.4914209838162247</v>
      </c>
      <c r="O2199" s="7" t="s">
        <v>423</v>
      </c>
      <c r="P2199" s="67">
        <v>49.252507686649999</v>
      </c>
      <c r="Q2199" s="18">
        <f t="shared" si="121"/>
        <v>3</v>
      </c>
      <c r="R2199" s="68">
        <v>1.52</v>
      </c>
      <c r="S2199" s="69">
        <v>36930.28</v>
      </c>
      <c r="T2199" s="59">
        <f t="shared" si="119"/>
        <v>36930.28</v>
      </c>
    </row>
    <row r="2200" spans="1:20">
      <c r="A2200">
        <f t="shared" si="120"/>
        <v>61</v>
      </c>
      <c r="B2200" s="60" t="s">
        <v>147</v>
      </c>
      <c r="C2200" s="60" t="s">
        <v>315</v>
      </c>
      <c r="D2200" s="60">
        <v>4</v>
      </c>
      <c r="E2200" s="65">
        <v>87270.501000000004</v>
      </c>
      <c r="F2200" s="60">
        <v>2023</v>
      </c>
      <c r="G2200" s="65">
        <v>77.156000000000006</v>
      </c>
      <c r="H2200" s="65">
        <v>5.5833603858947747</v>
      </c>
      <c r="I2200" s="66">
        <v>3.2400000095367432</v>
      </c>
      <c r="J2200" s="5">
        <v>9.5694550430362533</v>
      </c>
      <c r="K2200" s="6">
        <v>63.330454293844632</v>
      </c>
      <c r="L2200" s="5">
        <v>56.704762409923809</v>
      </c>
      <c r="M2200" s="5">
        <v>10.271394649665147</v>
      </c>
      <c r="N2200" s="7">
        <v>5.5206487866545384</v>
      </c>
      <c r="O2200" s="7" t="s">
        <v>3301</v>
      </c>
      <c r="P2200" s="67">
        <v>49.398846742698737</v>
      </c>
      <c r="Q2200" s="18">
        <f t="shared" si="121"/>
        <v>3</v>
      </c>
      <c r="R2200" s="68">
        <v>1.5</v>
      </c>
      <c r="S2200" s="69">
        <v>35069.17</v>
      </c>
      <c r="T2200" s="59">
        <f t="shared" si="119"/>
        <v>35069.17</v>
      </c>
    </row>
    <row r="2201" spans="1:20">
      <c r="A2201" t="str">
        <f t="shared" si="120"/>
        <v/>
      </c>
      <c r="B2201" s="60" t="s">
        <v>81</v>
      </c>
      <c r="C2201" s="60" t="s">
        <v>249</v>
      </c>
      <c r="D2201" s="60">
        <v>4</v>
      </c>
      <c r="E2201" s="65">
        <v>2795.4839999999999</v>
      </c>
      <c r="F2201" s="60">
        <v>2009</v>
      </c>
      <c r="G2201" s="65">
        <v>77.167000000000002</v>
      </c>
      <c r="H2201" s="65">
        <v>6.5852460861206055</v>
      </c>
      <c r="I2201" s="66" t="s">
        <v>367</v>
      </c>
      <c r="J2201" s="5">
        <v>10.571340743262084</v>
      </c>
      <c r="K2201" s="6">
        <v>69.970887213101889</v>
      </c>
      <c r="L2201" s="5">
        <v>63.345195329181067</v>
      </c>
      <c r="M2201" s="5" t="s">
        <v>367</v>
      </c>
      <c r="N2201" s="7" t="s">
        <v>367</v>
      </c>
      <c r="O2201" s="7" t="s">
        <v>2358</v>
      </c>
      <c r="P2201" s="67" t="s">
        <v>367</v>
      </c>
      <c r="Q2201" s="18">
        <f t="shared" si="121"/>
        <v>3</v>
      </c>
      <c r="R2201" s="68">
        <v>1.67</v>
      </c>
      <c r="S2201" s="69">
        <v>67896.27</v>
      </c>
      <c r="T2201" s="59">
        <f t="shared" si="119"/>
        <v>67896.27</v>
      </c>
    </row>
    <row r="2202" spans="1:20">
      <c r="A2202">
        <f t="shared" si="120"/>
        <v>72</v>
      </c>
      <c r="B2202" s="60" t="s">
        <v>46</v>
      </c>
      <c r="C2202" s="60" t="s">
        <v>214</v>
      </c>
      <c r="D2202" s="60">
        <v>7</v>
      </c>
      <c r="E2202" s="65">
        <v>10378.291999999999</v>
      </c>
      <c r="F2202" s="60">
        <v>2008</v>
      </c>
      <c r="G2202" s="65">
        <v>77.171999999999997</v>
      </c>
      <c r="H2202" s="65">
        <v>6.4166685740152998</v>
      </c>
      <c r="I2202" s="66">
        <v>6.320000171661377</v>
      </c>
      <c r="J2202" s="5">
        <v>10.402763231156779</v>
      </c>
      <c r="K2202" s="6">
        <v>68.859547124913774</v>
      </c>
      <c r="L2202" s="5">
        <v>62.233855240992952</v>
      </c>
      <c r="M2202" s="5">
        <v>13.351394811789781</v>
      </c>
      <c r="N2202" s="7">
        <v>4.6612249969597279</v>
      </c>
      <c r="O2202" s="7" t="s">
        <v>2380</v>
      </c>
      <c r="P2202" s="67">
        <v>42.63759152992602</v>
      </c>
      <c r="Q2202" s="18">
        <f t="shared" si="121"/>
        <v>3</v>
      </c>
      <c r="R2202" s="68">
        <v>1.69</v>
      </c>
      <c r="S2202" s="69">
        <v>40328.339999999997</v>
      </c>
      <c r="T2202" s="59">
        <f t="shared" si="119"/>
        <v>40328.339999999997</v>
      </c>
    </row>
    <row r="2203" spans="1:20">
      <c r="A2203">
        <f t="shared" si="120"/>
        <v>70</v>
      </c>
      <c r="B2203" s="60" t="s">
        <v>67</v>
      </c>
      <c r="C2203" s="60" t="s">
        <v>235</v>
      </c>
      <c r="D2203" s="60">
        <v>7</v>
      </c>
      <c r="E2203" s="65">
        <v>9676.1350000000002</v>
      </c>
      <c r="F2203" s="60">
        <v>2024</v>
      </c>
      <c r="G2203" s="65">
        <v>77.180999999999997</v>
      </c>
      <c r="H2203" s="65">
        <v>5.9206478538513174</v>
      </c>
      <c r="I2203" s="66">
        <v>3.9955072402954102</v>
      </c>
      <c r="J2203" s="5">
        <v>9.906742510992796</v>
      </c>
      <c r="K2203" s="6">
        <v>65.583859261118945</v>
      </c>
      <c r="L2203" s="5">
        <v>58.958167377198123</v>
      </c>
      <c r="M2203" s="5">
        <v>11.026901880423814</v>
      </c>
      <c r="N2203" s="7">
        <v>5.346757232134915</v>
      </c>
      <c r="O2203" s="7" t="s">
        <v>3302</v>
      </c>
      <c r="P2203" s="67">
        <v>47.78678395381742</v>
      </c>
      <c r="Q2203" s="18">
        <f t="shared" si="121"/>
        <v>3</v>
      </c>
      <c r="R2203" s="68">
        <v>1.49</v>
      </c>
      <c r="S2203" s="69">
        <v>40686.93</v>
      </c>
      <c r="T2203" s="59">
        <f t="shared" si="119"/>
        <v>40686.93</v>
      </c>
    </row>
    <row r="2204" spans="1:20">
      <c r="A2204" t="str">
        <f t="shared" si="120"/>
        <v/>
      </c>
      <c r="B2204" s="60" t="s">
        <v>334</v>
      </c>
      <c r="C2204" s="60" t="s">
        <v>335</v>
      </c>
      <c r="D2204" s="60">
        <v>4</v>
      </c>
      <c r="E2204" s="65">
        <v>2757.4459999999999</v>
      </c>
      <c r="F2204" s="60">
        <v>2010</v>
      </c>
      <c r="G2204" s="65">
        <v>77.183999999999997</v>
      </c>
      <c r="H2204" s="65" t="s">
        <v>367</v>
      </c>
      <c r="I2204" s="66">
        <v>6.2600002288818359</v>
      </c>
      <c r="J2204" s="5" t="s">
        <v>367</v>
      </c>
      <c r="K2204" s="6" t="s">
        <v>367</v>
      </c>
      <c r="L2204" s="5" t="s">
        <v>367</v>
      </c>
      <c r="M2204" s="5">
        <v>13.29139486901024</v>
      </c>
      <c r="N2204" s="7" t="s">
        <v>367</v>
      </c>
      <c r="O2204" s="7" t="s">
        <v>3303</v>
      </c>
      <c r="P2204" s="67" t="s">
        <v>367</v>
      </c>
      <c r="Q2204" s="18">
        <f t="shared" si="121"/>
        <v>3</v>
      </c>
      <c r="R2204" s="68">
        <v>1.65</v>
      </c>
      <c r="S2204" s="69">
        <v>48191.61</v>
      </c>
      <c r="T2204" s="59">
        <f t="shared" si="119"/>
        <v>48191.61</v>
      </c>
    </row>
    <row r="2205" spans="1:20">
      <c r="A2205">
        <f t="shared" si="120"/>
        <v>7</v>
      </c>
      <c r="B2205" s="60" t="s">
        <v>143</v>
      </c>
      <c r="C2205" s="60" t="s">
        <v>311</v>
      </c>
      <c r="D2205" s="60">
        <v>8</v>
      </c>
      <c r="E2205" s="65">
        <v>71376.078999999998</v>
      </c>
      <c r="F2205" s="60">
        <v>2018</v>
      </c>
      <c r="G2205" s="65">
        <v>77.19</v>
      </c>
      <c r="H2205" s="65">
        <v>6.0115618705749512</v>
      </c>
      <c r="I2205" s="66">
        <v>2.1500000953674316</v>
      </c>
      <c r="J2205" s="5">
        <v>9.9976565277164298</v>
      </c>
      <c r="K2205" s="6">
        <v>66.193439134408479</v>
      </c>
      <c r="L2205" s="5">
        <v>59.567747250487656</v>
      </c>
      <c r="M2205" s="5">
        <v>9.1813947354958358</v>
      </c>
      <c r="N2205" s="7">
        <v>6.4878756405271512</v>
      </c>
      <c r="O2205" s="7" t="s">
        <v>874</v>
      </c>
      <c r="P2205" s="67">
        <v>58.46188907385703</v>
      </c>
      <c r="Q2205" s="18">
        <f t="shared" si="121"/>
        <v>2</v>
      </c>
      <c r="R2205" s="68">
        <v>1.56</v>
      </c>
      <c r="S2205" s="69">
        <v>20879.900000000001</v>
      </c>
      <c r="T2205" s="59">
        <f t="shared" si="119"/>
        <v>20879.900000000001</v>
      </c>
    </row>
    <row r="2206" spans="1:20">
      <c r="A2206">
        <f t="shared" si="120"/>
        <v>23</v>
      </c>
      <c r="B2206" s="60" t="s">
        <v>154</v>
      </c>
      <c r="C2206" s="60" t="s">
        <v>322</v>
      </c>
      <c r="D2206" s="60">
        <v>1</v>
      </c>
      <c r="E2206" s="65">
        <v>3356.3339999999998</v>
      </c>
      <c r="F2206" s="60">
        <v>2014</v>
      </c>
      <c r="G2206" s="65">
        <v>77.194000000000003</v>
      </c>
      <c r="H2206" s="65">
        <v>6.5614438056945801</v>
      </c>
      <c r="I2206" s="66">
        <v>3.6493892669677734</v>
      </c>
      <c r="J2206" s="5">
        <v>10.547538462836059</v>
      </c>
      <c r="K2206" s="6">
        <v>69.837768783744124</v>
      </c>
      <c r="L2206" s="5">
        <v>63.212076899823302</v>
      </c>
      <c r="M2206" s="5">
        <v>10.680783907096178</v>
      </c>
      <c r="N2206" s="7">
        <v>5.9182993916603817</v>
      </c>
      <c r="O2206" s="7" t="s">
        <v>1517</v>
      </c>
      <c r="P2206" s="67">
        <v>53.639834563895519</v>
      </c>
      <c r="Q2206" s="18">
        <f t="shared" si="121"/>
        <v>3</v>
      </c>
      <c r="R2206" s="68">
        <v>1.61</v>
      </c>
      <c r="S2206" s="69">
        <v>28935.1</v>
      </c>
      <c r="T2206" s="59">
        <f t="shared" si="119"/>
        <v>28935.1</v>
      </c>
    </row>
    <row r="2207" spans="1:20">
      <c r="A2207">
        <f t="shared" si="120"/>
        <v>8</v>
      </c>
      <c r="B2207" s="60" t="s">
        <v>143</v>
      </c>
      <c r="C2207" s="60" t="s">
        <v>311</v>
      </c>
      <c r="D2207" s="60">
        <v>8</v>
      </c>
      <c r="E2207" s="65">
        <v>71522.270999999993</v>
      </c>
      <c r="F2207" s="60">
        <v>2019</v>
      </c>
      <c r="G2207" s="65">
        <v>77.197000000000003</v>
      </c>
      <c r="H2207" s="65">
        <v>6.0221514701843262</v>
      </c>
      <c r="I2207" s="66">
        <v>2.2400000095367432</v>
      </c>
      <c r="J2207" s="5">
        <v>10.008246127325805</v>
      </c>
      <c r="K2207" s="6">
        <v>66.269560898354044</v>
      </c>
      <c r="L2207" s="5">
        <v>59.643869014433221</v>
      </c>
      <c r="M2207" s="5">
        <v>9.2713946496651474</v>
      </c>
      <c r="N2207" s="7">
        <v>6.4331064816216577</v>
      </c>
      <c r="O2207" s="7" t="s">
        <v>724</v>
      </c>
      <c r="P2207" s="67">
        <v>57.900894615046568</v>
      </c>
      <c r="Q2207" s="18">
        <f t="shared" si="121"/>
        <v>2</v>
      </c>
      <c r="R2207" s="68">
        <v>1.55</v>
      </c>
      <c r="S2207" s="69">
        <v>21277.84</v>
      </c>
      <c r="T2207" s="59">
        <f t="shared" si="119"/>
        <v>21277.84</v>
      </c>
    </row>
    <row r="2208" spans="1:20">
      <c r="A2208">
        <f t="shared" si="120"/>
        <v>51</v>
      </c>
      <c r="B2208" s="60" t="s">
        <v>37</v>
      </c>
      <c r="C2208" s="60" t="s">
        <v>205</v>
      </c>
      <c r="D2208" s="60">
        <v>8</v>
      </c>
      <c r="E2208" s="65">
        <v>1404052.632</v>
      </c>
      <c r="F2208" s="60">
        <v>2016</v>
      </c>
      <c r="G2208" s="65">
        <v>77.213999999999999</v>
      </c>
      <c r="H2208" s="65">
        <v>5.324955940246582</v>
      </c>
      <c r="I2208" s="66">
        <v>3.1800000667572021</v>
      </c>
      <c r="J2208" s="5">
        <v>9.3110505973880606</v>
      </c>
      <c r="K2208" s="6">
        <v>61.666660525258528</v>
      </c>
      <c r="L2208" s="5">
        <v>55.040968641337706</v>
      </c>
      <c r="M2208" s="5">
        <v>10.211394706885606</v>
      </c>
      <c r="N2208" s="7">
        <v>5.3901519059118579</v>
      </c>
      <c r="O2208" s="7" t="s">
        <v>1228</v>
      </c>
      <c r="P2208" s="67">
        <v>48.683428594247211</v>
      </c>
      <c r="Q2208" s="18">
        <f t="shared" si="121"/>
        <v>3</v>
      </c>
      <c r="R2208" s="68">
        <v>1.58</v>
      </c>
      <c r="S2208" s="69">
        <v>15772.76</v>
      </c>
      <c r="T2208" s="59">
        <f t="shared" si="119"/>
        <v>15772.76</v>
      </c>
    </row>
    <row r="2209" spans="1:20">
      <c r="A2209">
        <f t="shared" si="120"/>
        <v>60</v>
      </c>
      <c r="B2209" s="60" t="s">
        <v>131</v>
      </c>
      <c r="C2209" s="60" t="s">
        <v>299</v>
      </c>
      <c r="D2209" s="60">
        <v>7</v>
      </c>
      <c r="E2209" s="65">
        <v>5427.259</v>
      </c>
      <c r="F2209" s="60">
        <v>2016</v>
      </c>
      <c r="G2209" s="65">
        <v>77.215999999999994</v>
      </c>
      <c r="H2209" s="65">
        <v>5.9931631088256836</v>
      </c>
      <c r="I2209" s="66">
        <v>4.2699999809265137</v>
      </c>
      <c r="J2209" s="5">
        <v>9.9792577659671622</v>
      </c>
      <c r="K2209" s="6">
        <v>66.093877839232889</v>
      </c>
      <c r="L2209" s="5">
        <v>59.468185955312066</v>
      </c>
      <c r="M2209" s="5">
        <v>11.301394621054918</v>
      </c>
      <c r="N2209" s="7">
        <v>5.2620218963525645</v>
      </c>
      <c r="O2209" s="7" t="s">
        <v>1231</v>
      </c>
      <c r="P2209" s="67">
        <v>47.526168413078942</v>
      </c>
      <c r="Q2209" s="18">
        <f t="shared" si="121"/>
        <v>3</v>
      </c>
      <c r="R2209" s="68">
        <v>1.58</v>
      </c>
      <c r="S2209" s="69">
        <v>34130.51</v>
      </c>
      <c r="T2209" s="59">
        <f t="shared" si="119"/>
        <v>34130.51</v>
      </c>
    </row>
    <row r="2210" spans="1:20">
      <c r="A2210">
        <f t="shared" si="120"/>
        <v>50</v>
      </c>
      <c r="B2210" s="60" t="s">
        <v>131</v>
      </c>
      <c r="C2210" s="60" t="s">
        <v>299</v>
      </c>
      <c r="D2210" s="60">
        <v>7</v>
      </c>
      <c r="E2210" s="65">
        <v>5435.7</v>
      </c>
      <c r="F2210" s="60">
        <v>2017</v>
      </c>
      <c r="G2210" s="65">
        <v>77.22</v>
      </c>
      <c r="H2210" s="65">
        <v>6.365509033203125</v>
      </c>
      <c r="I2210" s="66">
        <v>4.3600001335144043</v>
      </c>
      <c r="J2210" s="5">
        <v>10.351603690344604</v>
      </c>
      <c r="K2210" s="6">
        <v>68.563523266807763</v>
      </c>
      <c r="L2210" s="5">
        <v>61.937831382886941</v>
      </c>
      <c r="M2210" s="5">
        <v>11.391394773642809</v>
      </c>
      <c r="N2210" s="7">
        <v>5.4372473795919625</v>
      </c>
      <c r="O2210" s="7" t="s">
        <v>1070</v>
      </c>
      <c r="P2210" s="67">
        <v>49.108791212970992</v>
      </c>
      <c r="Q2210" s="18">
        <f t="shared" si="121"/>
        <v>3</v>
      </c>
      <c r="R2210" s="68">
        <v>1.58</v>
      </c>
      <c r="S2210" s="69">
        <v>35057.22</v>
      </c>
      <c r="T2210" s="59">
        <f t="shared" si="119"/>
        <v>35057.22</v>
      </c>
    </row>
    <row r="2211" spans="1:20">
      <c r="A2211">
        <f t="shared" si="120"/>
        <v>72</v>
      </c>
      <c r="B2211" s="60" t="s">
        <v>46</v>
      </c>
      <c r="C2211" s="60" t="s">
        <v>214</v>
      </c>
      <c r="D2211" s="60">
        <v>7</v>
      </c>
      <c r="E2211" s="65">
        <v>10530.683000000001</v>
      </c>
      <c r="F2211" s="60">
        <v>2021</v>
      </c>
      <c r="G2211" s="65">
        <v>77.233999999999995</v>
      </c>
      <c r="H2211" s="65">
        <v>6.9424967765808105</v>
      </c>
      <c r="I2211" s="66">
        <v>5.6500000953674316</v>
      </c>
      <c r="J2211" s="5">
        <v>10.928591433722289</v>
      </c>
      <c r="K2211" s="6">
        <v>72.398306985016958</v>
      </c>
      <c r="L2211" s="5">
        <v>65.772615101096136</v>
      </c>
      <c r="M2211" s="5">
        <v>12.681394735495836</v>
      </c>
      <c r="N2211" s="7">
        <v>5.1865442621224789</v>
      </c>
      <c r="O2211" s="7" t="s">
        <v>430</v>
      </c>
      <c r="P2211" s="67">
        <v>46.518070985665794</v>
      </c>
      <c r="Q2211" s="18">
        <f t="shared" si="121"/>
        <v>3</v>
      </c>
      <c r="R2211" s="68">
        <v>1.52</v>
      </c>
      <c r="S2211" s="69">
        <v>47796.03</v>
      </c>
      <c r="T2211" s="59">
        <f t="shared" si="119"/>
        <v>47796.03</v>
      </c>
    </row>
    <row r="2212" spans="1:20">
      <c r="A2212">
        <f t="shared" si="120"/>
        <v>60</v>
      </c>
      <c r="B2212" s="60" t="s">
        <v>37</v>
      </c>
      <c r="C2212" s="60" t="s">
        <v>205</v>
      </c>
      <c r="D2212" s="60">
        <v>8</v>
      </c>
      <c r="E2212" s="65">
        <v>1412354.727</v>
      </c>
      <c r="F2212" s="60">
        <v>2017</v>
      </c>
      <c r="G2212" s="65">
        <v>77.234999999999999</v>
      </c>
      <c r="H2212" s="65">
        <v>5.0990614891052246</v>
      </c>
      <c r="I2212" s="66">
        <v>3.25</v>
      </c>
      <c r="J2212" s="5">
        <v>9.0851561462467032</v>
      </c>
      <c r="K2212" s="6">
        <v>60.186936623795752</v>
      </c>
      <c r="L2212" s="5">
        <v>53.56124473987493</v>
      </c>
      <c r="M2212" s="5">
        <v>10.281394640128404</v>
      </c>
      <c r="N2212" s="7">
        <v>5.2095310621406128</v>
      </c>
      <c r="O2212" s="7" t="s">
        <v>1084</v>
      </c>
      <c r="P2212" s="67">
        <v>47.052075321860627</v>
      </c>
      <c r="Q2212" s="18">
        <f t="shared" si="121"/>
        <v>3</v>
      </c>
      <c r="R2212" s="68">
        <v>1.58</v>
      </c>
      <c r="S2212" s="69">
        <v>16757.97</v>
      </c>
      <c r="T2212" s="59">
        <f t="shared" si="119"/>
        <v>16757.97</v>
      </c>
    </row>
    <row r="2213" spans="1:20">
      <c r="A2213">
        <f t="shared" si="120"/>
        <v>6</v>
      </c>
      <c r="B2213" s="60" t="s">
        <v>49</v>
      </c>
      <c r="C2213" s="60" t="s">
        <v>217</v>
      </c>
      <c r="D2213" s="60">
        <v>1</v>
      </c>
      <c r="E2213" s="65">
        <v>17049.546999999999</v>
      </c>
      <c r="F2213" s="60">
        <v>2018</v>
      </c>
      <c r="G2213" s="65">
        <v>77.248000000000005</v>
      </c>
      <c r="H2213" s="65">
        <v>6.1280102729797363</v>
      </c>
      <c r="I2213" s="66">
        <v>2.2493855953216553</v>
      </c>
      <c r="J2213" s="5">
        <v>10.114104930121215</v>
      </c>
      <c r="K2213" s="6">
        <v>67.014748421162395</v>
      </c>
      <c r="L2213" s="5">
        <v>60.389056537241572</v>
      </c>
      <c r="M2213" s="5">
        <v>9.2807802354500595</v>
      </c>
      <c r="N2213" s="7">
        <v>6.5068943564218644</v>
      </c>
      <c r="O2213" s="7" t="s">
        <v>862</v>
      </c>
      <c r="P2213" s="67">
        <v>58.633265672387758</v>
      </c>
      <c r="Q2213" s="18">
        <f t="shared" si="121"/>
        <v>2</v>
      </c>
      <c r="R2213" s="68">
        <v>1.56</v>
      </c>
      <c r="S2213" s="69">
        <v>14083.51</v>
      </c>
      <c r="T2213" s="59">
        <f t="shared" si="119"/>
        <v>14083.51</v>
      </c>
    </row>
    <row r="2214" spans="1:20">
      <c r="A2214" t="str">
        <f t="shared" si="120"/>
        <v/>
      </c>
      <c r="B2214" s="60" t="s">
        <v>338</v>
      </c>
      <c r="C2214" s="60" t="s">
        <v>339</v>
      </c>
      <c r="D2214" s="60">
        <v>7</v>
      </c>
      <c r="E2214" s="65">
        <v>1755.0419999999999</v>
      </c>
      <c r="F2214" s="60">
        <v>2019</v>
      </c>
      <c r="G2214" s="65">
        <v>77.248999999999995</v>
      </c>
      <c r="H2214" s="65">
        <v>6.4251441955566406</v>
      </c>
      <c r="I2214" s="66" t="s">
        <v>367</v>
      </c>
      <c r="J2214" s="5">
        <v>10.411238852698119</v>
      </c>
      <c r="K2214" s="6">
        <v>68.984412295562848</v>
      </c>
      <c r="L2214" s="5">
        <v>62.358720411642025</v>
      </c>
      <c r="M2214" s="5" t="s">
        <v>367</v>
      </c>
      <c r="N2214" s="7" t="s">
        <v>367</v>
      </c>
      <c r="O2214" s="7" t="s">
        <v>3304</v>
      </c>
      <c r="P2214" s="67" t="s">
        <v>367</v>
      </c>
      <c r="Q2214" s="18">
        <f t="shared" si="121"/>
        <v>3</v>
      </c>
      <c r="R2214" s="68">
        <v>1.55</v>
      </c>
      <c r="S2214" s="69">
        <v>11774.12</v>
      </c>
      <c r="T2214" s="59">
        <f t="shared" si="119"/>
        <v>11774.12</v>
      </c>
    </row>
    <row r="2215" spans="1:20">
      <c r="A2215">
        <f t="shared" si="120"/>
        <v>125</v>
      </c>
      <c r="B2215" s="60" t="s">
        <v>52</v>
      </c>
      <c r="C2215" s="60" t="s">
        <v>220</v>
      </c>
      <c r="D2215" s="60">
        <v>7</v>
      </c>
      <c r="E2215" s="65">
        <v>1317.9190000000001</v>
      </c>
      <c r="F2215" s="60">
        <v>2013</v>
      </c>
      <c r="G2215" s="65">
        <v>77.251999999999995</v>
      </c>
      <c r="H2215" s="65">
        <v>5.3674459457397461</v>
      </c>
      <c r="I2215" s="66">
        <v>6.4699997901916504</v>
      </c>
      <c r="J2215" s="5">
        <v>9.3535406028812247</v>
      </c>
      <c r="K2215" s="6">
        <v>61.978556924936036</v>
      </c>
      <c r="L2215" s="5">
        <v>55.352865041015214</v>
      </c>
      <c r="M2215" s="5">
        <v>13.501394430320055</v>
      </c>
      <c r="N2215" s="7">
        <v>4.0997887534275268</v>
      </c>
      <c r="O2215" s="7" t="s">
        <v>1724</v>
      </c>
      <c r="P2215" s="67">
        <v>37.200969839305074</v>
      </c>
      <c r="Q2215" s="18">
        <f t="shared" si="121"/>
        <v>3</v>
      </c>
      <c r="R2215" s="68">
        <v>1.62</v>
      </c>
      <c r="S2215" s="69">
        <v>34484.22</v>
      </c>
      <c r="T2215" s="59">
        <f t="shared" si="119"/>
        <v>34484.22</v>
      </c>
    </row>
    <row r="2216" spans="1:20">
      <c r="A2216">
        <f t="shared" si="120"/>
        <v>93</v>
      </c>
      <c r="B2216" s="60" t="s">
        <v>101</v>
      </c>
      <c r="C2216" s="60" t="s">
        <v>269</v>
      </c>
      <c r="D2216" s="60">
        <v>7</v>
      </c>
      <c r="E2216" s="65">
        <v>638.47900000000004</v>
      </c>
      <c r="F2216" s="60">
        <v>2024</v>
      </c>
      <c r="G2216" s="65">
        <v>77.254000000000005</v>
      </c>
      <c r="H2216" s="65">
        <v>6.0469999999999997</v>
      </c>
      <c r="I2216" s="66">
        <v>4.869999885559082</v>
      </c>
      <c r="J2216" s="5">
        <v>10.033094657141479</v>
      </c>
      <c r="K2216" s="6">
        <v>66.483148324104576</v>
      </c>
      <c r="L2216" s="5">
        <v>59.857456440183753</v>
      </c>
      <c r="M2216" s="5">
        <v>11.901394525687486</v>
      </c>
      <c r="N2216" s="7">
        <v>5.0294489701177332</v>
      </c>
      <c r="O2216" s="7" t="s">
        <v>3305</v>
      </c>
      <c r="P2216" s="67">
        <v>44.950832982891839</v>
      </c>
      <c r="Q2216" s="18">
        <f t="shared" si="121"/>
        <v>3</v>
      </c>
      <c r="R2216" s="68">
        <v>1.49</v>
      </c>
      <c r="S2216" s="69">
        <v>28105.71</v>
      </c>
      <c r="T2216" s="59">
        <f t="shared" si="119"/>
        <v>28105.71</v>
      </c>
    </row>
    <row r="2217" spans="1:20">
      <c r="A2217">
        <f t="shared" si="120"/>
        <v>68</v>
      </c>
      <c r="B2217" s="60" t="s">
        <v>46</v>
      </c>
      <c r="C2217" s="60" t="s">
        <v>214</v>
      </c>
      <c r="D2217" s="60">
        <v>7</v>
      </c>
      <c r="E2217" s="65">
        <v>10420.985000000001</v>
      </c>
      <c r="F2217" s="60">
        <v>2009</v>
      </c>
      <c r="G2217" s="65">
        <v>77.257999999999996</v>
      </c>
      <c r="H2217" s="65">
        <v>6.33314307530721</v>
      </c>
      <c r="I2217" s="66">
        <v>5.559999942779541</v>
      </c>
      <c r="J2217" s="5">
        <v>10.319237732448689</v>
      </c>
      <c r="K2217" s="6">
        <v>68.382783006563784</v>
      </c>
      <c r="L2217" s="5">
        <v>61.757091122642962</v>
      </c>
      <c r="M2217" s="5">
        <v>12.591394582907945</v>
      </c>
      <c r="N2217" s="7">
        <v>4.9047062035903846</v>
      </c>
      <c r="O2217" s="7" t="s">
        <v>2225</v>
      </c>
      <c r="P2217" s="67">
        <v>44.761901076538777</v>
      </c>
      <c r="Q2217" s="18">
        <f t="shared" si="121"/>
        <v>3</v>
      </c>
      <c r="R2217" s="68">
        <v>1.67</v>
      </c>
      <c r="S2217" s="69">
        <v>38175.14</v>
      </c>
      <c r="T2217" s="59">
        <f t="shared" si="119"/>
        <v>38175.14</v>
      </c>
    </row>
    <row r="2218" spans="1:20">
      <c r="A2218">
        <f t="shared" si="120"/>
        <v>61</v>
      </c>
      <c r="B2218" s="60" t="s">
        <v>85</v>
      </c>
      <c r="C2218" s="60" t="s">
        <v>253</v>
      </c>
      <c r="D2218" s="60">
        <v>4</v>
      </c>
      <c r="E2218" s="65">
        <v>4992.2870000000003</v>
      </c>
      <c r="F2218" s="60">
        <v>2009</v>
      </c>
      <c r="G2218" s="65">
        <v>77.262</v>
      </c>
      <c r="H2218" s="65">
        <v>5.2059988975524902</v>
      </c>
      <c r="I2218" s="66">
        <v>3.7899999618530273</v>
      </c>
      <c r="J2218" s="5">
        <v>9.1920935546939688</v>
      </c>
      <c r="K2218" s="6">
        <v>60.91665874311947</v>
      </c>
      <c r="L2218" s="5">
        <v>54.290966859198647</v>
      </c>
      <c r="M2218" s="5">
        <v>10.821394601981432</v>
      </c>
      <c r="N2218" s="7">
        <v>5.017002785321016</v>
      </c>
      <c r="O2218" s="7" t="s">
        <v>2285</v>
      </c>
      <c r="P2218" s="67">
        <v>45.78675522151903</v>
      </c>
      <c r="Q2218" s="18">
        <f t="shared" si="121"/>
        <v>3</v>
      </c>
      <c r="R2218" s="68">
        <v>1.67</v>
      </c>
      <c r="S2218" s="69">
        <v>16264.35</v>
      </c>
      <c r="T2218" s="59">
        <f t="shared" si="119"/>
        <v>16264.35</v>
      </c>
    </row>
    <row r="2219" spans="1:20">
      <c r="A2219">
        <f t="shared" si="120"/>
        <v>67</v>
      </c>
      <c r="B2219" s="60" t="s">
        <v>131</v>
      </c>
      <c r="C2219" s="60" t="s">
        <v>299</v>
      </c>
      <c r="D2219" s="60">
        <v>7</v>
      </c>
      <c r="E2219" s="65">
        <v>5443.232</v>
      </c>
      <c r="F2219" s="60">
        <v>2018</v>
      </c>
      <c r="G2219" s="65">
        <v>77.265000000000001</v>
      </c>
      <c r="H2219" s="65">
        <v>6.2351107597351074</v>
      </c>
      <c r="I2219" s="66">
        <v>4.630000114440918</v>
      </c>
      <c r="J2219" s="5">
        <v>10.221205416876586</v>
      </c>
      <c r="K2219" s="6">
        <v>67.739286499011243</v>
      </c>
      <c r="L2219" s="5">
        <v>61.11359461509042</v>
      </c>
      <c r="M2219" s="5">
        <v>11.661394754569322</v>
      </c>
      <c r="N2219" s="7">
        <v>5.2406762571127334</v>
      </c>
      <c r="O2219" s="7" t="s">
        <v>927</v>
      </c>
      <c r="P2219" s="67">
        <v>47.223444312262892</v>
      </c>
      <c r="Q2219" s="18">
        <f t="shared" si="121"/>
        <v>3</v>
      </c>
      <c r="R2219" s="68">
        <v>1.56</v>
      </c>
      <c r="S2219" s="69">
        <v>36430.79</v>
      </c>
      <c r="T2219" s="59">
        <f t="shared" si="119"/>
        <v>36430.79</v>
      </c>
    </row>
    <row r="2220" spans="1:20">
      <c r="A2220">
        <f t="shared" si="120"/>
        <v>40</v>
      </c>
      <c r="B2220" s="60" t="s">
        <v>44</v>
      </c>
      <c r="C2220" s="60" t="s">
        <v>212</v>
      </c>
      <c r="D2220" s="60">
        <v>7</v>
      </c>
      <c r="E2220" s="65">
        <v>4259.2359999999999</v>
      </c>
      <c r="F2220" s="60">
        <v>2012</v>
      </c>
      <c r="G2220" s="65">
        <v>77.284000000000006</v>
      </c>
      <c r="H2220" s="65">
        <v>6.0276346206665039</v>
      </c>
      <c r="I2220" s="66">
        <v>3.9000000953674316</v>
      </c>
      <c r="J2220" s="5">
        <v>10.013729277807982</v>
      </c>
      <c r="K2220" s="6">
        <v>66.380593394399995</v>
      </c>
      <c r="L2220" s="5">
        <v>59.754901510479172</v>
      </c>
      <c r="M2220" s="5">
        <v>10.931394735495836</v>
      </c>
      <c r="N2220" s="7">
        <v>5.4663565772120801</v>
      </c>
      <c r="O2220" s="7" t="s">
        <v>1798</v>
      </c>
      <c r="P2220" s="67">
        <v>49.60103517278656</v>
      </c>
      <c r="Q2220" s="18">
        <f t="shared" si="121"/>
        <v>3</v>
      </c>
      <c r="R2220" s="68">
        <v>1.62</v>
      </c>
      <c r="S2220" s="69">
        <v>28259.35</v>
      </c>
      <c r="T2220" s="59">
        <f t="shared" si="119"/>
        <v>28259.35</v>
      </c>
    </row>
    <row r="2221" spans="1:20">
      <c r="A2221">
        <f t="shared" si="120"/>
        <v>20</v>
      </c>
      <c r="B2221" s="60" t="s">
        <v>154</v>
      </c>
      <c r="C2221" s="60" t="s">
        <v>322</v>
      </c>
      <c r="D2221" s="60">
        <v>1</v>
      </c>
      <c r="E2221" s="65">
        <v>3368.0169999999998</v>
      </c>
      <c r="F2221" s="60">
        <v>2015</v>
      </c>
      <c r="G2221" s="65">
        <v>77.284999999999997</v>
      </c>
      <c r="H2221" s="65">
        <v>6.6280803680419922</v>
      </c>
      <c r="I2221" s="66">
        <v>3.6076028347015381</v>
      </c>
      <c r="J2221" s="5">
        <v>10.614175025183471</v>
      </c>
      <c r="K2221" s="6">
        <v>70.361833610548814</v>
      </c>
      <c r="L2221" s="5">
        <v>63.736141726627991</v>
      </c>
      <c r="M2221" s="5">
        <v>10.638997474829942</v>
      </c>
      <c r="N2221" s="7">
        <v>5.9908033512947867</v>
      </c>
      <c r="O2221" s="7" t="s">
        <v>1360</v>
      </c>
      <c r="P2221" s="67">
        <v>54.1712988333814</v>
      </c>
      <c r="Q2221" s="18">
        <f t="shared" si="121"/>
        <v>3</v>
      </c>
      <c r="R2221" s="68">
        <v>1.59</v>
      </c>
      <c r="S2221" s="69">
        <v>28941.63</v>
      </c>
      <c r="T2221" s="59">
        <f t="shared" si="119"/>
        <v>28941.63</v>
      </c>
    </row>
    <row r="2222" spans="1:20">
      <c r="A2222">
        <f t="shared" si="120"/>
        <v>14</v>
      </c>
      <c r="B2222" s="60" t="s">
        <v>49</v>
      </c>
      <c r="C2222" s="60" t="s">
        <v>217</v>
      </c>
      <c r="D2222" s="60">
        <v>1</v>
      </c>
      <c r="E2222" s="65">
        <v>17340.021000000001</v>
      </c>
      <c r="F2222" s="60">
        <v>2019</v>
      </c>
      <c r="G2222" s="65">
        <v>77.286000000000001</v>
      </c>
      <c r="H2222" s="65">
        <v>5.8091311454772949</v>
      </c>
      <c r="I2222" s="66">
        <v>2.2215728759765625</v>
      </c>
      <c r="J2222" s="5">
        <v>9.7952258026187735</v>
      </c>
      <c r="K2222" s="6">
        <v>64.933823329544069</v>
      </c>
      <c r="L2222" s="5">
        <v>58.308131445623246</v>
      </c>
      <c r="M2222" s="5">
        <v>9.2529675161049667</v>
      </c>
      <c r="N2222" s="7">
        <v>6.3015601583099512</v>
      </c>
      <c r="O2222" s="7" t="s">
        <v>722</v>
      </c>
      <c r="P2222" s="67">
        <v>56.716917663191737</v>
      </c>
      <c r="Q2222" s="18">
        <f t="shared" si="121"/>
        <v>2</v>
      </c>
      <c r="R2222" s="68">
        <v>1.55</v>
      </c>
      <c r="S2222" s="69">
        <v>13870.49</v>
      </c>
      <c r="T2222" s="59">
        <f t="shared" si="119"/>
        <v>13870.49</v>
      </c>
    </row>
    <row r="2223" spans="1:20">
      <c r="A2223">
        <f t="shared" si="120"/>
        <v>54</v>
      </c>
      <c r="B2223" s="60" t="s">
        <v>136</v>
      </c>
      <c r="C2223" s="60" t="s">
        <v>304</v>
      </c>
      <c r="D2223" s="60">
        <v>6</v>
      </c>
      <c r="E2223" s="65">
        <v>22834.965</v>
      </c>
      <c r="F2223" s="60">
        <v>2022</v>
      </c>
      <c r="G2223" s="65">
        <v>77.3</v>
      </c>
      <c r="H2223" s="65">
        <v>3.8980000000000001</v>
      </c>
      <c r="I2223" s="66">
        <v>1.2400000095367432</v>
      </c>
      <c r="J2223" s="5">
        <v>7.8840946571414801</v>
      </c>
      <c r="K2223" s="6">
        <v>52.274154394252534</v>
      </c>
      <c r="L2223" s="5">
        <v>45.648462510331711</v>
      </c>
      <c r="M2223" s="5">
        <v>8.2713946496651474</v>
      </c>
      <c r="N2223" s="7">
        <v>5.5188350264703798</v>
      </c>
      <c r="O2223" s="7" t="s">
        <v>3306</v>
      </c>
      <c r="P2223" s="67">
        <v>49.440500594913182</v>
      </c>
      <c r="Q2223" s="18">
        <f t="shared" si="121"/>
        <v>1</v>
      </c>
      <c r="R2223" s="68">
        <v>1.51</v>
      </c>
      <c r="S2223" s="69">
        <v>13249.07</v>
      </c>
      <c r="T2223" s="59">
        <f t="shared" si="119"/>
        <v>13249.07</v>
      </c>
    </row>
    <row r="2224" spans="1:20">
      <c r="A2224">
        <f t="shared" si="120"/>
        <v>111</v>
      </c>
      <c r="B2224" s="60" t="s">
        <v>126</v>
      </c>
      <c r="C2224" s="60" t="s">
        <v>294</v>
      </c>
      <c r="D2224" s="60">
        <v>4</v>
      </c>
      <c r="E2224" s="65">
        <v>32175.351999999999</v>
      </c>
      <c r="F2224" s="60">
        <v>2022</v>
      </c>
      <c r="G2224" s="65">
        <v>77.31</v>
      </c>
      <c r="H2224" s="65">
        <v>6.3816103935241699</v>
      </c>
      <c r="I2224" s="66">
        <v>6.8641905784606934</v>
      </c>
      <c r="J2224" s="5">
        <v>10.367705050665649</v>
      </c>
      <c r="K2224" s="6">
        <v>68.750205286591694</v>
      </c>
      <c r="L2224" s="5">
        <v>62.124513402670871</v>
      </c>
      <c r="M2224" s="5">
        <v>13.895585218589098</v>
      </c>
      <c r="N2224" s="7">
        <v>4.4708094279874269</v>
      </c>
      <c r="O2224" s="7" t="s">
        <v>3307</v>
      </c>
      <c r="P2224" s="67">
        <v>40.051760040655417</v>
      </c>
      <c r="Q2224" s="18">
        <f t="shared" si="121"/>
        <v>3</v>
      </c>
      <c r="R2224" s="68">
        <v>1.51</v>
      </c>
      <c r="S2224" s="69">
        <v>67178.59</v>
      </c>
      <c r="T2224" s="59">
        <f t="shared" si="119"/>
        <v>67178.59</v>
      </c>
    </row>
    <row r="2225" spans="1:20">
      <c r="A2225">
        <f t="shared" si="120"/>
        <v>70</v>
      </c>
      <c r="B2225" s="60" t="s">
        <v>120</v>
      </c>
      <c r="C2225" s="60" t="s">
        <v>288</v>
      </c>
      <c r="D2225" s="60">
        <v>7</v>
      </c>
      <c r="E2225" s="65">
        <v>38265.112999999998</v>
      </c>
      <c r="F2225" s="60">
        <v>2014</v>
      </c>
      <c r="G2225" s="65">
        <v>77.311999999999998</v>
      </c>
      <c r="H2225" s="65">
        <v>5.7502822875976563</v>
      </c>
      <c r="I2225" s="66">
        <v>4.369999885559082</v>
      </c>
      <c r="J2225" s="5">
        <v>9.7363769447391348</v>
      </c>
      <c r="K2225" s="6">
        <v>64.565419941042521</v>
      </c>
      <c r="L2225" s="5">
        <v>57.939728057121698</v>
      </c>
      <c r="M2225" s="5">
        <v>11.401394525687486</v>
      </c>
      <c r="N2225" s="7">
        <v>5.0818106440034816</v>
      </c>
      <c r="O2225" s="7" t="s">
        <v>1529</v>
      </c>
      <c r="P2225" s="67">
        <v>46.058413775670033</v>
      </c>
      <c r="Q2225" s="18">
        <f t="shared" si="121"/>
        <v>3</v>
      </c>
      <c r="R2225" s="68">
        <v>1.61</v>
      </c>
      <c r="S2225" s="69">
        <v>30334.880000000001</v>
      </c>
      <c r="T2225" s="59">
        <f t="shared" si="119"/>
        <v>30334.880000000001</v>
      </c>
    </row>
    <row r="2226" spans="1:20">
      <c r="A2226" t="str">
        <f t="shared" si="120"/>
        <v/>
      </c>
      <c r="B2226" s="60" t="s">
        <v>122</v>
      </c>
      <c r="C2226" s="60" t="s">
        <v>290</v>
      </c>
      <c r="D2226" s="60">
        <v>4</v>
      </c>
      <c r="E2226" s="65">
        <v>972.83100000000002</v>
      </c>
      <c r="F2226" s="60">
        <v>2006</v>
      </c>
      <c r="G2226" s="65">
        <v>77.322999999999993</v>
      </c>
      <c r="H2226" s="65" t="s">
        <v>367</v>
      </c>
      <c r="I2226" s="66">
        <v>14.890000343322754</v>
      </c>
      <c r="J2226" s="5" t="s">
        <v>367</v>
      </c>
      <c r="K2226" s="6" t="s">
        <v>367</v>
      </c>
      <c r="L2226" s="5" t="s">
        <v>367</v>
      </c>
      <c r="M2226" s="5">
        <v>21.921394983451158</v>
      </c>
      <c r="N2226" s="7" t="s">
        <v>367</v>
      </c>
      <c r="O2226" s="7" t="s">
        <v>2726</v>
      </c>
      <c r="P2226" s="67" t="s">
        <v>367</v>
      </c>
      <c r="Q2226" s="18">
        <f t="shared" si="121"/>
        <v>3</v>
      </c>
      <c r="R2226" s="68">
        <v>1.71</v>
      </c>
      <c r="S2226" s="69">
        <v>115383.63</v>
      </c>
      <c r="T2226" s="59">
        <f t="shared" si="119"/>
        <v>115383.63</v>
      </c>
    </row>
    <row r="2227" spans="1:20">
      <c r="A2227">
        <f t="shared" si="120"/>
        <v>12</v>
      </c>
      <c r="B2227" s="60" t="s">
        <v>143</v>
      </c>
      <c r="C2227" s="60" t="s">
        <v>311</v>
      </c>
      <c r="D2227" s="60">
        <v>8</v>
      </c>
      <c r="E2227" s="65">
        <v>71641.483999999997</v>
      </c>
      <c r="F2227" s="60">
        <v>2020</v>
      </c>
      <c r="G2227" s="65">
        <v>77.331000000000003</v>
      </c>
      <c r="H2227" s="65">
        <v>5.8845443725585938</v>
      </c>
      <c r="I2227" s="66">
        <v>2.2999999523162842</v>
      </c>
      <c r="J2227" s="5">
        <v>9.8706390297000723</v>
      </c>
      <c r="K2227" s="6">
        <v>65.471846392182258</v>
      </c>
      <c r="L2227" s="5">
        <v>58.846154508261435</v>
      </c>
      <c r="M2227" s="5">
        <v>9.3313945924446884</v>
      </c>
      <c r="N2227" s="7">
        <v>6.3062550753032305</v>
      </c>
      <c r="O2227" s="7" t="s">
        <v>678</v>
      </c>
      <c r="P2227" s="67">
        <v>56.626889794215629</v>
      </c>
      <c r="Q2227" s="18">
        <f t="shared" si="121"/>
        <v>2</v>
      </c>
      <c r="R2227" s="68">
        <v>1.53</v>
      </c>
      <c r="S2227" s="69">
        <v>19957.259999999998</v>
      </c>
      <c r="T2227" s="59">
        <f t="shared" si="119"/>
        <v>19957.259999999998</v>
      </c>
    </row>
    <row r="2228" spans="1:20">
      <c r="A2228">
        <f t="shared" si="120"/>
        <v>93</v>
      </c>
      <c r="B2228" s="60" t="s">
        <v>39</v>
      </c>
      <c r="C2228" s="60" t="s">
        <v>207</v>
      </c>
      <c r="D2228" s="60">
        <v>5</v>
      </c>
      <c r="E2228" s="65">
        <v>882.84699999999998</v>
      </c>
      <c r="F2228" s="60">
        <v>2025</v>
      </c>
      <c r="G2228" s="65">
        <v>67.248999999999995</v>
      </c>
      <c r="H2228" s="65">
        <v>4.0582036857604962</v>
      </c>
      <c r="I2228" s="66">
        <v>0.82825362682342529</v>
      </c>
      <c r="J2228" s="5">
        <v>8.0442983429019748</v>
      </c>
      <c r="K2228" s="6">
        <v>46.401251303489857</v>
      </c>
      <c r="L2228" s="5">
        <v>39.775559419569035</v>
      </c>
      <c r="M2228" s="5">
        <v>7.8596482669518295</v>
      </c>
      <c r="N2228" s="7">
        <v>5.0607302093678808</v>
      </c>
      <c r="O2228" s="7" t="s">
        <v>3293</v>
      </c>
      <c r="P2228" s="67">
        <v>45.177331237639073</v>
      </c>
      <c r="Q2228" s="18">
        <f t="shared" si="121"/>
        <v>1</v>
      </c>
      <c r="R2228" s="68">
        <v>1.48</v>
      </c>
      <c r="S2228" s="69" t="s">
        <v>367</v>
      </c>
      <c r="T2228" s="59">
        <f t="shared" si="119"/>
        <v>3482.53</v>
      </c>
    </row>
    <row r="2229" spans="1:20">
      <c r="A2229">
        <f t="shared" si="120"/>
        <v>35</v>
      </c>
      <c r="B2229" s="60" t="s">
        <v>154</v>
      </c>
      <c r="C2229" s="60" t="s">
        <v>322</v>
      </c>
      <c r="D2229" s="60">
        <v>1</v>
      </c>
      <c r="E2229" s="65">
        <v>3379.2829999999999</v>
      </c>
      <c r="F2229" s="60">
        <v>2016</v>
      </c>
      <c r="G2229" s="65">
        <v>77.350999999999999</v>
      </c>
      <c r="H2229" s="65">
        <v>6.171485424041748</v>
      </c>
      <c r="I2229" s="66">
        <v>3.5614185333251953</v>
      </c>
      <c r="J2229" s="5">
        <v>10.157580081183227</v>
      </c>
      <c r="K2229" s="6">
        <v>67.392548539671338</v>
      </c>
      <c r="L2229" s="5">
        <v>60.766856655750516</v>
      </c>
      <c r="M2229" s="5">
        <v>10.5928131734536</v>
      </c>
      <c r="N2229" s="7">
        <v>5.7366117631562608</v>
      </c>
      <c r="O2229" s="7" t="s">
        <v>1221</v>
      </c>
      <c r="P2229" s="67">
        <v>51.812626808945318</v>
      </c>
      <c r="Q2229" s="18">
        <f t="shared" si="121"/>
        <v>3</v>
      </c>
      <c r="R2229" s="68">
        <v>1.58</v>
      </c>
      <c r="S2229" s="69">
        <v>29332.57</v>
      </c>
      <c r="T2229" s="59">
        <f t="shared" si="119"/>
        <v>29332.57</v>
      </c>
    </row>
    <row r="2230" spans="1:20">
      <c r="A2230">
        <f t="shared" si="120"/>
        <v>8</v>
      </c>
      <c r="B2230" s="60" t="s">
        <v>116</v>
      </c>
      <c r="C2230" s="60" t="s">
        <v>284</v>
      </c>
      <c r="D2230" s="60">
        <v>1</v>
      </c>
      <c r="E2230" s="65">
        <v>3892.1010000000001</v>
      </c>
      <c r="F2230" s="60">
        <v>2014</v>
      </c>
      <c r="G2230" s="65">
        <v>77.364999999999995</v>
      </c>
      <c r="H2230" s="65">
        <v>6.6311712265014648</v>
      </c>
      <c r="I2230" s="66">
        <v>2.9538619518280029</v>
      </c>
      <c r="J2230" s="5">
        <v>10.617265883642943</v>
      </c>
      <c r="K2230" s="6">
        <v>70.455177881350281</v>
      </c>
      <c r="L2230" s="5">
        <v>63.829485997429458</v>
      </c>
      <c r="M2230" s="5">
        <v>9.9852565919564071</v>
      </c>
      <c r="N2230" s="7">
        <v>6.3923731362944753</v>
      </c>
      <c r="O2230" s="7" t="s">
        <v>1474</v>
      </c>
      <c r="P2230" s="67">
        <v>57.936548121356324</v>
      </c>
      <c r="Q2230" s="18">
        <f t="shared" si="121"/>
        <v>2</v>
      </c>
      <c r="R2230" s="68">
        <v>1.61</v>
      </c>
      <c r="S2230" s="69">
        <v>28931.8</v>
      </c>
      <c r="T2230" s="59">
        <f t="shared" si="119"/>
        <v>28931.8</v>
      </c>
    </row>
    <row r="2231" spans="1:20">
      <c r="A2231">
        <f t="shared" si="120"/>
        <v>85</v>
      </c>
      <c r="B2231" s="60" t="s">
        <v>25</v>
      </c>
      <c r="C2231" s="60" t="s">
        <v>193</v>
      </c>
      <c r="D2231" s="60">
        <v>7</v>
      </c>
      <c r="E2231" s="65">
        <v>3428.6819999999998</v>
      </c>
      <c r="F2231" s="60">
        <v>2017</v>
      </c>
      <c r="G2231" s="65">
        <v>77.385000000000005</v>
      </c>
      <c r="H2231" s="65">
        <v>5.089902400970459</v>
      </c>
      <c r="I2231" s="66">
        <v>3.899360179901123</v>
      </c>
      <c r="J2231" s="5">
        <v>9.0759970581119376</v>
      </c>
      <c r="K2231" s="6">
        <v>60.243032599380861</v>
      </c>
      <c r="L2231" s="5">
        <v>53.617340715460038</v>
      </c>
      <c r="M2231" s="5">
        <v>10.930754820029527</v>
      </c>
      <c r="N2231" s="7">
        <v>4.9051819017302964</v>
      </c>
      <c r="O2231" s="7" t="s">
        <v>1088</v>
      </c>
      <c r="P2231" s="67">
        <v>44.303217612989037</v>
      </c>
      <c r="Q2231" s="18">
        <f t="shared" si="121"/>
        <v>3</v>
      </c>
      <c r="R2231" s="68">
        <v>1.58</v>
      </c>
      <c r="S2231" s="69">
        <v>15554.72</v>
      </c>
      <c r="T2231" s="59">
        <f t="shared" si="119"/>
        <v>15554.72</v>
      </c>
    </row>
    <row r="2232" spans="1:20">
      <c r="A2232">
        <f t="shared" si="120"/>
        <v>18</v>
      </c>
      <c r="B2232" s="60" t="s">
        <v>49</v>
      </c>
      <c r="C2232" s="60" t="s">
        <v>217</v>
      </c>
      <c r="D2232" s="60">
        <v>1</v>
      </c>
      <c r="E2232" s="65">
        <v>17980.082999999999</v>
      </c>
      <c r="F2232" s="60">
        <v>2023</v>
      </c>
      <c r="G2232" s="65">
        <v>77.391999999999996</v>
      </c>
      <c r="H2232" s="65">
        <v>5.8529956817626925</v>
      </c>
      <c r="I2232" s="66">
        <v>2.2683522701263428</v>
      </c>
      <c r="J2232" s="5">
        <v>9.8390903389041711</v>
      </c>
      <c r="K2232" s="6">
        <v>65.31406448273458</v>
      </c>
      <c r="L2232" s="5">
        <v>58.688372598813757</v>
      </c>
      <c r="M2232" s="5">
        <v>9.299746910254747</v>
      </c>
      <c r="N2232" s="7">
        <v>6.3107494392238372</v>
      </c>
      <c r="O2232" s="7" t="s">
        <v>3309</v>
      </c>
      <c r="P2232" s="67">
        <v>56.468679031600587</v>
      </c>
      <c r="Q2232" s="18">
        <f t="shared" si="121"/>
        <v>2</v>
      </c>
      <c r="R2232" s="68">
        <v>1.5</v>
      </c>
      <c r="S2232" s="69">
        <v>14343.02</v>
      </c>
      <c r="T2232" s="59">
        <f t="shared" si="119"/>
        <v>14343.02</v>
      </c>
    </row>
    <row r="2233" spans="1:20">
      <c r="A2233">
        <f t="shared" si="120"/>
        <v>54</v>
      </c>
      <c r="B2233" s="60" t="s">
        <v>25</v>
      </c>
      <c r="C2233" s="60" t="s">
        <v>193</v>
      </c>
      <c r="D2233" s="60">
        <v>7</v>
      </c>
      <c r="E2233" s="65">
        <v>3345.5329999999999</v>
      </c>
      <c r="F2233" s="60">
        <v>2019</v>
      </c>
      <c r="G2233" s="65">
        <v>77.394000000000005</v>
      </c>
      <c r="H2233" s="65">
        <v>6.0155224800109863</v>
      </c>
      <c r="I2233" s="66">
        <v>3.8773021697998047</v>
      </c>
      <c r="J2233" s="5">
        <v>10.001617137152465</v>
      </c>
      <c r="K2233" s="6">
        <v>66.394669183788125</v>
      </c>
      <c r="L2233" s="5">
        <v>59.768977299867302</v>
      </c>
      <c r="M2233" s="5">
        <v>10.908696809928209</v>
      </c>
      <c r="N2233" s="7">
        <v>5.4790208529281372</v>
      </c>
      <c r="O2233" s="7" t="s">
        <v>758</v>
      </c>
      <c r="P2233" s="67">
        <v>49.313688480882213</v>
      </c>
      <c r="Q2233" s="18">
        <f t="shared" si="121"/>
        <v>3</v>
      </c>
      <c r="R2233" s="68">
        <v>1.55</v>
      </c>
      <c r="S2233" s="69">
        <v>17029.37</v>
      </c>
      <c r="T2233" s="59">
        <f t="shared" si="119"/>
        <v>17029.37</v>
      </c>
    </row>
    <row r="2234" spans="1:20">
      <c r="A2234">
        <f t="shared" si="120"/>
        <v>16</v>
      </c>
      <c r="B2234" s="60" t="s">
        <v>13</v>
      </c>
      <c r="C2234" s="60" t="s">
        <v>181</v>
      </c>
      <c r="D2234" s="60">
        <v>1</v>
      </c>
      <c r="E2234" s="65">
        <v>45538.400999999998</v>
      </c>
      <c r="F2234" s="60">
        <v>2023</v>
      </c>
      <c r="G2234" s="65">
        <v>77.394999999999996</v>
      </c>
      <c r="H2234" s="65">
        <v>6.3947275772094727</v>
      </c>
      <c r="I2234" s="66">
        <v>2.809999942779541</v>
      </c>
      <c r="J2234" s="5">
        <v>10.380822234350951</v>
      </c>
      <c r="K2234" s="6">
        <v>68.912872202648572</v>
      </c>
      <c r="L2234" s="5">
        <v>62.287180318727749</v>
      </c>
      <c r="M2234" s="5">
        <v>9.8413945829079452</v>
      </c>
      <c r="N2234" s="7">
        <v>6.3291010023015533</v>
      </c>
      <c r="O2234" s="7" t="s">
        <v>3310</v>
      </c>
      <c r="P2234" s="67">
        <v>56.632889088606298</v>
      </c>
      <c r="Q2234" s="18">
        <f t="shared" si="121"/>
        <v>2</v>
      </c>
      <c r="R2234" s="68">
        <v>1.5</v>
      </c>
      <c r="S2234" s="69">
        <v>27230.400000000001</v>
      </c>
      <c r="T2234" s="59">
        <f t="shared" si="119"/>
        <v>27230.400000000001</v>
      </c>
    </row>
    <row r="2235" spans="1:20">
      <c r="A2235">
        <f t="shared" si="120"/>
        <v>64</v>
      </c>
      <c r="B2235" s="60" t="s">
        <v>112</v>
      </c>
      <c r="C2235" s="60" t="s">
        <v>280</v>
      </c>
      <c r="D2235" s="60">
        <v>7</v>
      </c>
      <c r="E2235" s="65">
        <v>1831.8019999999999</v>
      </c>
      <c r="F2235" s="60">
        <v>2023</v>
      </c>
      <c r="G2235" s="65">
        <v>77.394999999999996</v>
      </c>
      <c r="H2235" s="65">
        <v>5.4053684539794915</v>
      </c>
      <c r="I2235" s="66">
        <v>3.2100000381469727</v>
      </c>
      <c r="J2235" s="5">
        <v>9.3914631111209701</v>
      </c>
      <c r="K2235" s="6">
        <v>62.345032268345435</v>
      </c>
      <c r="L2235" s="5">
        <v>55.719340384424612</v>
      </c>
      <c r="M2235" s="5">
        <v>10.241394678275377</v>
      </c>
      <c r="N2235" s="7">
        <v>5.4406008297502311</v>
      </c>
      <c r="O2235" s="7" t="s">
        <v>3311</v>
      </c>
      <c r="P2235" s="67">
        <v>48.682576444044535</v>
      </c>
      <c r="Q2235" s="18">
        <f t="shared" si="121"/>
        <v>3</v>
      </c>
      <c r="R2235" s="68">
        <v>1.5</v>
      </c>
      <c r="S2235" s="69">
        <v>23455.32</v>
      </c>
      <c r="T2235" s="59">
        <f t="shared" si="119"/>
        <v>23455.32</v>
      </c>
    </row>
    <row r="2236" spans="1:20">
      <c r="A2236">
        <f t="shared" si="120"/>
        <v>83</v>
      </c>
      <c r="B2236" s="60" t="s">
        <v>52</v>
      </c>
      <c r="C2236" s="60" t="s">
        <v>220</v>
      </c>
      <c r="D2236" s="60">
        <v>7</v>
      </c>
      <c r="E2236" s="65">
        <v>1331.749</v>
      </c>
      <c r="F2236" s="60">
        <v>2021</v>
      </c>
      <c r="G2236" s="65">
        <v>77.409000000000006</v>
      </c>
      <c r="H2236" s="65">
        <v>6.5539155006408691</v>
      </c>
      <c r="I2236" s="66">
        <v>5.880000114440918</v>
      </c>
      <c r="J2236" s="5">
        <v>10.540010157782348</v>
      </c>
      <c r="K2236" s="6">
        <v>69.982294741443567</v>
      </c>
      <c r="L2236" s="5">
        <v>63.356602857522745</v>
      </c>
      <c r="M2236" s="5">
        <v>12.911394754569322</v>
      </c>
      <c r="N2236" s="7">
        <v>4.9070301126918103</v>
      </c>
      <c r="O2236" s="7" t="s">
        <v>473</v>
      </c>
      <c r="P2236" s="67">
        <v>44.011110977694536</v>
      </c>
      <c r="Q2236" s="18">
        <f t="shared" si="121"/>
        <v>3</v>
      </c>
      <c r="R2236" s="68">
        <v>1.52</v>
      </c>
      <c r="S2236" s="69">
        <v>44251.54</v>
      </c>
      <c r="T2236" s="59">
        <f t="shared" si="119"/>
        <v>44251.54</v>
      </c>
    </row>
    <row r="2237" spans="1:20">
      <c r="A2237">
        <f t="shared" si="120"/>
        <v>82</v>
      </c>
      <c r="B2237" s="60" t="s">
        <v>147</v>
      </c>
      <c r="C2237" s="60" t="s">
        <v>315</v>
      </c>
      <c r="D2237" s="60">
        <v>4</v>
      </c>
      <c r="E2237" s="65">
        <v>87473.804999999993</v>
      </c>
      <c r="F2237" s="60">
        <v>2024</v>
      </c>
      <c r="G2237" s="65">
        <v>77.421000000000006</v>
      </c>
      <c r="H2237" s="65">
        <v>4.9406396141052245</v>
      </c>
      <c r="I2237" s="66">
        <v>3.1400001049041748</v>
      </c>
      <c r="J2237" s="5">
        <v>8.9267342712467048</v>
      </c>
      <c r="K2237" s="6">
        <v>59.279847269358527</v>
      </c>
      <c r="L2237" s="5">
        <v>52.654155385437704</v>
      </c>
      <c r="M2237" s="5">
        <v>10.171394745032579</v>
      </c>
      <c r="N2237" s="7">
        <v>5.1766897957777624</v>
      </c>
      <c r="O2237" s="7" t="s">
        <v>3312</v>
      </c>
      <c r="P2237" s="67">
        <v>46.266801750411148</v>
      </c>
      <c r="Q2237" s="18">
        <f t="shared" si="121"/>
        <v>3</v>
      </c>
      <c r="R2237" s="68">
        <v>1.49</v>
      </c>
      <c r="S2237" s="69">
        <v>36154.49</v>
      </c>
      <c r="T2237" s="59">
        <f t="shared" si="119"/>
        <v>36154.49</v>
      </c>
    </row>
    <row r="2238" spans="1:20">
      <c r="A2238">
        <f t="shared" si="120"/>
        <v>94</v>
      </c>
      <c r="B2238" s="60" t="s">
        <v>43</v>
      </c>
      <c r="C2238" s="60" t="s">
        <v>211</v>
      </c>
      <c r="D2238" s="60">
        <v>5</v>
      </c>
      <c r="E2238" s="65">
        <v>32711.546999999999</v>
      </c>
      <c r="F2238" s="60">
        <v>2025</v>
      </c>
      <c r="G2238" s="65">
        <v>62.277999999999999</v>
      </c>
      <c r="H2238" s="65">
        <v>4.9866738204956036</v>
      </c>
      <c r="I2238" s="66">
        <v>1.1499999761581421</v>
      </c>
      <c r="J2238" s="5">
        <v>8.9727684776370822</v>
      </c>
      <c r="K2238" s="6">
        <v>47.931035497959186</v>
      </c>
      <c r="L2238" s="5">
        <v>41.305343614038364</v>
      </c>
      <c r="M2238" s="5">
        <v>8.1813946162865463</v>
      </c>
      <c r="N2238" s="7">
        <v>5.0486922525180002</v>
      </c>
      <c r="O2238" s="7" t="s">
        <v>3300</v>
      </c>
      <c r="P2238" s="67">
        <v>45.069867938563227</v>
      </c>
      <c r="Q2238" s="18">
        <f t="shared" si="121"/>
        <v>1</v>
      </c>
      <c r="R2238" s="68">
        <v>1.48</v>
      </c>
      <c r="S2238" s="69" t="s">
        <v>367</v>
      </c>
      <c r="T2238" s="59">
        <f t="shared" si="119"/>
        <v>6747.04</v>
      </c>
    </row>
    <row r="2239" spans="1:20">
      <c r="A2239">
        <f t="shared" si="120"/>
        <v>62</v>
      </c>
      <c r="B2239" s="60" t="s">
        <v>147</v>
      </c>
      <c r="C2239" s="60" t="s">
        <v>315</v>
      </c>
      <c r="D2239" s="60">
        <v>4</v>
      </c>
      <c r="E2239" s="65">
        <v>84415.968999999997</v>
      </c>
      <c r="F2239" s="60">
        <v>2018</v>
      </c>
      <c r="G2239" s="65">
        <v>77.453999999999994</v>
      </c>
      <c r="H2239" s="65">
        <v>5.1856894493103027</v>
      </c>
      <c r="I2239" s="66">
        <v>3.2400000095367432</v>
      </c>
      <c r="J2239" s="5">
        <v>9.1717841064517813</v>
      </c>
      <c r="K2239" s="6">
        <v>60.933113110161386</v>
      </c>
      <c r="L2239" s="5">
        <v>54.307421226240564</v>
      </c>
      <c r="M2239" s="5">
        <v>10.271394649665147</v>
      </c>
      <c r="N2239" s="7">
        <v>5.2872490132594612</v>
      </c>
      <c r="O2239" s="7" t="s">
        <v>920</v>
      </c>
      <c r="P2239" s="67">
        <v>47.643108845705235</v>
      </c>
      <c r="Q2239" s="18">
        <f t="shared" si="121"/>
        <v>3</v>
      </c>
      <c r="R2239" s="68">
        <v>1.56</v>
      </c>
      <c r="S2239" s="69">
        <v>28780.3</v>
      </c>
      <c r="T2239" s="59">
        <f t="shared" si="119"/>
        <v>28780.3</v>
      </c>
    </row>
    <row r="2240" spans="1:20">
      <c r="A2240" t="str">
        <f t="shared" si="120"/>
        <v/>
      </c>
      <c r="B2240" s="60" t="s">
        <v>18</v>
      </c>
      <c r="C2240" s="60" t="s">
        <v>186</v>
      </c>
      <c r="D2240" s="60">
        <v>4</v>
      </c>
      <c r="E2240" s="65">
        <v>1120.7139999999999</v>
      </c>
      <c r="F2240" s="60">
        <v>2008</v>
      </c>
      <c r="G2240" s="65">
        <v>77.456999999999994</v>
      </c>
      <c r="H2240" s="65" t="s">
        <v>367</v>
      </c>
      <c r="I2240" s="66">
        <v>7.3989119529724121</v>
      </c>
      <c r="J2240" s="5" t="s">
        <v>367</v>
      </c>
      <c r="K2240" s="6" t="s">
        <v>367</v>
      </c>
      <c r="L2240" s="5" t="s">
        <v>367</v>
      </c>
      <c r="M2240" s="5">
        <v>14.430306593100816</v>
      </c>
      <c r="N2240" s="7" t="s">
        <v>367</v>
      </c>
      <c r="O2240" s="7" t="s">
        <v>2371</v>
      </c>
      <c r="P2240" s="67" t="s">
        <v>367</v>
      </c>
      <c r="Q2240" s="18">
        <f t="shared" si="121"/>
        <v>3</v>
      </c>
      <c r="R2240" s="68">
        <v>1.69</v>
      </c>
      <c r="S2240" s="69">
        <v>52765.39</v>
      </c>
      <c r="T2240" s="59">
        <f t="shared" si="119"/>
        <v>52765.39</v>
      </c>
    </row>
    <row r="2241" spans="1:20">
      <c r="A2241">
        <f t="shared" si="120"/>
        <v>72</v>
      </c>
      <c r="B2241" s="60" t="s">
        <v>136</v>
      </c>
      <c r="C2241" s="60" t="s">
        <v>304</v>
      </c>
      <c r="D2241" s="60">
        <v>6</v>
      </c>
      <c r="E2241" s="65">
        <v>22971.616999999998</v>
      </c>
      <c r="F2241" s="60">
        <v>2023</v>
      </c>
      <c r="G2241" s="65">
        <v>77.483000000000004</v>
      </c>
      <c r="H2241" s="65">
        <v>3.6925530395507815</v>
      </c>
      <c r="I2241" s="66">
        <v>1.2400000095367432</v>
      </c>
      <c r="J2241" s="5">
        <v>7.678647696692261</v>
      </c>
      <c r="K2241" s="6">
        <v>51.032502108945522</v>
      </c>
      <c r="L2241" s="5">
        <v>44.406810225024699</v>
      </c>
      <c r="M2241" s="5">
        <v>8.2713946496651474</v>
      </c>
      <c r="N2241" s="7">
        <v>5.368721008472547</v>
      </c>
      <c r="O2241" s="7" t="s">
        <v>3314</v>
      </c>
      <c r="P2241" s="67">
        <v>48.039394743413176</v>
      </c>
      <c r="Q2241" s="18">
        <f t="shared" si="121"/>
        <v>1</v>
      </c>
      <c r="R2241" s="68">
        <v>1.5</v>
      </c>
      <c r="S2241" s="69">
        <v>13024.94</v>
      </c>
      <c r="T2241" s="59">
        <f t="shared" si="119"/>
        <v>13024.94</v>
      </c>
    </row>
    <row r="2242" spans="1:20">
      <c r="A2242">
        <f t="shared" si="120"/>
        <v>38</v>
      </c>
      <c r="B2242" s="60" t="s">
        <v>44</v>
      </c>
      <c r="C2242" s="60" t="s">
        <v>212</v>
      </c>
      <c r="D2242" s="60">
        <v>7</v>
      </c>
      <c r="E2242" s="65">
        <v>3953.9580000000001</v>
      </c>
      <c r="F2242" s="60">
        <v>2020</v>
      </c>
      <c r="G2242" s="65">
        <v>77.497</v>
      </c>
      <c r="H2242" s="65">
        <v>6.5079922676086426</v>
      </c>
      <c r="I2242" s="66">
        <v>4.0500001907348633</v>
      </c>
      <c r="J2242" s="5">
        <v>10.494086924750121</v>
      </c>
      <c r="K2242" s="6">
        <v>69.756589717854553</v>
      </c>
      <c r="L2242" s="5">
        <v>63.13089783393373</v>
      </c>
      <c r="M2242" s="5">
        <v>11.081394830863267</v>
      </c>
      <c r="N2242" s="7">
        <v>5.697017279639307</v>
      </c>
      <c r="O2242" s="7" t="s">
        <v>579</v>
      </c>
      <c r="P2242" s="67">
        <v>51.156251340557297</v>
      </c>
      <c r="Q2242" s="18">
        <f t="shared" si="121"/>
        <v>3</v>
      </c>
      <c r="R2242" s="68">
        <v>1.53</v>
      </c>
      <c r="S2242" s="69">
        <v>32493.31</v>
      </c>
      <c r="T2242" s="59">
        <f t="shared" ref="T2242:T2305" si="122">IF(S2242=0,"",IF(F2242=2025,_xlfn.XLOOKUP("2024"&amp;C2242,O:O,S:S,"",0),S2242))</f>
        <v>32493.31</v>
      </c>
    </row>
    <row r="2243" spans="1:20">
      <c r="A2243">
        <f t="shared" ref="A2243:A2306" si="123">IF(ISNUMBER(P2243),COUNTIFS($F$3:$F$3127,F2243,$P$3:$P$3127,"&gt;"&amp;P2243)+1,"")</f>
        <v>114</v>
      </c>
      <c r="B2243" s="60" t="s">
        <v>81</v>
      </c>
      <c r="C2243" s="60" t="s">
        <v>249</v>
      </c>
      <c r="D2243" s="60">
        <v>4</v>
      </c>
      <c r="E2243" s="65">
        <v>2943.3719999999998</v>
      </c>
      <c r="F2243" s="60">
        <v>2010</v>
      </c>
      <c r="G2243" s="65">
        <v>77.498999999999995</v>
      </c>
      <c r="H2243" s="65">
        <v>6.7981510162353516</v>
      </c>
      <c r="I2243" s="66">
        <v>8.9139976501464844</v>
      </c>
      <c r="J2243" s="5">
        <v>10.78424567337683</v>
      </c>
      <c r="K2243" s="6">
        <v>71.687191127386086</v>
      </c>
      <c r="L2243" s="5">
        <v>65.061499243465263</v>
      </c>
      <c r="M2243" s="5">
        <v>15.945392290274889</v>
      </c>
      <c r="N2243" s="7">
        <v>4.0802695887981599</v>
      </c>
      <c r="O2243" s="7" t="s">
        <v>2202</v>
      </c>
      <c r="P2243" s="67">
        <v>37.152241118546641</v>
      </c>
      <c r="Q2243" s="18">
        <f t="shared" si="121"/>
        <v>3</v>
      </c>
      <c r="R2243" s="68">
        <v>1.65</v>
      </c>
      <c r="S2243" s="69">
        <v>62956.22</v>
      </c>
      <c r="T2243" s="59">
        <f t="shared" si="122"/>
        <v>62956.22</v>
      </c>
    </row>
    <row r="2244" spans="1:20">
      <c r="A2244">
        <f t="shared" si="123"/>
        <v>29</v>
      </c>
      <c r="B2244" s="60" t="s">
        <v>154</v>
      </c>
      <c r="C2244" s="60" t="s">
        <v>322</v>
      </c>
      <c r="D2244" s="60">
        <v>1</v>
      </c>
      <c r="E2244" s="65">
        <v>3397.2060000000001</v>
      </c>
      <c r="F2244" s="60">
        <v>2019</v>
      </c>
      <c r="G2244" s="65">
        <v>77.503</v>
      </c>
      <c r="H2244" s="65">
        <v>6.600337028503418</v>
      </c>
      <c r="I2244" s="66">
        <v>3.6147143840789795</v>
      </c>
      <c r="J2244" s="5">
        <v>10.586431685644897</v>
      </c>
      <c r="K2244" s="6">
        <v>70.375874653278885</v>
      </c>
      <c r="L2244" s="5">
        <v>63.750182769358062</v>
      </c>
      <c r="M2244" s="5">
        <v>10.646109024207384</v>
      </c>
      <c r="N2244" s="7">
        <v>5.9881204132327905</v>
      </c>
      <c r="O2244" s="7" t="s">
        <v>765</v>
      </c>
      <c r="P2244" s="67">
        <v>53.895816893333986</v>
      </c>
      <c r="Q2244" s="18">
        <f t="shared" si="121"/>
        <v>3</v>
      </c>
      <c r="R2244" s="68">
        <v>1.55</v>
      </c>
      <c r="S2244" s="69">
        <v>30010.57</v>
      </c>
      <c r="T2244" s="59">
        <f t="shared" si="122"/>
        <v>30010.57</v>
      </c>
    </row>
    <row r="2245" spans="1:20">
      <c r="A2245">
        <f t="shared" si="123"/>
        <v>46</v>
      </c>
      <c r="B2245" s="60" t="s">
        <v>44</v>
      </c>
      <c r="C2245" s="60" t="s">
        <v>212</v>
      </c>
      <c r="D2245" s="60">
        <v>7</v>
      </c>
      <c r="E2245" s="65">
        <v>4242.3980000000001</v>
      </c>
      <c r="F2245" s="60">
        <v>2013</v>
      </c>
      <c r="G2245" s="65">
        <v>77.510000000000005</v>
      </c>
      <c r="H2245" s="65">
        <v>5.885462760925293</v>
      </c>
      <c r="I2245" s="66">
        <v>3.7400000095367432</v>
      </c>
      <c r="J2245" s="5">
        <v>9.8715574180667716</v>
      </c>
      <c r="K2245" s="6">
        <v>65.629501473728013</v>
      </c>
      <c r="L2245" s="5">
        <v>59.00380958980719</v>
      </c>
      <c r="M2245" s="5">
        <v>10.771394649665147</v>
      </c>
      <c r="N2245" s="7">
        <v>5.4778245073066243</v>
      </c>
      <c r="O2245" s="7" t="s">
        <v>1647</v>
      </c>
      <c r="P2245" s="67">
        <v>49.705093734635561</v>
      </c>
      <c r="Q2245" s="18">
        <f t="shared" si="121"/>
        <v>3</v>
      </c>
      <c r="R2245" s="68">
        <v>1.62</v>
      </c>
      <c r="S2245" s="69">
        <v>28397.86</v>
      </c>
      <c r="T2245" s="59">
        <f t="shared" si="122"/>
        <v>28397.86</v>
      </c>
    </row>
    <row r="2246" spans="1:20">
      <c r="A2246">
        <f t="shared" si="123"/>
        <v>57</v>
      </c>
      <c r="B2246" s="60" t="s">
        <v>44</v>
      </c>
      <c r="C2246" s="60" t="s">
        <v>212</v>
      </c>
      <c r="D2246" s="60">
        <v>7</v>
      </c>
      <c r="E2246" s="65">
        <v>4219.4790000000003</v>
      </c>
      <c r="F2246" s="60">
        <v>2014</v>
      </c>
      <c r="G2246" s="65">
        <v>77.513999999999996</v>
      </c>
      <c r="H2246" s="65">
        <v>5.3806924819946289</v>
      </c>
      <c r="I2246" s="66">
        <v>3.4900000095367432</v>
      </c>
      <c r="J2246" s="5">
        <v>9.3667871391361075</v>
      </c>
      <c r="K2246" s="6">
        <v>62.276829137837829</v>
      </c>
      <c r="L2246" s="5">
        <v>55.651137253917007</v>
      </c>
      <c r="M2246" s="5">
        <v>10.521394649665147</v>
      </c>
      <c r="N2246" s="7">
        <v>5.289330845097437</v>
      </c>
      <c r="O2246" s="7" t="s">
        <v>1508</v>
      </c>
      <c r="P2246" s="67">
        <v>47.939249556136218</v>
      </c>
      <c r="Q2246" s="18">
        <f t="shared" si="121"/>
        <v>3</v>
      </c>
      <c r="R2246" s="68">
        <v>1.61</v>
      </c>
      <c r="S2246" s="69">
        <v>28456.74</v>
      </c>
      <c r="T2246" s="59">
        <f t="shared" si="122"/>
        <v>28456.74</v>
      </c>
    </row>
    <row r="2247" spans="1:20">
      <c r="A2247">
        <f t="shared" si="123"/>
        <v>29</v>
      </c>
      <c r="B2247" s="60" t="s">
        <v>154</v>
      </c>
      <c r="C2247" s="60" t="s">
        <v>322</v>
      </c>
      <c r="D2247" s="60">
        <v>1</v>
      </c>
      <c r="E2247" s="65">
        <v>3394.5340000000001</v>
      </c>
      <c r="F2247" s="60">
        <v>2018</v>
      </c>
      <c r="G2247" s="65">
        <v>77.527000000000001</v>
      </c>
      <c r="H2247" s="65">
        <v>6.3717145919799805</v>
      </c>
      <c r="I2247" s="66">
        <v>3.6002283096313477</v>
      </c>
      <c r="J2247" s="5">
        <v>10.357809249121459</v>
      </c>
      <c r="K2247" s="6">
        <v>68.877373843749751</v>
      </c>
      <c r="L2247" s="5">
        <v>62.251681959828929</v>
      </c>
      <c r="M2247" s="5">
        <v>10.631622949759752</v>
      </c>
      <c r="N2247" s="7">
        <v>5.8553319896691463</v>
      </c>
      <c r="O2247" s="7" t="s">
        <v>916</v>
      </c>
      <c r="P2247" s="67">
        <v>52.762073171123639</v>
      </c>
      <c r="Q2247" s="18">
        <f t="shared" si="121"/>
        <v>3</v>
      </c>
      <c r="R2247" s="68">
        <v>1.56</v>
      </c>
      <c r="S2247" s="69">
        <v>29757.94</v>
      </c>
      <c r="T2247" s="59">
        <f t="shared" si="122"/>
        <v>29757.94</v>
      </c>
    </row>
    <row r="2248" spans="1:20">
      <c r="A2248">
        <f t="shared" si="123"/>
        <v>68</v>
      </c>
      <c r="B2248" s="60" t="s">
        <v>85</v>
      </c>
      <c r="C2248" s="60" t="s">
        <v>253</v>
      </c>
      <c r="D2248" s="60">
        <v>4</v>
      </c>
      <c r="E2248" s="65">
        <v>5041.2879999999996</v>
      </c>
      <c r="F2248" s="60">
        <v>2010</v>
      </c>
      <c r="G2248" s="65">
        <v>77.528999999999996</v>
      </c>
      <c r="H2248" s="65">
        <v>5.0318994522094727</v>
      </c>
      <c r="I2248" s="66">
        <v>3.7699999809265137</v>
      </c>
      <c r="J2248" s="5">
        <v>9.0179941093509512</v>
      </c>
      <c r="K2248" s="6">
        <v>59.969416348388805</v>
      </c>
      <c r="L2248" s="5">
        <v>53.343724464467982</v>
      </c>
      <c r="M2248" s="5">
        <v>10.801394621054918</v>
      </c>
      <c r="N2248" s="7">
        <v>4.938596018007364</v>
      </c>
      <c r="O2248" s="7" t="s">
        <v>2132</v>
      </c>
      <c r="P2248" s="67">
        <v>44.967594923586347</v>
      </c>
      <c r="Q2248" s="18">
        <f t="shared" si="121"/>
        <v>3</v>
      </c>
      <c r="R2248" s="68">
        <v>1.65</v>
      </c>
      <c r="S2248" s="69">
        <v>17390.759999999998</v>
      </c>
      <c r="T2248" s="59">
        <f t="shared" si="122"/>
        <v>17390.759999999998</v>
      </c>
    </row>
    <row r="2249" spans="1:20">
      <c r="A2249">
        <f t="shared" si="123"/>
        <v>42</v>
      </c>
      <c r="B2249" s="60" t="s">
        <v>112</v>
      </c>
      <c r="C2249" s="60" t="s">
        <v>280</v>
      </c>
      <c r="D2249" s="60">
        <v>7</v>
      </c>
      <c r="E2249" s="65">
        <v>1823.009</v>
      </c>
      <c r="F2249" s="60">
        <v>2024</v>
      </c>
      <c r="G2249" s="65">
        <v>77.540000000000006</v>
      </c>
      <c r="H2249" s="65">
        <v>5.936749984741212</v>
      </c>
      <c r="I2249" s="66">
        <v>3.1600000858306885</v>
      </c>
      <c r="J2249" s="5">
        <v>9.9228446418826906</v>
      </c>
      <c r="K2249" s="6">
        <v>65.996010202593524</v>
      </c>
      <c r="L2249" s="5">
        <v>59.370318318672702</v>
      </c>
      <c r="M2249" s="5">
        <v>10.191394725959093</v>
      </c>
      <c r="N2249" s="7">
        <v>5.8255341800712639</v>
      </c>
      <c r="O2249" s="7" t="s">
        <v>3315</v>
      </c>
      <c r="P2249" s="67">
        <v>52.065865569042899</v>
      </c>
      <c r="Q2249" s="18">
        <f t="shared" si="121"/>
        <v>3</v>
      </c>
      <c r="R2249" s="68">
        <v>1.49</v>
      </c>
      <c r="S2249" s="69">
        <v>24203.29</v>
      </c>
      <c r="T2249" s="59">
        <f t="shared" si="122"/>
        <v>24203.29</v>
      </c>
    </row>
    <row r="2250" spans="1:20">
      <c r="A2250">
        <f t="shared" si="123"/>
        <v>13</v>
      </c>
      <c r="B2250" s="60" t="s">
        <v>13</v>
      </c>
      <c r="C2250" s="60" t="s">
        <v>181</v>
      </c>
      <c r="D2250" s="60">
        <v>1</v>
      </c>
      <c r="E2250" s="65">
        <v>45696.159</v>
      </c>
      <c r="F2250" s="60">
        <v>2024</v>
      </c>
      <c r="G2250" s="65">
        <v>77.543000000000006</v>
      </c>
      <c r="H2250" s="65">
        <v>6.5352789421081567</v>
      </c>
      <c r="I2250" s="66">
        <v>2.6800000667572021</v>
      </c>
      <c r="J2250" s="5">
        <v>10.521373599249635</v>
      </c>
      <c r="K2250" s="6">
        <v>69.97948364446539</v>
      </c>
      <c r="L2250" s="5">
        <v>63.353791760544567</v>
      </c>
      <c r="M2250" s="5">
        <v>9.7113947068856064</v>
      </c>
      <c r="N2250" s="7">
        <v>6.523655321683635</v>
      </c>
      <c r="O2250" s="7" t="s">
        <v>3316</v>
      </c>
      <c r="P2250" s="67">
        <v>58.305341707461473</v>
      </c>
      <c r="Q2250" s="18">
        <f t="shared" si="121"/>
        <v>2</v>
      </c>
      <c r="R2250" s="68">
        <v>1.49</v>
      </c>
      <c r="S2250" s="69">
        <v>26771.97</v>
      </c>
      <c r="T2250" s="59">
        <f t="shared" si="122"/>
        <v>26771.97</v>
      </c>
    </row>
    <row r="2251" spans="1:20">
      <c r="A2251">
        <f t="shared" si="123"/>
        <v>84</v>
      </c>
      <c r="B2251" s="60" t="s">
        <v>46</v>
      </c>
      <c r="C2251" s="60" t="s">
        <v>214</v>
      </c>
      <c r="D2251" s="60">
        <v>7</v>
      </c>
      <c r="E2251" s="65">
        <v>10464.035</v>
      </c>
      <c r="F2251" s="60">
        <v>2010</v>
      </c>
      <c r="G2251" s="65">
        <v>77.567999999999998</v>
      </c>
      <c r="H2251" s="65">
        <v>6.2496175765991211</v>
      </c>
      <c r="I2251" s="66">
        <v>6.0799999237060547</v>
      </c>
      <c r="J2251" s="5">
        <v>10.2357122337406</v>
      </c>
      <c r="K2251" s="6">
        <v>68.101449226659909</v>
      </c>
      <c r="L2251" s="5">
        <v>61.475757342739087</v>
      </c>
      <c r="M2251" s="5">
        <v>13.111394563834459</v>
      </c>
      <c r="N2251" s="7">
        <v>4.6887275829765249</v>
      </c>
      <c r="O2251" s="7" t="s">
        <v>2135</v>
      </c>
      <c r="P2251" s="67">
        <v>42.692457915074613</v>
      </c>
      <c r="Q2251" s="18">
        <f t="shared" si="121"/>
        <v>3</v>
      </c>
      <c r="R2251" s="68">
        <v>1.65</v>
      </c>
      <c r="S2251" s="69">
        <v>39097.39</v>
      </c>
      <c r="T2251" s="59">
        <f t="shared" si="122"/>
        <v>39097.39</v>
      </c>
    </row>
    <row r="2252" spans="1:20">
      <c r="A2252">
        <f t="shared" si="123"/>
        <v>12</v>
      </c>
      <c r="B2252" s="60" t="s">
        <v>49</v>
      </c>
      <c r="C2252" s="60" t="s">
        <v>217</v>
      </c>
      <c r="D2252" s="60">
        <v>1</v>
      </c>
      <c r="E2252" s="65">
        <v>18135.477999999999</v>
      </c>
      <c r="F2252" s="60">
        <v>2024</v>
      </c>
      <c r="G2252" s="65">
        <v>77.578999999999994</v>
      </c>
      <c r="H2252" s="65">
        <v>6.154872150421145</v>
      </c>
      <c r="I2252" s="66">
        <v>2.2724258899688721</v>
      </c>
      <c r="J2252" s="5">
        <v>10.140966807562624</v>
      </c>
      <c r="K2252" s="6">
        <v>67.48064591483589</v>
      </c>
      <c r="L2252" s="5">
        <v>60.854954030915067</v>
      </c>
      <c r="M2252" s="5">
        <v>9.3038205300972763</v>
      </c>
      <c r="N2252" s="7">
        <v>6.5408563970094979</v>
      </c>
      <c r="O2252" s="7" t="s">
        <v>3317</v>
      </c>
      <c r="P2252" s="67">
        <v>58.459076772414505</v>
      </c>
      <c r="Q2252" s="18">
        <f t="shared" si="121"/>
        <v>2</v>
      </c>
      <c r="R2252" s="68">
        <v>1.49</v>
      </c>
      <c r="S2252" s="69">
        <v>13935.54</v>
      </c>
      <c r="T2252" s="59">
        <f t="shared" si="122"/>
        <v>13935.54</v>
      </c>
    </row>
    <row r="2253" spans="1:20">
      <c r="A2253">
        <f t="shared" si="123"/>
        <v>6</v>
      </c>
      <c r="B2253" s="60" t="s">
        <v>116</v>
      </c>
      <c r="C2253" s="60" t="s">
        <v>284</v>
      </c>
      <c r="D2253" s="60">
        <v>1</v>
      </c>
      <c r="E2253" s="65">
        <v>3960.0349999999999</v>
      </c>
      <c r="F2253" s="60">
        <v>2015</v>
      </c>
      <c r="G2253" s="65">
        <v>77.582999999999998</v>
      </c>
      <c r="H2253" s="65">
        <v>6.6055502891540527</v>
      </c>
      <c r="I2253" s="66">
        <v>2.9199950695037842</v>
      </c>
      <c r="J2253" s="5">
        <v>10.591644946295531</v>
      </c>
      <c r="K2253" s="6">
        <v>70.483210094196352</v>
      </c>
      <c r="L2253" s="5">
        <v>63.857518210275529</v>
      </c>
      <c r="M2253" s="5">
        <v>9.9513897096321884</v>
      </c>
      <c r="N2253" s="7">
        <v>6.4169447759106761</v>
      </c>
      <c r="O2253" s="7" t="s">
        <v>1319</v>
      </c>
      <c r="P2253" s="67">
        <v>58.024644220383784</v>
      </c>
      <c r="Q2253" s="18">
        <f t="shared" si="121"/>
        <v>2</v>
      </c>
      <c r="R2253" s="68">
        <v>1.59</v>
      </c>
      <c r="S2253" s="69">
        <v>29933.16</v>
      </c>
      <c r="T2253" s="59">
        <f t="shared" si="122"/>
        <v>29933.16</v>
      </c>
    </row>
    <row r="2254" spans="1:20">
      <c r="A2254">
        <f t="shared" si="123"/>
        <v>55</v>
      </c>
      <c r="B2254" s="60" t="s">
        <v>120</v>
      </c>
      <c r="C2254" s="60" t="s">
        <v>288</v>
      </c>
      <c r="D2254" s="60">
        <v>7</v>
      </c>
      <c r="E2254" s="65">
        <v>38266.313999999998</v>
      </c>
      <c r="F2254" s="60">
        <v>2015</v>
      </c>
      <c r="G2254" s="65">
        <v>77.588999999999999</v>
      </c>
      <c r="H2254" s="65">
        <v>6.0070219039916992</v>
      </c>
      <c r="I2254" s="66">
        <v>4.119999885559082</v>
      </c>
      <c r="J2254" s="5">
        <v>9.9931165611331778</v>
      </c>
      <c r="K2254" s="6">
        <v>66.505383195293362</v>
      </c>
      <c r="L2254" s="5">
        <v>59.87969131137254</v>
      </c>
      <c r="M2254" s="5">
        <v>11.151394525687486</v>
      </c>
      <c r="N2254" s="7">
        <v>5.3697043157641255</v>
      </c>
      <c r="O2254" s="7" t="s">
        <v>1371</v>
      </c>
      <c r="P2254" s="67">
        <v>48.555066838120759</v>
      </c>
      <c r="Q2254" s="18">
        <f t="shared" si="121"/>
        <v>3</v>
      </c>
      <c r="R2254" s="68">
        <v>1.59</v>
      </c>
      <c r="S2254" s="69">
        <v>31700.37</v>
      </c>
      <c r="T2254" s="59">
        <f t="shared" si="122"/>
        <v>31700.37</v>
      </c>
    </row>
    <row r="2255" spans="1:20">
      <c r="A2255">
        <f t="shared" si="123"/>
        <v>77</v>
      </c>
      <c r="B2255" s="60" t="s">
        <v>147</v>
      </c>
      <c r="C2255" s="60" t="s">
        <v>315</v>
      </c>
      <c r="D2255" s="60">
        <v>4</v>
      </c>
      <c r="E2255" s="65">
        <v>87058.472999999998</v>
      </c>
      <c r="F2255" s="60">
        <v>2022</v>
      </c>
      <c r="G2255" s="65">
        <v>77.590999999999994</v>
      </c>
      <c r="H2255" s="65">
        <v>4.9749999999999996</v>
      </c>
      <c r="I2255" s="66">
        <v>3.2899999618530273</v>
      </c>
      <c r="J2255" s="5">
        <v>8.96109465714148</v>
      </c>
      <c r="K2255" s="6">
        <v>59.638691530780676</v>
      </c>
      <c r="L2255" s="5">
        <v>53.012999646859853</v>
      </c>
      <c r="M2255" s="5">
        <v>10.321394601981432</v>
      </c>
      <c r="N2255" s="7">
        <v>5.1362244823662468</v>
      </c>
      <c r="O2255" s="7" t="s">
        <v>3318</v>
      </c>
      <c r="P2255" s="67">
        <v>46.012882856265421</v>
      </c>
      <c r="Q2255" s="18">
        <f t="shared" si="121"/>
        <v>3</v>
      </c>
      <c r="R2255" s="68">
        <v>1.51</v>
      </c>
      <c r="S2255" s="69">
        <v>33520.81</v>
      </c>
      <c r="T2255" s="59">
        <f t="shared" si="122"/>
        <v>33520.81</v>
      </c>
    </row>
    <row r="2256" spans="1:20">
      <c r="A2256">
        <f t="shared" si="123"/>
        <v>93</v>
      </c>
      <c r="B2256" s="60" t="s">
        <v>126</v>
      </c>
      <c r="C2256" s="60" t="s">
        <v>294</v>
      </c>
      <c r="D2256" s="60">
        <v>4</v>
      </c>
      <c r="E2256" s="65">
        <v>30991.206999999999</v>
      </c>
      <c r="F2256" s="60">
        <v>2020</v>
      </c>
      <c r="G2256" s="65">
        <v>77.596000000000004</v>
      </c>
      <c r="H2256" s="65">
        <v>6.5595884323120117</v>
      </c>
      <c r="I2256" s="66">
        <v>6.418189525604248</v>
      </c>
      <c r="J2256" s="5">
        <v>10.54568308945349</v>
      </c>
      <c r="K2256" s="6">
        <v>70.189111197530821</v>
      </c>
      <c r="L2256" s="5">
        <v>63.563419313609998</v>
      </c>
      <c r="M2256" s="5">
        <v>13.449584165732652</v>
      </c>
      <c r="N2256" s="7">
        <v>4.7260508972135531</v>
      </c>
      <c r="O2256" s="7" t="s">
        <v>661</v>
      </c>
      <c r="P2256" s="67">
        <v>42.437478364367848</v>
      </c>
      <c r="Q2256" s="18">
        <f t="shared" si="121"/>
        <v>3</v>
      </c>
      <c r="R2256" s="68">
        <v>1.53</v>
      </c>
      <c r="S2256" s="69">
        <v>57420.73</v>
      </c>
      <c r="T2256" s="59">
        <f t="shared" si="122"/>
        <v>57420.73</v>
      </c>
    </row>
    <row r="2257" spans="1:20">
      <c r="A2257">
        <f t="shared" si="123"/>
        <v>10</v>
      </c>
      <c r="B2257" s="60" t="s">
        <v>143</v>
      </c>
      <c r="C2257" s="60" t="s">
        <v>311</v>
      </c>
      <c r="D2257" s="60">
        <v>8</v>
      </c>
      <c r="E2257" s="65">
        <v>71727.331999999995</v>
      </c>
      <c r="F2257" s="60">
        <v>2021</v>
      </c>
      <c r="G2257" s="65">
        <v>77.605999999999995</v>
      </c>
      <c r="H2257" s="65">
        <v>5.638096809387207</v>
      </c>
      <c r="I2257" s="66">
        <v>2.2799999713897705</v>
      </c>
      <c r="J2257" s="5">
        <v>9.6241914665286856</v>
      </c>
      <c r="K2257" s="6">
        <v>64.064176259499263</v>
      </c>
      <c r="L2257" s="5">
        <v>57.43848437557844</v>
      </c>
      <c r="M2257" s="5">
        <v>9.3113946115181747</v>
      </c>
      <c r="N2257" s="7">
        <v>6.1686231517378891</v>
      </c>
      <c r="O2257" s="7" t="s">
        <v>424</v>
      </c>
      <c r="P2257" s="67">
        <v>55.326328120245449</v>
      </c>
      <c r="Q2257" s="18">
        <f t="shared" si="121"/>
        <v>2</v>
      </c>
      <c r="R2257" s="68">
        <v>1.52</v>
      </c>
      <c r="S2257" s="69">
        <v>20242.77</v>
      </c>
      <c r="T2257" s="59">
        <f t="shared" si="122"/>
        <v>20242.77</v>
      </c>
    </row>
    <row r="2258" spans="1:20">
      <c r="A2258">
        <f t="shared" si="123"/>
        <v>28</v>
      </c>
      <c r="B2258" s="60" t="s">
        <v>154</v>
      </c>
      <c r="C2258" s="60" t="s">
        <v>322</v>
      </c>
      <c r="D2258" s="60">
        <v>1</v>
      </c>
      <c r="E2258" s="65">
        <v>3388.4380000000001</v>
      </c>
      <c r="F2258" s="60">
        <v>2017</v>
      </c>
      <c r="G2258" s="65">
        <v>77.617999999999995</v>
      </c>
      <c r="H2258" s="65">
        <v>6.3360099792480469</v>
      </c>
      <c r="I2258" s="66">
        <v>3.557600736618042</v>
      </c>
      <c r="J2258" s="5">
        <v>10.322104636389525</v>
      </c>
      <c r="K2258" s="6">
        <v>68.720513773952064</v>
      </c>
      <c r="L2258" s="5">
        <v>62.094821890031241</v>
      </c>
      <c r="M2258" s="5">
        <v>10.588995376746446</v>
      </c>
      <c r="N2258" s="7">
        <v>5.8640899991695319</v>
      </c>
      <c r="O2258" s="7" t="s">
        <v>1061</v>
      </c>
      <c r="P2258" s="67">
        <v>52.964000222645574</v>
      </c>
      <c r="Q2258" s="18">
        <f t="shared" si="121"/>
        <v>3</v>
      </c>
      <c r="R2258" s="68">
        <v>1.58</v>
      </c>
      <c r="S2258" s="69">
        <v>29762.43</v>
      </c>
      <c r="T2258" s="59">
        <f t="shared" si="122"/>
        <v>29762.43</v>
      </c>
    </row>
    <row r="2259" spans="1:20">
      <c r="A2259">
        <f t="shared" si="123"/>
        <v>71</v>
      </c>
      <c r="B2259" s="60" t="s">
        <v>120</v>
      </c>
      <c r="C2259" s="60" t="s">
        <v>288</v>
      </c>
      <c r="D2259" s="60">
        <v>7</v>
      </c>
      <c r="E2259" s="65">
        <v>38241.071000000004</v>
      </c>
      <c r="F2259" s="60">
        <v>2018</v>
      </c>
      <c r="G2259" s="65">
        <v>77.623000000000005</v>
      </c>
      <c r="H2259" s="65">
        <v>6.1114850044250488</v>
      </c>
      <c r="I2259" s="66">
        <v>4.630000114440918</v>
      </c>
      <c r="J2259" s="5">
        <v>10.097579661566527</v>
      </c>
      <c r="K2259" s="6">
        <v>67.230045329377646</v>
      </c>
      <c r="L2259" s="5">
        <v>60.604353445456823</v>
      </c>
      <c r="M2259" s="5">
        <v>11.661394754569322</v>
      </c>
      <c r="N2259" s="7">
        <v>5.1970072809438186</v>
      </c>
      <c r="O2259" s="7" t="s">
        <v>919</v>
      </c>
      <c r="P2259" s="67">
        <v>46.829945579825939</v>
      </c>
      <c r="Q2259" s="18">
        <f t="shared" ref="Q2259:Q2322" si="124">IF(I2259&lt;R2259,1,IF(I2259&lt;R2259*2,2,3))</f>
        <v>3</v>
      </c>
      <c r="R2259" s="68">
        <v>1.56</v>
      </c>
      <c r="S2259" s="69">
        <v>36500.410000000003</v>
      </c>
      <c r="T2259" s="59">
        <f t="shared" si="122"/>
        <v>36500.410000000003</v>
      </c>
    </row>
    <row r="2260" spans="1:20">
      <c r="A2260" t="str">
        <f t="shared" si="123"/>
        <v/>
      </c>
      <c r="B2260" s="60" t="s">
        <v>338</v>
      </c>
      <c r="C2260" s="60" t="s">
        <v>339</v>
      </c>
      <c r="D2260" s="60">
        <v>7</v>
      </c>
      <c r="E2260" s="65">
        <v>1717.9459999999999</v>
      </c>
      <c r="F2260" s="60">
        <v>2022</v>
      </c>
      <c r="G2260" s="65">
        <v>77.623000000000005</v>
      </c>
      <c r="H2260" s="65">
        <v>6.159853458404541</v>
      </c>
      <c r="I2260" s="66" t="s">
        <v>367</v>
      </c>
      <c r="J2260" s="5">
        <v>10.14594811554602</v>
      </c>
      <c r="K2260" s="6">
        <v>67.552084220135811</v>
      </c>
      <c r="L2260" s="5">
        <v>60.926392336214988</v>
      </c>
      <c r="M2260" s="5" t="s">
        <v>367</v>
      </c>
      <c r="N2260" s="7" t="s">
        <v>367</v>
      </c>
      <c r="O2260" s="7" t="s">
        <v>3319</v>
      </c>
      <c r="P2260" s="67" t="s">
        <v>367</v>
      </c>
      <c r="Q2260" s="18">
        <f t="shared" si="124"/>
        <v>3</v>
      </c>
      <c r="R2260" s="68">
        <v>1.51</v>
      </c>
      <c r="S2260" s="69">
        <v>13022.46</v>
      </c>
      <c r="T2260" s="59">
        <f t="shared" si="122"/>
        <v>13022.46</v>
      </c>
    </row>
    <row r="2261" spans="1:20">
      <c r="A2261" t="str">
        <f t="shared" si="123"/>
        <v/>
      </c>
      <c r="B2261" s="60" t="s">
        <v>81</v>
      </c>
      <c r="C2261" s="60" t="s">
        <v>249</v>
      </c>
      <c r="D2261" s="60">
        <v>4</v>
      </c>
      <c r="E2261" s="65">
        <v>4360.7420000000002</v>
      </c>
      <c r="F2261" s="60">
        <v>2021</v>
      </c>
      <c r="G2261" s="65">
        <v>77.625</v>
      </c>
      <c r="H2261" s="65" t="s">
        <v>367</v>
      </c>
      <c r="I2261" s="66">
        <v>6.8824825286865234</v>
      </c>
      <c r="J2261" s="5" t="s">
        <v>367</v>
      </c>
      <c r="K2261" s="6" t="s">
        <v>367</v>
      </c>
      <c r="L2261" s="5" t="s">
        <v>367</v>
      </c>
      <c r="M2261" s="5">
        <v>13.913877168814928</v>
      </c>
      <c r="N2261" s="7" t="s">
        <v>367</v>
      </c>
      <c r="O2261" s="7" t="s">
        <v>531</v>
      </c>
      <c r="P2261" s="67" t="s">
        <v>367</v>
      </c>
      <c r="Q2261" s="18">
        <f t="shared" si="124"/>
        <v>3</v>
      </c>
      <c r="R2261" s="68">
        <v>1.52</v>
      </c>
      <c r="S2261" s="69">
        <v>50651.96</v>
      </c>
      <c r="T2261" s="59">
        <f t="shared" si="122"/>
        <v>50651.96</v>
      </c>
    </row>
    <row r="2262" spans="1:20">
      <c r="A2262">
        <f t="shared" si="123"/>
        <v>68</v>
      </c>
      <c r="B2262" s="60" t="s">
        <v>44</v>
      </c>
      <c r="C2262" s="60" t="s">
        <v>212</v>
      </c>
      <c r="D2262" s="60">
        <v>7</v>
      </c>
      <c r="E2262" s="65">
        <v>4136.4440000000004</v>
      </c>
      <c r="F2262" s="60">
        <v>2016</v>
      </c>
      <c r="G2262" s="65">
        <v>77.629000000000005</v>
      </c>
      <c r="H2262" s="65">
        <v>5.4168753623962402</v>
      </c>
      <c r="I2262" s="66">
        <v>3.7899999618530273</v>
      </c>
      <c r="J2262" s="5">
        <v>9.4029700195377188</v>
      </c>
      <c r="K2262" s="6">
        <v>62.61014875482153</v>
      </c>
      <c r="L2262" s="5">
        <v>55.984456870900708</v>
      </c>
      <c r="M2262" s="5">
        <v>10.821394601981432</v>
      </c>
      <c r="N2262" s="7">
        <v>5.1734974030657543</v>
      </c>
      <c r="O2262" s="7" t="s">
        <v>1210</v>
      </c>
      <c r="P2262" s="67">
        <v>46.726622143697639</v>
      </c>
      <c r="Q2262" s="18">
        <f t="shared" si="124"/>
        <v>3</v>
      </c>
      <c r="R2262" s="68">
        <v>1.58</v>
      </c>
      <c r="S2262" s="69">
        <v>30821.16</v>
      </c>
      <c r="T2262" s="59">
        <f t="shared" si="122"/>
        <v>30821.16</v>
      </c>
    </row>
    <row r="2263" spans="1:20">
      <c r="A2263">
        <f t="shared" si="123"/>
        <v>67</v>
      </c>
      <c r="B2263" s="60" t="s">
        <v>44</v>
      </c>
      <c r="C2263" s="60" t="s">
        <v>212</v>
      </c>
      <c r="D2263" s="60">
        <v>7</v>
      </c>
      <c r="E2263" s="65">
        <v>4183.7290000000003</v>
      </c>
      <c r="F2263" s="60">
        <v>2015</v>
      </c>
      <c r="G2263" s="65">
        <v>77.632999999999996</v>
      </c>
      <c r="H2263" s="65">
        <v>5.2054381370544434</v>
      </c>
      <c r="I2263" s="66">
        <v>3.6400001049041748</v>
      </c>
      <c r="J2263" s="5">
        <v>9.191532794195922</v>
      </c>
      <c r="K2263" s="6">
        <v>61.205436934952957</v>
      </c>
      <c r="L2263" s="5">
        <v>54.579745051032134</v>
      </c>
      <c r="M2263" s="5">
        <v>10.671394745032579</v>
      </c>
      <c r="N2263" s="7">
        <v>5.1145840215908445</v>
      </c>
      <c r="O2263" s="7" t="s">
        <v>1368</v>
      </c>
      <c r="P2263" s="67">
        <v>46.248164594178128</v>
      </c>
      <c r="Q2263" s="18">
        <f t="shared" si="124"/>
        <v>3</v>
      </c>
      <c r="R2263" s="68">
        <v>1.59</v>
      </c>
      <c r="S2263" s="69">
        <v>29466.7</v>
      </c>
      <c r="T2263" s="59">
        <f t="shared" si="122"/>
        <v>29466.7</v>
      </c>
    </row>
    <row r="2264" spans="1:20">
      <c r="A2264">
        <f t="shared" si="123"/>
        <v>53</v>
      </c>
      <c r="B2264" s="60" t="s">
        <v>120</v>
      </c>
      <c r="C2264" s="60" t="s">
        <v>288</v>
      </c>
      <c r="D2264" s="60">
        <v>7</v>
      </c>
      <c r="E2264" s="65">
        <v>38263.264999999999</v>
      </c>
      <c r="F2264" s="60">
        <v>2016</v>
      </c>
      <c r="G2264" s="65">
        <v>77.638999999999996</v>
      </c>
      <c r="H2264" s="65">
        <v>6.162076473236084</v>
      </c>
      <c r="I2264" s="66">
        <v>4.3400001525878906</v>
      </c>
      <c r="J2264" s="5">
        <v>10.148171130377563</v>
      </c>
      <c r="K2264" s="6">
        <v>67.580812320745011</v>
      </c>
      <c r="L2264" s="5">
        <v>60.955120436824188</v>
      </c>
      <c r="M2264" s="5">
        <v>11.371394792716295</v>
      </c>
      <c r="N2264" s="7">
        <v>5.3603908357722041</v>
      </c>
      <c r="O2264" s="7" t="s">
        <v>1214</v>
      </c>
      <c r="P2264" s="67">
        <v>48.414628946607763</v>
      </c>
      <c r="Q2264" s="18">
        <f t="shared" si="124"/>
        <v>3</v>
      </c>
      <c r="R2264" s="68">
        <v>1.58</v>
      </c>
      <c r="S2264" s="69">
        <v>32675.31</v>
      </c>
      <c r="T2264" s="59">
        <f t="shared" si="122"/>
        <v>32675.31</v>
      </c>
    </row>
    <row r="2265" spans="1:20">
      <c r="A2265">
        <f t="shared" si="123"/>
        <v>95</v>
      </c>
      <c r="B2265" s="60" t="s">
        <v>71</v>
      </c>
      <c r="C2265" s="60" t="s">
        <v>239</v>
      </c>
      <c r="D2265" s="60">
        <v>4</v>
      </c>
      <c r="E2265" s="65">
        <v>90608.706999999995</v>
      </c>
      <c r="F2265" s="60">
        <v>2023</v>
      </c>
      <c r="G2265" s="65">
        <v>77.653999999999996</v>
      </c>
      <c r="H2265" s="65">
        <v>5.0041903915405275</v>
      </c>
      <c r="I2265" s="66">
        <v>3.7777681350708008</v>
      </c>
      <c r="J2265" s="5">
        <v>8.9902850486820078</v>
      </c>
      <c r="K2265" s="6">
        <v>59.881543441290894</v>
      </c>
      <c r="L2265" s="5">
        <v>53.255851557370072</v>
      </c>
      <c r="M2265" s="5">
        <v>10.809162775199205</v>
      </c>
      <c r="N2265" s="7">
        <v>4.9269173445663652</v>
      </c>
      <c r="O2265" s="7" t="s">
        <v>3320</v>
      </c>
      <c r="P2265" s="67">
        <v>44.086129044565894</v>
      </c>
      <c r="Q2265" s="18">
        <f t="shared" si="124"/>
        <v>3</v>
      </c>
      <c r="R2265" s="68">
        <v>1.5</v>
      </c>
      <c r="S2265" s="69">
        <v>17044.82</v>
      </c>
      <c r="T2265" s="59">
        <f t="shared" si="122"/>
        <v>17044.82</v>
      </c>
    </row>
    <row r="2266" spans="1:20">
      <c r="A2266">
        <f t="shared" si="123"/>
        <v>133</v>
      </c>
      <c r="B2266" s="60" t="s">
        <v>52</v>
      </c>
      <c r="C2266" s="60" t="s">
        <v>220</v>
      </c>
      <c r="D2266" s="60">
        <v>7</v>
      </c>
      <c r="E2266" s="65">
        <v>1314.576</v>
      </c>
      <c r="F2266" s="60">
        <v>2015</v>
      </c>
      <c r="G2266" s="65">
        <v>77.665000000000006</v>
      </c>
      <c r="H2266" s="65">
        <v>5.628908634185791</v>
      </c>
      <c r="I2266" s="66">
        <v>7.130000114440918</v>
      </c>
      <c r="J2266" s="5">
        <v>9.6150032913272696</v>
      </c>
      <c r="K2266" s="6">
        <v>64.05167278278897</v>
      </c>
      <c r="L2266" s="5">
        <v>57.425980898868147</v>
      </c>
      <c r="M2266" s="5">
        <v>14.161394754569322</v>
      </c>
      <c r="N2266" s="7">
        <v>4.0551076990731474</v>
      </c>
      <c r="O2266" s="7" t="s">
        <v>1413</v>
      </c>
      <c r="P2266" s="67">
        <v>36.667945530303534</v>
      </c>
      <c r="Q2266" s="18">
        <f t="shared" si="124"/>
        <v>3</v>
      </c>
      <c r="R2266" s="68">
        <v>1.59</v>
      </c>
      <c r="S2266" s="69">
        <v>36356.44</v>
      </c>
      <c r="T2266" s="59">
        <f t="shared" si="122"/>
        <v>36356.44</v>
      </c>
    </row>
    <row r="2267" spans="1:20">
      <c r="A2267">
        <f t="shared" si="123"/>
        <v>51</v>
      </c>
      <c r="B2267" s="60" t="s">
        <v>136</v>
      </c>
      <c r="C2267" s="60" t="s">
        <v>304</v>
      </c>
      <c r="D2267" s="60">
        <v>6</v>
      </c>
      <c r="E2267" s="65">
        <v>23103.564999999999</v>
      </c>
      <c r="F2267" s="60">
        <v>2024</v>
      </c>
      <c r="G2267" s="65">
        <v>77.671999999999997</v>
      </c>
      <c r="H2267" s="65">
        <v>4.0894469604492185</v>
      </c>
      <c r="I2267" s="66">
        <v>1.2799999713897705</v>
      </c>
      <c r="J2267" s="5">
        <v>8.075541617590698</v>
      </c>
      <c r="K2267" s="6">
        <v>53.801184860242991</v>
      </c>
      <c r="L2267" s="5">
        <v>47.175492976322168</v>
      </c>
      <c r="M2267" s="5">
        <v>8.3113946115181747</v>
      </c>
      <c r="N2267" s="7">
        <v>5.6760020647972826</v>
      </c>
      <c r="O2267" s="7" t="s">
        <v>3321</v>
      </c>
      <c r="P2267" s="67">
        <v>50.729418340092899</v>
      </c>
      <c r="Q2267" s="18">
        <f t="shared" si="124"/>
        <v>1</v>
      </c>
      <c r="R2267" s="68">
        <v>1.49</v>
      </c>
      <c r="S2267" s="69">
        <v>13752.84</v>
      </c>
      <c r="T2267" s="59">
        <f t="shared" si="122"/>
        <v>13752.84</v>
      </c>
    </row>
    <row r="2268" spans="1:20">
      <c r="A2268">
        <f t="shared" si="123"/>
        <v>95</v>
      </c>
      <c r="B2268" s="60" t="s">
        <v>126</v>
      </c>
      <c r="C2268" s="60" t="s">
        <v>294</v>
      </c>
      <c r="D2268" s="60">
        <v>4</v>
      </c>
      <c r="E2268" s="65">
        <v>34566.328000000001</v>
      </c>
      <c r="F2268" s="60">
        <v>2025</v>
      </c>
      <c r="G2268" s="65">
        <v>79.194999999999993</v>
      </c>
      <c r="H2268" s="65">
        <v>7.0326103935241733</v>
      </c>
      <c r="I2268" s="66">
        <v>6.5272488594055176</v>
      </c>
      <c r="J2268" s="5">
        <v>11.018705050665652</v>
      </c>
      <c r="K2268" s="6">
        <v>74.848657239833855</v>
      </c>
      <c r="L2268" s="5">
        <v>68.222965355913033</v>
      </c>
      <c r="M2268" s="5">
        <v>13.558643499533922</v>
      </c>
      <c r="N2268" s="7">
        <v>5.0316954906483229</v>
      </c>
      <c r="O2268" s="7" t="s">
        <v>3308</v>
      </c>
      <c r="P2268" s="67">
        <v>44.918137198297266</v>
      </c>
      <c r="Q2268" s="18">
        <f t="shared" si="124"/>
        <v>3</v>
      </c>
      <c r="R2268" s="68">
        <v>1.48</v>
      </c>
      <c r="S2268" s="69" t="s">
        <v>367</v>
      </c>
      <c r="T2268" s="59">
        <f t="shared" si="122"/>
        <v>62792.77</v>
      </c>
    </row>
    <row r="2269" spans="1:20">
      <c r="A2269">
        <f t="shared" si="123"/>
        <v>68</v>
      </c>
      <c r="B2269" s="60" t="s">
        <v>131</v>
      </c>
      <c r="C2269" s="60" t="s">
        <v>299</v>
      </c>
      <c r="D2269" s="60">
        <v>7</v>
      </c>
      <c r="E2269" s="65">
        <v>5450.6260000000002</v>
      </c>
      <c r="F2269" s="60">
        <v>2019</v>
      </c>
      <c r="G2269" s="65">
        <v>77.686000000000007</v>
      </c>
      <c r="H2269" s="65">
        <v>6.2434287071228027</v>
      </c>
      <c r="I2269" s="66">
        <v>4.5199999809265137</v>
      </c>
      <c r="J2269" s="5">
        <v>10.229523364264281</v>
      </c>
      <c r="K2269" s="6">
        <v>68.163809118585036</v>
      </c>
      <c r="L2269" s="5">
        <v>61.538117234664213</v>
      </c>
      <c r="M2269" s="5">
        <v>11.551394621054918</v>
      </c>
      <c r="N2269" s="7">
        <v>5.3273322618982881</v>
      </c>
      <c r="O2269" s="7" t="s">
        <v>767</v>
      </c>
      <c r="P2269" s="67">
        <v>47.948421925973548</v>
      </c>
      <c r="Q2269" s="18">
        <f t="shared" si="124"/>
        <v>3</v>
      </c>
      <c r="R2269" s="68">
        <v>1.55</v>
      </c>
      <c r="S2269" s="69">
        <v>37209.53</v>
      </c>
      <c r="T2269" s="59">
        <f t="shared" si="122"/>
        <v>37209.53</v>
      </c>
    </row>
    <row r="2270" spans="1:20">
      <c r="A2270">
        <f t="shared" si="123"/>
        <v>96</v>
      </c>
      <c r="B2270" s="60" t="s">
        <v>104</v>
      </c>
      <c r="C2270" s="60" t="s">
        <v>272</v>
      </c>
      <c r="D2270" s="60">
        <v>8</v>
      </c>
      <c r="E2270" s="65">
        <v>54850.648000000001</v>
      </c>
      <c r="F2270" s="60">
        <v>2025</v>
      </c>
      <c r="G2270" s="65">
        <v>67.302000000000007</v>
      </c>
      <c r="H2270" s="65">
        <v>4.2190000000000012</v>
      </c>
      <c r="I2270" s="66">
        <v>1.1000000238418579</v>
      </c>
      <c r="J2270" s="5">
        <v>8.2050946571414798</v>
      </c>
      <c r="K2270" s="6">
        <v>47.366059737194327</v>
      </c>
      <c r="L2270" s="5">
        <v>40.740367853273504</v>
      </c>
      <c r="M2270" s="5">
        <v>8.1313946639702621</v>
      </c>
      <c r="N2270" s="7">
        <v>5.0102558708399325</v>
      </c>
      <c r="O2270" s="7" t="s">
        <v>3313</v>
      </c>
      <c r="P2270" s="67">
        <v>44.726744896075793</v>
      </c>
      <c r="Q2270" s="18">
        <f t="shared" si="124"/>
        <v>1</v>
      </c>
      <c r="R2270" s="68">
        <v>1.48</v>
      </c>
      <c r="S2270" s="69" t="s">
        <v>367</v>
      </c>
      <c r="T2270" s="59">
        <f t="shared" si="122"/>
        <v>5276.29</v>
      </c>
    </row>
    <row r="2271" spans="1:20">
      <c r="A2271">
        <f t="shared" si="123"/>
        <v>26</v>
      </c>
      <c r="B2271" s="60" t="s">
        <v>11</v>
      </c>
      <c r="C2271" s="60" t="s">
        <v>179</v>
      </c>
      <c r="D2271" s="60">
        <v>7</v>
      </c>
      <c r="E2271" s="65">
        <v>3022.8870000000002</v>
      </c>
      <c r="F2271" s="60">
        <v>2007</v>
      </c>
      <c r="G2271" s="65">
        <v>77.691000000000003</v>
      </c>
      <c r="H2271" s="65">
        <v>4.634251594543457</v>
      </c>
      <c r="I2271" s="66">
        <v>2.2100000381469727</v>
      </c>
      <c r="J2271" s="5">
        <v>8.6203462516849356</v>
      </c>
      <c r="K2271" s="6">
        <v>57.444851939043346</v>
      </c>
      <c r="L2271" s="5">
        <v>50.819160055122524</v>
      </c>
      <c r="M2271" s="5">
        <v>9.2413946782753769</v>
      </c>
      <c r="N2271" s="7">
        <v>5.4990790702390351</v>
      </c>
      <c r="O2271" s="7" t="s">
        <v>2572</v>
      </c>
      <c r="P2271" s="67">
        <v>50.301688363155208</v>
      </c>
      <c r="Q2271" s="18">
        <f t="shared" si="124"/>
        <v>2</v>
      </c>
      <c r="R2271" s="68">
        <v>1.69</v>
      </c>
      <c r="S2271" s="69">
        <v>10262.969999999999</v>
      </c>
      <c r="T2271" s="59">
        <f t="shared" si="122"/>
        <v>10262.969999999999</v>
      </c>
    </row>
    <row r="2272" spans="1:20">
      <c r="A2272">
        <f t="shared" si="123"/>
        <v>69</v>
      </c>
      <c r="B2272" s="60" t="s">
        <v>37</v>
      </c>
      <c r="C2272" s="60" t="s">
        <v>205</v>
      </c>
      <c r="D2272" s="60">
        <v>8</v>
      </c>
      <c r="E2272" s="65">
        <v>1419008.956</v>
      </c>
      <c r="F2272" s="60">
        <v>2018</v>
      </c>
      <c r="G2272" s="65">
        <v>77.709000000000003</v>
      </c>
      <c r="H2272" s="65">
        <v>5.1314339637756348</v>
      </c>
      <c r="I2272" s="66">
        <v>3.3399999141693115</v>
      </c>
      <c r="J2272" s="5">
        <v>9.1175286209171134</v>
      </c>
      <c r="K2272" s="6">
        <v>60.772086603296344</v>
      </c>
      <c r="L2272" s="5">
        <v>54.146394719375522</v>
      </c>
      <c r="M2272" s="5">
        <v>10.371394554297716</v>
      </c>
      <c r="N2272" s="7">
        <v>5.2207438870347715</v>
      </c>
      <c r="O2272" s="7" t="s">
        <v>935</v>
      </c>
      <c r="P2272" s="67">
        <v>47.043834826347684</v>
      </c>
      <c r="Q2272" s="18">
        <f t="shared" si="124"/>
        <v>3</v>
      </c>
      <c r="R2272" s="68">
        <v>1.56</v>
      </c>
      <c r="S2272" s="69">
        <v>17806.79</v>
      </c>
      <c r="T2272" s="59">
        <f t="shared" si="122"/>
        <v>17806.79</v>
      </c>
    </row>
    <row r="2273" spans="1:20">
      <c r="A2273">
        <f t="shared" si="123"/>
        <v>59</v>
      </c>
      <c r="B2273" s="60" t="s">
        <v>120</v>
      </c>
      <c r="C2273" s="60" t="s">
        <v>288</v>
      </c>
      <c r="D2273" s="60">
        <v>7</v>
      </c>
      <c r="E2273" s="65">
        <v>38254.959000000003</v>
      </c>
      <c r="F2273" s="60">
        <v>2017</v>
      </c>
      <c r="G2273" s="65">
        <v>77.715999999999994</v>
      </c>
      <c r="H2273" s="65">
        <v>6.201268196105957</v>
      </c>
      <c r="I2273" s="66">
        <v>4.690000057220459</v>
      </c>
      <c r="J2273" s="5">
        <v>10.187362853247436</v>
      </c>
      <c r="K2273" s="6">
        <v>67.909089435571687</v>
      </c>
      <c r="L2273" s="5">
        <v>61.283397551650864</v>
      </c>
      <c r="M2273" s="5">
        <v>11.721394697348863</v>
      </c>
      <c r="N2273" s="7">
        <v>5.2283366556636732</v>
      </c>
      <c r="O2273" s="7" t="s">
        <v>1063</v>
      </c>
      <c r="P2273" s="67">
        <v>47.221925965299491</v>
      </c>
      <c r="Q2273" s="18">
        <f t="shared" si="124"/>
        <v>3</v>
      </c>
      <c r="R2273" s="68">
        <v>1.58</v>
      </c>
      <c r="S2273" s="69">
        <v>34354.6</v>
      </c>
      <c r="T2273" s="59">
        <f t="shared" si="122"/>
        <v>34354.6</v>
      </c>
    </row>
    <row r="2274" spans="1:20">
      <c r="A2274">
        <f t="shared" si="123"/>
        <v>5</v>
      </c>
      <c r="B2274" s="60" t="s">
        <v>38</v>
      </c>
      <c r="C2274" s="60" t="s">
        <v>206</v>
      </c>
      <c r="D2274" s="60">
        <v>1</v>
      </c>
      <c r="E2274" s="65">
        <v>52321.152000000002</v>
      </c>
      <c r="F2274" s="60">
        <v>2023</v>
      </c>
      <c r="G2274" s="65">
        <v>77.724999999999994</v>
      </c>
      <c r="H2274" s="65">
        <v>5.9033293342590341</v>
      </c>
      <c r="I2274" s="66">
        <v>1.9199999570846558</v>
      </c>
      <c r="J2274" s="5">
        <v>9.8894239914005126</v>
      </c>
      <c r="K2274" s="6">
        <v>65.930659519431899</v>
      </c>
      <c r="L2274" s="5">
        <v>59.304967635511076</v>
      </c>
      <c r="M2274" s="5">
        <v>8.95139459721306</v>
      </c>
      <c r="N2274" s="7">
        <v>6.6252210190773146</v>
      </c>
      <c r="O2274" s="7" t="s">
        <v>3324</v>
      </c>
      <c r="P2274" s="67">
        <v>59.282575364884643</v>
      </c>
      <c r="Q2274" s="18">
        <f t="shared" si="124"/>
        <v>2</v>
      </c>
      <c r="R2274" s="68">
        <v>1.5</v>
      </c>
      <c r="S2274" s="69">
        <v>18383</v>
      </c>
      <c r="T2274" s="59">
        <f t="shared" si="122"/>
        <v>18383</v>
      </c>
    </row>
    <row r="2275" spans="1:20">
      <c r="A2275">
        <f t="shared" si="123"/>
        <v>67</v>
      </c>
      <c r="B2275" s="60" t="s">
        <v>44</v>
      </c>
      <c r="C2275" s="60" t="s">
        <v>212</v>
      </c>
      <c r="D2275" s="60">
        <v>7</v>
      </c>
      <c r="E2275" s="65">
        <v>4079.2</v>
      </c>
      <c r="F2275" s="60">
        <v>2017</v>
      </c>
      <c r="G2275" s="65">
        <v>77.725999999999999</v>
      </c>
      <c r="H2275" s="65">
        <v>5.3431658744812012</v>
      </c>
      <c r="I2275" s="66">
        <v>3.809999942779541</v>
      </c>
      <c r="J2275" s="5">
        <v>9.3292605316226798</v>
      </c>
      <c r="K2275" s="6">
        <v>62.196970603141494</v>
      </c>
      <c r="L2275" s="5">
        <v>55.571278719220672</v>
      </c>
      <c r="M2275" s="5">
        <v>10.841394582907945</v>
      </c>
      <c r="N2275" s="7">
        <v>5.1258422792609952</v>
      </c>
      <c r="O2275" s="7" t="s">
        <v>1062</v>
      </c>
      <c r="P2275" s="67">
        <v>46.296204809010945</v>
      </c>
      <c r="Q2275" s="18">
        <f t="shared" si="124"/>
        <v>3</v>
      </c>
      <c r="R2275" s="68">
        <v>1.58</v>
      </c>
      <c r="S2275" s="69">
        <v>32348.93</v>
      </c>
      <c r="T2275" s="59">
        <f t="shared" si="122"/>
        <v>32348.93</v>
      </c>
    </row>
    <row r="2276" spans="1:20">
      <c r="A2276">
        <f t="shared" si="123"/>
        <v>79</v>
      </c>
      <c r="B2276" s="60" t="s">
        <v>147</v>
      </c>
      <c r="C2276" s="60" t="s">
        <v>315</v>
      </c>
      <c r="D2276" s="60">
        <v>4</v>
      </c>
      <c r="E2276" s="65">
        <v>85357.672000000006</v>
      </c>
      <c r="F2276" s="60">
        <v>2019</v>
      </c>
      <c r="G2276" s="65">
        <v>77.736999999999995</v>
      </c>
      <c r="H2276" s="65">
        <v>4.8720736503601074</v>
      </c>
      <c r="I2276" s="66">
        <v>3.0699999332427979</v>
      </c>
      <c r="J2276" s="5">
        <v>8.858168307501586</v>
      </c>
      <c r="K2276" s="6">
        <v>59.06461761944329</v>
      </c>
      <c r="L2276" s="5">
        <v>52.438925735522467</v>
      </c>
      <c r="M2276" s="5">
        <v>10.101394573371202</v>
      </c>
      <c r="N2276" s="7">
        <v>5.1912560542639703</v>
      </c>
      <c r="O2276" s="7" t="s">
        <v>774</v>
      </c>
      <c r="P2276" s="67">
        <v>46.723673947627681</v>
      </c>
      <c r="Q2276" s="18">
        <f t="shared" si="124"/>
        <v>2</v>
      </c>
      <c r="R2276" s="68">
        <v>1.55</v>
      </c>
      <c r="S2276" s="69">
        <v>28741.05</v>
      </c>
      <c r="T2276" s="59">
        <f t="shared" si="122"/>
        <v>28741.05</v>
      </c>
    </row>
    <row r="2277" spans="1:20">
      <c r="A2277">
        <f t="shared" si="123"/>
        <v>14</v>
      </c>
      <c r="B2277" s="60" t="s">
        <v>118</v>
      </c>
      <c r="C2277" s="60" t="s">
        <v>286</v>
      </c>
      <c r="D2277" s="60">
        <v>1</v>
      </c>
      <c r="E2277" s="65">
        <v>33845.616999999998</v>
      </c>
      <c r="F2277" s="60">
        <v>2023</v>
      </c>
      <c r="G2277" s="65">
        <v>77.739999999999995</v>
      </c>
      <c r="H2277" s="65">
        <v>5.9366133193969723</v>
      </c>
      <c r="I2277" s="66">
        <v>2.369999885559082</v>
      </c>
      <c r="J2277" s="5">
        <v>9.9227079765384509</v>
      </c>
      <c r="K2277" s="6">
        <v>66.165323334972058</v>
      </c>
      <c r="L2277" s="5">
        <v>59.539631451051235</v>
      </c>
      <c r="M2277" s="5">
        <v>9.4013945256874862</v>
      </c>
      <c r="N2277" s="7">
        <v>6.3330638117962978</v>
      </c>
      <c r="O2277" s="7" t="s">
        <v>3325</v>
      </c>
      <c r="P2277" s="67">
        <v>56.668348366395286</v>
      </c>
      <c r="Q2277" s="18">
        <f t="shared" si="124"/>
        <v>2</v>
      </c>
      <c r="R2277" s="68">
        <v>1.5</v>
      </c>
      <c r="S2277" s="69">
        <v>15327.58</v>
      </c>
      <c r="T2277" s="59">
        <f t="shared" si="122"/>
        <v>15327.58</v>
      </c>
    </row>
    <row r="2278" spans="1:20">
      <c r="A2278">
        <f t="shared" si="123"/>
        <v>64</v>
      </c>
      <c r="B2278" s="60" t="s">
        <v>334</v>
      </c>
      <c r="C2278" s="60" t="s">
        <v>335</v>
      </c>
      <c r="D2278" s="60">
        <v>4</v>
      </c>
      <c r="E2278" s="65">
        <v>3076.7629999999999</v>
      </c>
      <c r="F2278" s="60">
        <v>2011</v>
      </c>
      <c r="G2278" s="65">
        <v>77.739999999999995</v>
      </c>
      <c r="H2278" s="65">
        <v>6.8529820442199707</v>
      </c>
      <c r="I2278" s="66">
        <v>6.0300002098083496</v>
      </c>
      <c r="J2278" s="5">
        <v>10.839076701361449</v>
      </c>
      <c r="K2278" s="6">
        <v>72.275735242218502</v>
      </c>
      <c r="L2278" s="5">
        <v>65.65004335829768</v>
      </c>
      <c r="M2278" s="5">
        <v>13.061394849936754</v>
      </c>
      <c r="N2278" s="7">
        <v>5.026265886037093</v>
      </c>
      <c r="O2278" s="7" t="s">
        <v>3326</v>
      </c>
      <c r="P2278" s="67">
        <v>45.765858863011744</v>
      </c>
      <c r="Q2278" s="18">
        <f t="shared" si="124"/>
        <v>3</v>
      </c>
      <c r="R2278" s="68">
        <v>1.65</v>
      </c>
      <c r="S2278" s="69">
        <v>44440.31</v>
      </c>
      <c r="T2278" s="59">
        <f t="shared" si="122"/>
        <v>44440.31</v>
      </c>
    </row>
    <row r="2279" spans="1:20">
      <c r="A2279" t="str">
        <f t="shared" si="123"/>
        <v/>
      </c>
      <c r="B2279" s="60" t="s">
        <v>122</v>
      </c>
      <c r="C2279" s="60" t="s">
        <v>290</v>
      </c>
      <c r="D2279" s="60">
        <v>4</v>
      </c>
      <c r="E2279" s="65">
        <v>1208.595</v>
      </c>
      <c r="F2279" s="60">
        <v>2007</v>
      </c>
      <c r="G2279" s="65">
        <v>77.741</v>
      </c>
      <c r="H2279" s="65" t="s">
        <v>367</v>
      </c>
      <c r="I2279" s="66">
        <v>15.050000190734863</v>
      </c>
      <c r="J2279" s="5" t="s">
        <v>367</v>
      </c>
      <c r="K2279" s="6" t="s">
        <v>367</v>
      </c>
      <c r="L2279" s="5" t="s">
        <v>367</v>
      </c>
      <c r="M2279" s="5">
        <v>22.081394830863267</v>
      </c>
      <c r="N2279" s="7" t="s">
        <v>367</v>
      </c>
      <c r="O2279" s="7" t="s">
        <v>2548</v>
      </c>
      <c r="P2279" s="67" t="s">
        <v>367</v>
      </c>
      <c r="Q2279" s="18">
        <f t="shared" si="124"/>
        <v>3</v>
      </c>
      <c r="R2279" s="68">
        <v>1.69</v>
      </c>
      <c r="S2279" s="69">
        <v>109579.68</v>
      </c>
      <c r="T2279" s="59">
        <f t="shared" si="122"/>
        <v>109579.68</v>
      </c>
    </row>
    <row r="2280" spans="1:20">
      <c r="A2280">
        <f t="shared" si="123"/>
        <v>97</v>
      </c>
      <c r="B2280" s="60" t="s">
        <v>54</v>
      </c>
      <c r="C2280" s="60" t="s">
        <v>222</v>
      </c>
      <c r="D2280" s="60">
        <v>5</v>
      </c>
      <c r="E2280" s="65">
        <v>135472.05100000001</v>
      </c>
      <c r="F2280" s="60">
        <v>2025</v>
      </c>
      <c r="G2280" s="65">
        <v>67.876000000000005</v>
      </c>
      <c r="H2280" s="65">
        <v>3.8890715465545647</v>
      </c>
      <c r="I2280" s="66">
        <v>0.87999999523162842</v>
      </c>
      <c r="J2280" s="5">
        <v>7.8751662036960441</v>
      </c>
      <c r="K2280" s="6">
        <v>45.849189386733855</v>
      </c>
      <c r="L2280" s="5">
        <v>39.223497502813032</v>
      </c>
      <c r="M2280" s="5">
        <v>7.9113946353600326</v>
      </c>
      <c r="N2280" s="7">
        <v>4.9578486866908831</v>
      </c>
      <c r="O2280" s="7" t="s">
        <v>3322</v>
      </c>
      <c r="P2280" s="67">
        <v>44.258903968070804</v>
      </c>
      <c r="Q2280" s="18">
        <f t="shared" si="124"/>
        <v>1</v>
      </c>
      <c r="R2280" s="68">
        <v>1.48</v>
      </c>
      <c r="S2280" s="69" t="s">
        <v>367</v>
      </c>
      <c r="T2280" s="59">
        <f t="shared" si="122"/>
        <v>2892.22</v>
      </c>
    </row>
    <row r="2281" spans="1:20">
      <c r="A2281" t="str">
        <f t="shared" si="123"/>
        <v/>
      </c>
      <c r="B2281" s="60" t="s">
        <v>334</v>
      </c>
      <c r="C2281" s="60" t="s">
        <v>335</v>
      </c>
      <c r="D2281" s="60">
        <v>4</v>
      </c>
      <c r="E2281" s="65">
        <v>4522.4970000000003</v>
      </c>
      <c r="F2281" s="60">
        <v>2020</v>
      </c>
      <c r="G2281" s="65">
        <v>77.763000000000005</v>
      </c>
      <c r="H2281" s="65" t="s">
        <v>367</v>
      </c>
      <c r="I2281" s="66">
        <v>5.130000114440918</v>
      </c>
      <c r="J2281" s="5" t="s">
        <v>367</v>
      </c>
      <c r="K2281" s="6" t="s">
        <v>367</v>
      </c>
      <c r="L2281" s="5" t="s">
        <v>367</v>
      </c>
      <c r="M2281" s="5">
        <v>12.161394754569322</v>
      </c>
      <c r="N2281" s="7" t="s">
        <v>367</v>
      </c>
      <c r="O2281" s="7" t="s">
        <v>3328</v>
      </c>
      <c r="P2281" s="67" t="s">
        <v>367</v>
      </c>
      <c r="Q2281" s="18">
        <f t="shared" si="124"/>
        <v>3</v>
      </c>
      <c r="R2281" s="68">
        <v>1.53</v>
      </c>
      <c r="S2281" s="69">
        <v>37560.6</v>
      </c>
      <c r="T2281" s="59">
        <f t="shared" si="122"/>
        <v>37560.6</v>
      </c>
    </row>
    <row r="2282" spans="1:20">
      <c r="A2282">
        <f t="shared" si="123"/>
        <v>129</v>
      </c>
      <c r="B2282" s="60" t="s">
        <v>52</v>
      </c>
      <c r="C2282" s="60" t="s">
        <v>220</v>
      </c>
      <c r="D2282" s="60">
        <v>7</v>
      </c>
      <c r="E2282" s="65">
        <v>1315.8489999999999</v>
      </c>
      <c r="F2282" s="60">
        <v>2016</v>
      </c>
      <c r="G2282" s="65">
        <v>77.763000000000005</v>
      </c>
      <c r="H2282" s="65">
        <v>5.6496753692626953</v>
      </c>
      <c r="I2282" s="66">
        <v>6.9099998474121094</v>
      </c>
      <c r="J2282" s="5">
        <v>9.6357700264041739</v>
      </c>
      <c r="K2282" s="6">
        <v>64.271010119679815</v>
      </c>
      <c r="L2282" s="5">
        <v>57.645318235758992</v>
      </c>
      <c r="M2282" s="5">
        <v>13.941394487540514</v>
      </c>
      <c r="N2282" s="7">
        <v>4.1348315828288822</v>
      </c>
      <c r="O2282" s="7" t="s">
        <v>1258</v>
      </c>
      <c r="P2282" s="67">
        <v>37.34547404704994</v>
      </c>
      <c r="Q2282" s="18">
        <f t="shared" si="124"/>
        <v>3</v>
      </c>
      <c r="R2282" s="68">
        <v>1.58</v>
      </c>
      <c r="S2282" s="69">
        <v>37470.04</v>
      </c>
      <c r="T2282" s="59">
        <f t="shared" si="122"/>
        <v>37470.04</v>
      </c>
    </row>
    <row r="2283" spans="1:20">
      <c r="A2283">
        <f t="shared" si="123"/>
        <v>55</v>
      </c>
      <c r="B2283" s="60" t="s">
        <v>85</v>
      </c>
      <c r="C2283" s="60" t="s">
        <v>253</v>
      </c>
      <c r="D2283" s="60">
        <v>4</v>
      </c>
      <c r="E2283" s="65">
        <v>5096.0200000000004</v>
      </c>
      <c r="F2283" s="60">
        <v>2011</v>
      </c>
      <c r="G2283" s="65">
        <v>77.768000000000001</v>
      </c>
      <c r="H2283" s="65">
        <v>5.1875715255737305</v>
      </c>
      <c r="I2283" s="66">
        <v>3.5699999332427979</v>
      </c>
      <c r="J2283" s="5">
        <v>9.1736661827152091</v>
      </c>
      <c r="K2283" s="6">
        <v>61.192691456841906</v>
      </c>
      <c r="L2283" s="5">
        <v>54.566999572921084</v>
      </c>
      <c r="M2283" s="5">
        <v>10.601394573371202</v>
      </c>
      <c r="N2283" s="7">
        <v>5.1471529707972179</v>
      </c>
      <c r="O2283" s="7" t="s">
        <v>1962</v>
      </c>
      <c r="P2283" s="67">
        <v>46.866576848278306</v>
      </c>
      <c r="Q2283" s="18">
        <f t="shared" si="124"/>
        <v>3</v>
      </c>
      <c r="R2283" s="68">
        <v>1.65</v>
      </c>
      <c r="S2283" s="69">
        <v>17353.2</v>
      </c>
      <c r="T2283" s="59">
        <f t="shared" si="122"/>
        <v>17353.2</v>
      </c>
    </row>
    <row r="2284" spans="1:20">
      <c r="A2284">
        <f t="shared" si="123"/>
        <v>14</v>
      </c>
      <c r="B2284" s="60" t="s">
        <v>116</v>
      </c>
      <c r="C2284" s="60" t="s">
        <v>284</v>
      </c>
      <c r="D2284" s="60">
        <v>1</v>
      </c>
      <c r="E2284" s="65">
        <v>4029.0859999999998</v>
      </c>
      <c r="F2284" s="60">
        <v>2016</v>
      </c>
      <c r="G2284" s="65">
        <v>77.772000000000006</v>
      </c>
      <c r="H2284" s="65">
        <v>6.117638111114502</v>
      </c>
      <c r="I2284" s="66">
        <v>2.8809752464294434</v>
      </c>
      <c r="J2284" s="5">
        <v>10.103732768255981</v>
      </c>
      <c r="K2284" s="6">
        <v>67.400141940266991</v>
      </c>
      <c r="L2284" s="5">
        <v>60.774450056346168</v>
      </c>
      <c r="M2284" s="5">
        <v>9.9123698865578476</v>
      </c>
      <c r="N2284" s="7">
        <v>6.1311725401573565</v>
      </c>
      <c r="O2284" s="7" t="s">
        <v>1180</v>
      </c>
      <c r="P2284" s="67">
        <v>55.376268752348771</v>
      </c>
      <c r="Q2284" s="18">
        <f t="shared" si="124"/>
        <v>2</v>
      </c>
      <c r="R2284" s="68">
        <v>1.58</v>
      </c>
      <c r="S2284" s="69">
        <v>30765.24</v>
      </c>
      <c r="T2284" s="59">
        <f t="shared" si="122"/>
        <v>30765.24</v>
      </c>
    </row>
    <row r="2285" spans="1:20">
      <c r="A2285">
        <f t="shared" si="123"/>
        <v>118</v>
      </c>
      <c r="B2285" s="60" t="s">
        <v>126</v>
      </c>
      <c r="C2285" s="60" t="s">
        <v>294</v>
      </c>
      <c r="D2285" s="60">
        <v>4</v>
      </c>
      <c r="E2285" s="65">
        <v>29974.937999999998</v>
      </c>
      <c r="F2285" s="60">
        <v>2015</v>
      </c>
      <c r="G2285" s="65">
        <v>77.775999999999996</v>
      </c>
      <c r="H2285" s="65">
        <v>6.345491886138916</v>
      </c>
      <c r="I2285" s="66">
        <v>7.3794050216674805</v>
      </c>
      <c r="J2285" s="5">
        <v>10.331586543280395</v>
      </c>
      <c r="K2285" s="6">
        <v>68.923657268525972</v>
      </c>
      <c r="L2285" s="5">
        <v>62.297965384605149</v>
      </c>
      <c r="M2285" s="5">
        <v>14.410799661795885</v>
      </c>
      <c r="N2285" s="7">
        <v>4.3230054436022556</v>
      </c>
      <c r="O2285" s="7" t="s">
        <v>1439</v>
      </c>
      <c r="P2285" s="67">
        <v>39.090386716348917</v>
      </c>
      <c r="Q2285" s="18">
        <f t="shared" si="124"/>
        <v>3</v>
      </c>
      <c r="R2285" s="68">
        <v>1.59</v>
      </c>
      <c r="S2285" s="69">
        <v>58498.54</v>
      </c>
      <c r="T2285" s="59">
        <f t="shared" si="122"/>
        <v>58498.54</v>
      </c>
    </row>
    <row r="2286" spans="1:20">
      <c r="A2286">
        <f t="shared" si="123"/>
        <v>63</v>
      </c>
      <c r="B2286" s="60" t="s">
        <v>153</v>
      </c>
      <c r="C2286" s="60" t="s">
        <v>321</v>
      </c>
      <c r="D2286" s="60">
        <v>2</v>
      </c>
      <c r="E2286" s="65">
        <v>298730.20899999997</v>
      </c>
      <c r="F2286" s="60">
        <v>2006</v>
      </c>
      <c r="G2286" s="65">
        <v>77.798000000000002</v>
      </c>
      <c r="H2286" s="65">
        <v>7.1817936897277832</v>
      </c>
      <c r="I2286" s="66">
        <v>9.9200000762939453</v>
      </c>
      <c r="J2286" s="5">
        <v>11.167888346869262</v>
      </c>
      <c r="K2286" s="6">
        <v>74.523833749633042</v>
      </c>
      <c r="L2286" s="5">
        <v>67.898141865712219</v>
      </c>
      <c r="M2286" s="5">
        <v>16.95139471642235</v>
      </c>
      <c r="N2286" s="7">
        <v>4.0054604946419632</v>
      </c>
      <c r="O2286" s="7" t="s">
        <v>2795</v>
      </c>
      <c r="P2286" s="67">
        <v>36.723142627651157</v>
      </c>
      <c r="Q2286" s="18">
        <f t="shared" si="124"/>
        <v>3</v>
      </c>
      <c r="R2286" s="68">
        <v>1.71</v>
      </c>
      <c r="S2286" s="69">
        <v>60676.57</v>
      </c>
      <c r="T2286" s="59">
        <f t="shared" si="122"/>
        <v>60676.57</v>
      </c>
    </row>
    <row r="2287" spans="1:20">
      <c r="A2287">
        <f t="shared" si="123"/>
        <v>43</v>
      </c>
      <c r="B2287" s="60" t="s">
        <v>78</v>
      </c>
      <c r="C2287" s="60" t="s">
        <v>246</v>
      </c>
      <c r="D2287" s="60">
        <v>4</v>
      </c>
      <c r="E2287" s="65">
        <v>11439.213</v>
      </c>
      <c r="F2287" s="60">
        <v>2023</v>
      </c>
      <c r="G2287" s="65">
        <v>77.813999999999993</v>
      </c>
      <c r="H2287" s="65">
        <v>4.2932442741394041</v>
      </c>
      <c r="I2287" s="66">
        <v>1.3899999856948853</v>
      </c>
      <c r="J2287" s="5">
        <v>8.2793389312808827</v>
      </c>
      <c r="K2287" s="6">
        <v>55.259772777739634</v>
      </c>
      <c r="L2287" s="5">
        <v>48.634080893818812</v>
      </c>
      <c r="M2287" s="5">
        <v>8.4213946258232895</v>
      </c>
      <c r="N2287" s="7">
        <v>5.77506257035951</v>
      </c>
      <c r="O2287" s="7" t="s">
        <v>3329</v>
      </c>
      <c r="P2287" s="67">
        <v>51.675345030518265</v>
      </c>
      <c r="Q2287" s="18">
        <f t="shared" si="124"/>
        <v>1</v>
      </c>
      <c r="R2287" s="68">
        <v>1.5</v>
      </c>
      <c r="S2287" s="69">
        <v>9381.35</v>
      </c>
      <c r="T2287" s="59">
        <f t="shared" si="122"/>
        <v>9381.35</v>
      </c>
    </row>
    <row r="2288" spans="1:20">
      <c r="A2288">
        <f t="shared" si="123"/>
        <v>88</v>
      </c>
      <c r="B2288" s="60" t="s">
        <v>46</v>
      </c>
      <c r="C2288" s="60" t="s">
        <v>214</v>
      </c>
      <c r="D2288" s="60">
        <v>7</v>
      </c>
      <c r="E2288" s="65">
        <v>10495.511</v>
      </c>
      <c r="F2288" s="60">
        <v>2011</v>
      </c>
      <c r="G2288" s="65">
        <v>77.813999999999993</v>
      </c>
      <c r="H2288" s="65">
        <v>6.3314909934997559</v>
      </c>
      <c r="I2288" s="66">
        <v>6.070000171661377</v>
      </c>
      <c r="J2288" s="5">
        <v>10.317585650641234</v>
      </c>
      <c r="K2288" s="6">
        <v>68.863884351343373</v>
      </c>
      <c r="L2288" s="5">
        <v>62.23819246742255</v>
      </c>
      <c r="M2288" s="5">
        <v>13.101394811789781</v>
      </c>
      <c r="N2288" s="7">
        <v>4.7505012528448631</v>
      </c>
      <c r="O2288" s="7" t="s">
        <v>1967</v>
      </c>
      <c r="P2288" s="67">
        <v>43.25492817047801</v>
      </c>
      <c r="Q2288" s="18">
        <f t="shared" si="124"/>
        <v>3</v>
      </c>
      <c r="R2288" s="68">
        <v>1.65</v>
      </c>
      <c r="S2288" s="69">
        <v>39708.160000000003</v>
      </c>
      <c r="T2288" s="59">
        <f t="shared" si="122"/>
        <v>39708.160000000003</v>
      </c>
    </row>
    <row r="2289" spans="1:20">
      <c r="A2289">
        <f t="shared" si="123"/>
        <v>103</v>
      </c>
      <c r="B2289" s="60" t="s">
        <v>85</v>
      </c>
      <c r="C2289" s="60" t="s">
        <v>253</v>
      </c>
      <c r="D2289" s="60">
        <v>4</v>
      </c>
      <c r="E2289" s="65">
        <v>5773.4930000000004</v>
      </c>
      <c r="F2289" s="60">
        <v>2023</v>
      </c>
      <c r="G2289" s="65">
        <v>77.816999999999993</v>
      </c>
      <c r="H2289" s="65">
        <v>3.5897628746032701</v>
      </c>
      <c r="I2289" s="66">
        <v>2.25</v>
      </c>
      <c r="J2289" s="5">
        <v>7.5758575317447496</v>
      </c>
      <c r="K2289" s="6">
        <v>50.566392958209434</v>
      </c>
      <c r="L2289" s="5">
        <v>43.940701074288611</v>
      </c>
      <c r="M2289" s="5">
        <v>9.2813946401284042</v>
      </c>
      <c r="N2289" s="7">
        <v>4.7342778513381596</v>
      </c>
      <c r="O2289" s="7" t="s">
        <v>3330</v>
      </c>
      <c r="P2289" s="67">
        <v>42.362388018769181</v>
      </c>
      <c r="Q2289" s="18">
        <f t="shared" si="124"/>
        <v>2</v>
      </c>
      <c r="R2289" s="68">
        <v>1.5</v>
      </c>
      <c r="S2289" s="69">
        <v>11330.27</v>
      </c>
      <c r="T2289" s="59">
        <f t="shared" si="122"/>
        <v>11330.27</v>
      </c>
    </row>
    <row r="2290" spans="1:20">
      <c r="A2290">
        <f t="shared" si="123"/>
        <v>46</v>
      </c>
      <c r="B2290" s="60" t="s">
        <v>132</v>
      </c>
      <c r="C2290" s="60" t="s">
        <v>300</v>
      </c>
      <c r="D2290" s="60">
        <v>7</v>
      </c>
      <c r="E2290" s="65">
        <v>2003.114</v>
      </c>
      <c r="F2290" s="60">
        <v>2006</v>
      </c>
      <c r="G2290" s="65">
        <v>77.819999999999993</v>
      </c>
      <c r="H2290" s="65">
        <v>5.8112645149230957</v>
      </c>
      <c r="I2290" s="66">
        <v>5.5100002288818359</v>
      </c>
      <c r="J2290" s="5">
        <v>9.7973591720645743</v>
      </c>
      <c r="K2290" s="6">
        <v>65.396717280603653</v>
      </c>
      <c r="L2290" s="5">
        <v>58.77102539668283</v>
      </c>
      <c r="M2290" s="5">
        <v>12.54139486901024</v>
      </c>
      <c r="N2290" s="7">
        <v>4.6861633821853346</v>
      </c>
      <c r="O2290" s="7" t="s">
        <v>2777</v>
      </c>
      <c r="P2290" s="67">
        <v>42.964010378000467</v>
      </c>
      <c r="Q2290" s="18">
        <f t="shared" si="124"/>
        <v>3</v>
      </c>
      <c r="R2290" s="68">
        <v>1.71</v>
      </c>
      <c r="S2290" s="69">
        <v>37539.46</v>
      </c>
      <c r="T2290" s="59">
        <f t="shared" si="122"/>
        <v>37539.46</v>
      </c>
    </row>
    <row r="2291" spans="1:20">
      <c r="A2291">
        <f t="shared" si="123"/>
        <v>17</v>
      </c>
      <c r="B2291" s="60" t="s">
        <v>11</v>
      </c>
      <c r="C2291" s="60" t="s">
        <v>179</v>
      </c>
      <c r="D2291" s="60">
        <v>7</v>
      </c>
      <c r="E2291" s="65">
        <v>2871.9540000000002</v>
      </c>
      <c r="F2291" s="60">
        <v>2020</v>
      </c>
      <c r="G2291" s="65">
        <v>77.823999999999998</v>
      </c>
      <c r="H2291" s="65">
        <v>5.3649096488952637</v>
      </c>
      <c r="I2291" s="66">
        <v>2.0899999141693115</v>
      </c>
      <c r="J2291" s="5">
        <v>9.3510043060367423</v>
      </c>
      <c r="K2291" s="6">
        <v>62.420536691987998</v>
      </c>
      <c r="L2291" s="5">
        <v>55.794844808067175</v>
      </c>
      <c r="M2291" s="5">
        <v>9.1213945542977157</v>
      </c>
      <c r="N2291" s="7">
        <v>6.1169204419272036</v>
      </c>
      <c r="O2291" s="7" t="s">
        <v>546</v>
      </c>
      <c r="P2291" s="67">
        <v>54.926763286424958</v>
      </c>
      <c r="Q2291" s="18">
        <f t="shared" si="124"/>
        <v>2</v>
      </c>
      <c r="R2291" s="68">
        <v>1.53</v>
      </c>
      <c r="S2291" s="69">
        <v>16457.79</v>
      </c>
      <c r="T2291" s="59">
        <f t="shared" si="122"/>
        <v>16457.79</v>
      </c>
    </row>
    <row r="2292" spans="1:20">
      <c r="A2292">
        <f t="shared" si="123"/>
        <v>98</v>
      </c>
      <c r="B2292" s="60" t="s">
        <v>89</v>
      </c>
      <c r="C2292" s="60" t="s">
        <v>257</v>
      </c>
      <c r="D2292" s="60">
        <v>7</v>
      </c>
      <c r="E2292" s="65">
        <v>2830.1439999999998</v>
      </c>
      <c r="F2292" s="60">
        <v>2025</v>
      </c>
      <c r="G2292" s="65">
        <v>76.322000000000003</v>
      </c>
      <c r="H2292" s="65">
        <v>6.6625771522521973</v>
      </c>
      <c r="I2292" s="66">
        <v>5.7100000381469727</v>
      </c>
      <c r="J2292" s="5">
        <v>10.648671809393676</v>
      </c>
      <c r="K2292" s="6">
        <v>69.710930107069572</v>
      </c>
      <c r="L2292" s="5">
        <v>63.08523822314875</v>
      </c>
      <c r="M2292" s="5">
        <v>12.741394678275377</v>
      </c>
      <c r="N2292" s="7">
        <v>4.9512035233247884</v>
      </c>
      <c r="O2292" s="7" t="s">
        <v>3323</v>
      </c>
      <c r="P2292" s="67">
        <v>44.199582341724749</v>
      </c>
      <c r="Q2292" s="18">
        <f t="shared" si="124"/>
        <v>3</v>
      </c>
      <c r="R2292" s="68">
        <v>1.48</v>
      </c>
      <c r="S2292" s="69" t="s">
        <v>367</v>
      </c>
      <c r="T2292" s="59">
        <f t="shared" si="122"/>
        <v>47165.37</v>
      </c>
    </row>
    <row r="2293" spans="1:20">
      <c r="A2293" t="str">
        <f t="shared" si="123"/>
        <v/>
      </c>
      <c r="B2293" s="60" t="s">
        <v>140</v>
      </c>
      <c r="C2293" s="60" t="s">
        <v>308</v>
      </c>
      <c r="D2293" s="60">
        <v>8</v>
      </c>
      <c r="E2293" s="65">
        <v>22914.633999999998</v>
      </c>
      <c r="F2293" s="60">
        <v>2006</v>
      </c>
      <c r="G2293" s="65">
        <v>77.844999999999999</v>
      </c>
      <c r="H2293" s="65">
        <v>6.1890501976013184</v>
      </c>
      <c r="I2293" s="66" t="s">
        <v>367</v>
      </c>
      <c r="J2293" s="5">
        <v>10.175144854742797</v>
      </c>
      <c r="K2293" s="6">
        <v>67.940230521599787</v>
      </c>
      <c r="L2293" s="5">
        <v>61.314538637678965</v>
      </c>
      <c r="M2293" s="5" t="s">
        <v>367</v>
      </c>
      <c r="N2293" s="7" t="s">
        <v>367</v>
      </c>
      <c r="O2293" s="7" t="s">
        <v>2768</v>
      </c>
      <c r="P2293" s="67" t="s">
        <v>367</v>
      </c>
      <c r="Q2293" s="18">
        <f t="shared" si="124"/>
        <v>3</v>
      </c>
      <c r="R2293" s="68">
        <v>1.71</v>
      </c>
      <c r="S2293" s="69"/>
      <c r="T2293" s="59" t="str">
        <f t="shared" si="122"/>
        <v/>
      </c>
    </row>
    <row r="2294" spans="1:20">
      <c r="A2294">
        <f t="shared" si="123"/>
        <v>62</v>
      </c>
      <c r="B2294" s="60" t="s">
        <v>25</v>
      </c>
      <c r="C2294" s="60" t="s">
        <v>193</v>
      </c>
      <c r="D2294" s="60">
        <v>7</v>
      </c>
      <c r="E2294" s="65">
        <v>3185.0729999999999</v>
      </c>
      <c r="F2294" s="60">
        <v>2023</v>
      </c>
      <c r="G2294" s="65">
        <v>77.849999999999994</v>
      </c>
      <c r="H2294" s="65">
        <v>6.0051768341064449</v>
      </c>
      <c r="I2294" s="66">
        <v>3.8904917240142822</v>
      </c>
      <c r="J2294" s="5">
        <v>9.9912714912479252</v>
      </c>
      <c r="K2294" s="6">
        <v>66.716778784717235</v>
      </c>
      <c r="L2294" s="5">
        <v>60.091086900796412</v>
      </c>
      <c r="M2294" s="5">
        <v>10.921886364142686</v>
      </c>
      <c r="N2294" s="7">
        <v>5.5018963663712555</v>
      </c>
      <c r="O2294" s="7" t="s">
        <v>3332</v>
      </c>
      <c r="P2294" s="67">
        <v>49.231049809507141</v>
      </c>
      <c r="Q2294" s="18">
        <f t="shared" si="124"/>
        <v>3</v>
      </c>
      <c r="R2294" s="68">
        <v>1.5</v>
      </c>
      <c r="S2294" s="69">
        <v>19805</v>
      </c>
      <c r="T2294" s="59">
        <f t="shared" si="122"/>
        <v>19805</v>
      </c>
    </row>
    <row r="2295" spans="1:20">
      <c r="A2295">
        <f t="shared" si="123"/>
        <v>99</v>
      </c>
      <c r="B2295" s="60" t="s">
        <v>94</v>
      </c>
      <c r="C2295" s="60" t="s">
        <v>262</v>
      </c>
      <c r="D2295" s="60">
        <v>5</v>
      </c>
      <c r="E2295" s="65">
        <v>25198.821</v>
      </c>
      <c r="F2295" s="60">
        <v>2025</v>
      </c>
      <c r="G2295" s="65">
        <v>60.893999999999998</v>
      </c>
      <c r="H2295" s="65">
        <v>4.9395479240417473</v>
      </c>
      <c r="I2295" s="66">
        <v>1.1000000238418579</v>
      </c>
      <c r="J2295" s="5">
        <v>8.9256425811832258</v>
      </c>
      <c r="K2295" s="6">
        <v>46.619722849096746</v>
      </c>
      <c r="L2295" s="5">
        <v>39.994030965175924</v>
      </c>
      <c r="M2295" s="5">
        <v>8.1313946639702621</v>
      </c>
      <c r="N2295" s="7">
        <v>4.9184712608265286</v>
      </c>
      <c r="O2295" s="7" t="s">
        <v>3327</v>
      </c>
      <c r="P2295" s="67">
        <v>43.907380188307464</v>
      </c>
      <c r="Q2295" s="18">
        <f t="shared" si="124"/>
        <v>1</v>
      </c>
      <c r="R2295" s="68">
        <v>1.48</v>
      </c>
      <c r="S2295" s="69" t="s">
        <v>367</v>
      </c>
      <c r="T2295" s="59">
        <f t="shared" si="122"/>
        <v>2916.19</v>
      </c>
    </row>
    <row r="2296" spans="1:20">
      <c r="A2296">
        <f t="shared" si="123"/>
        <v>85</v>
      </c>
      <c r="B2296" s="60" t="s">
        <v>71</v>
      </c>
      <c r="C2296" s="60" t="s">
        <v>239</v>
      </c>
      <c r="D2296" s="60">
        <v>4</v>
      </c>
      <c r="E2296" s="65">
        <v>91567.737999999998</v>
      </c>
      <c r="F2296" s="60">
        <v>2024</v>
      </c>
      <c r="G2296" s="65">
        <v>77.853999999999999</v>
      </c>
      <c r="H2296" s="65">
        <v>5.297814140319824</v>
      </c>
      <c r="I2296" s="66">
        <v>3.7898523807525635</v>
      </c>
      <c r="J2296" s="5">
        <v>9.2839087974613044</v>
      </c>
      <c r="K2296" s="6">
        <v>61.996545180409953</v>
      </c>
      <c r="L2296" s="5">
        <v>55.37085329648913</v>
      </c>
      <c r="M2296" s="5">
        <v>10.821247020880968</v>
      </c>
      <c r="N2296" s="7">
        <v>5.1168643678167633</v>
      </c>
      <c r="O2296" s="7" t="s">
        <v>3333</v>
      </c>
      <c r="P2296" s="67">
        <v>45.732110408201954</v>
      </c>
      <c r="Q2296" s="18">
        <f t="shared" si="124"/>
        <v>3</v>
      </c>
      <c r="R2296" s="68">
        <v>1.49</v>
      </c>
      <c r="S2296" s="69">
        <v>17484.13</v>
      </c>
      <c r="T2296" s="59">
        <f t="shared" si="122"/>
        <v>17484.13</v>
      </c>
    </row>
    <row r="2297" spans="1:20">
      <c r="A2297">
        <f t="shared" si="123"/>
        <v>125</v>
      </c>
      <c r="B2297" s="60" t="s">
        <v>81</v>
      </c>
      <c r="C2297" s="60" t="s">
        <v>249</v>
      </c>
      <c r="D2297" s="60">
        <v>4</v>
      </c>
      <c r="E2297" s="65">
        <v>3132.8139999999999</v>
      </c>
      <c r="F2297" s="60">
        <v>2011</v>
      </c>
      <c r="G2297" s="65">
        <v>77.864000000000004</v>
      </c>
      <c r="H2297" s="65">
        <v>6.3776993751525879</v>
      </c>
      <c r="I2297" s="66">
        <v>8.7108163833618164</v>
      </c>
      <c r="J2297" s="5">
        <v>10.363794032294066</v>
      </c>
      <c r="K2297" s="6">
        <v>69.216745634281537</v>
      </c>
      <c r="L2297" s="5">
        <v>62.591053750360715</v>
      </c>
      <c r="M2297" s="5">
        <v>15.742211023490221</v>
      </c>
      <c r="N2297" s="7">
        <v>3.9760014433146376</v>
      </c>
      <c r="O2297" s="7" t="s">
        <v>2048</v>
      </c>
      <c r="P2297" s="67">
        <v>36.202844222659536</v>
      </c>
      <c r="Q2297" s="18">
        <f t="shared" si="124"/>
        <v>3</v>
      </c>
      <c r="R2297" s="68">
        <v>1.65</v>
      </c>
      <c r="S2297" s="69">
        <v>64844.5</v>
      </c>
      <c r="T2297" s="59">
        <f t="shared" si="122"/>
        <v>64844.5</v>
      </c>
    </row>
    <row r="2298" spans="1:20">
      <c r="A2298">
        <f t="shared" si="123"/>
        <v>76</v>
      </c>
      <c r="B2298" s="60" t="s">
        <v>44</v>
      </c>
      <c r="C2298" s="60" t="s">
        <v>212</v>
      </c>
      <c r="D2298" s="60">
        <v>7</v>
      </c>
      <c r="E2298" s="65">
        <v>4024.8679999999999</v>
      </c>
      <c r="F2298" s="60">
        <v>2018</v>
      </c>
      <c r="G2298" s="65">
        <v>77.864999999999995</v>
      </c>
      <c r="H2298" s="65">
        <v>5.5362710952758789</v>
      </c>
      <c r="I2298" s="66">
        <v>4.070000171661377</v>
      </c>
      <c r="J2298" s="5">
        <v>9.5223657524173575</v>
      </c>
      <c r="K2298" s="6">
        <v>63.597909309945528</v>
      </c>
      <c r="L2298" s="5">
        <v>56.972217426024706</v>
      </c>
      <c r="M2298" s="5">
        <v>11.101394811789781</v>
      </c>
      <c r="N2298" s="7">
        <v>5.1319873215859051</v>
      </c>
      <c r="O2298" s="7" t="s">
        <v>900</v>
      </c>
      <c r="P2298" s="67">
        <v>46.244054317079701</v>
      </c>
      <c r="Q2298" s="18">
        <f t="shared" si="124"/>
        <v>3</v>
      </c>
      <c r="R2298" s="68">
        <v>1.56</v>
      </c>
      <c r="S2298" s="69">
        <v>33729.910000000003</v>
      </c>
      <c r="T2298" s="59">
        <f t="shared" si="122"/>
        <v>33729.910000000003</v>
      </c>
    </row>
    <row r="2299" spans="1:20">
      <c r="A2299">
        <f t="shared" si="123"/>
        <v>7</v>
      </c>
      <c r="B2299" s="60" t="s">
        <v>116</v>
      </c>
      <c r="C2299" s="60" t="s">
        <v>284</v>
      </c>
      <c r="D2299" s="60">
        <v>1</v>
      </c>
      <c r="E2299" s="65">
        <v>4098.7070000000003</v>
      </c>
      <c r="F2299" s="60">
        <v>2017</v>
      </c>
      <c r="G2299" s="65">
        <v>77.900999999999996</v>
      </c>
      <c r="H2299" s="65">
        <v>6.5676589012145996</v>
      </c>
      <c r="I2299" s="66">
        <v>2.851752758026123</v>
      </c>
      <c r="J2299" s="5">
        <v>10.553753558356078</v>
      </c>
      <c r="K2299" s="6">
        <v>70.518923480816284</v>
      </c>
      <c r="L2299" s="5">
        <v>63.893231596895461</v>
      </c>
      <c r="M2299" s="5">
        <v>9.8831473981545273</v>
      </c>
      <c r="N2299" s="7">
        <v>6.4648668104278393</v>
      </c>
      <c r="O2299" s="7" t="s">
        <v>1016</v>
      </c>
      <c r="P2299" s="67">
        <v>58.390169188290976</v>
      </c>
      <c r="Q2299" s="18">
        <f t="shared" si="124"/>
        <v>2</v>
      </c>
      <c r="R2299" s="68">
        <v>1.58</v>
      </c>
      <c r="S2299" s="69">
        <v>31979.81</v>
      </c>
      <c r="T2299" s="59">
        <f t="shared" si="122"/>
        <v>31979.81</v>
      </c>
    </row>
    <row r="2300" spans="1:20">
      <c r="A2300" t="str">
        <f t="shared" si="123"/>
        <v/>
      </c>
      <c r="B2300" s="60" t="s">
        <v>334</v>
      </c>
      <c r="C2300" s="60" t="s">
        <v>335</v>
      </c>
      <c r="D2300" s="60">
        <v>4</v>
      </c>
      <c r="E2300" s="65">
        <v>4730.2259999999997</v>
      </c>
      <c r="F2300" s="60">
        <v>2022</v>
      </c>
      <c r="G2300" s="65">
        <v>77.911000000000001</v>
      </c>
      <c r="H2300" s="65" t="s">
        <v>367</v>
      </c>
      <c r="I2300" s="66">
        <v>5.6500000953674316</v>
      </c>
      <c r="J2300" s="5" t="s">
        <v>367</v>
      </c>
      <c r="K2300" s="6" t="s">
        <v>367</v>
      </c>
      <c r="L2300" s="5" t="s">
        <v>367</v>
      </c>
      <c r="M2300" s="5">
        <v>12.681394735495836</v>
      </c>
      <c r="N2300" s="7" t="s">
        <v>367</v>
      </c>
      <c r="O2300" s="7" t="s">
        <v>3334</v>
      </c>
      <c r="P2300" s="67" t="s">
        <v>367</v>
      </c>
      <c r="Q2300" s="18">
        <f t="shared" si="124"/>
        <v>3</v>
      </c>
      <c r="R2300" s="68">
        <v>1.51</v>
      </c>
      <c r="S2300" s="69">
        <v>39780.21</v>
      </c>
      <c r="T2300" s="59">
        <f t="shared" si="122"/>
        <v>39780.21</v>
      </c>
    </row>
    <row r="2301" spans="1:20">
      <c r="A2301">
        <f t="shared" si="123"/>
        <v>2</v>
      </c>
      <c r="B2301" s="60" t="s">
        <v>38</v>
      </c>
      <c r="C2301" s="60" t="s">
        <v>206</v>
      </c>
      <c r="D2301" s="60">
        <v>1</v>
      </c>
      <c r="E2301" s="65">
        <v>52886.362999999998</v>
      </c>
      <c r="F2301" s="60">
        <v>2024</v>
      </c>
      <c r="G2301" s="65">
        <v>77.912999999999997</v>
      </c>
      <c r="H2301" s="65">
        <v>6.2169584770202633</v>
      </c>
      <c r="I2301" s="66">
        <v>1.8600000143051147</v>
      </c>
      <c r="J2301" s="5">
        <v>10.203053134161742</v>
      </c>
      <c r="K2301" s="6">
        <v>68.186086923674011</v>
      </c>
      <c r="L2301" s="5">
        <v>61.560395039753189</v>
      </c>
      <c r="M2301" s="5">
        <v>8.891394654433519</v>
      </c>
      <c r="N2301" s="7">
        <v>6.9235926907211693</v>
      </c>
      <c r="O2301" s="7" t="s">
        <v>3335</v>
      </c>
      <c r="P2301" s="67">
        <v>61.879792504365085</v>
      </c>
      <c r="Q2301" s="18">
        <f t="shared" si="124"/>
        <v>2</v>
      </c>
      <c r="R2301" s="68">
        <v>1.49</v>
      </c>
      <c r="S2301" s="69">
        <v>18477.21</v>
      </c>
      <c r="T2301" s="59">
        <f t="shared" si="122"/>
        <v>18477.21</v>
      </c>
    </row>
    <row r="2302" spans="1:20">
      <c r="A2302">
        <f t="shared" si="123"/>
        <v>66</v>
      </c>
      <c r="B2302" s="60" t="s">
        <v>120</v>
      </c>
      <c r="C2302" s="60" t="s">
        <v>288</v>
      </c>
      <c r="D2302" s="60">
        <v>7</v>
      </c>
      <c r="E2302" s="65">
        <v>38225.885000000002</v>
      </c>
      <c r="F2302" s="60">
        <v>2019</v>
      </c>
      <c r="G2302" s="65">
        <v>77.921000000000006</v>
      </c>
      <c r="H2302" s="65">
        <v>6.2420940399169922</v>
      </c>
      <c r="I2302" s="66">
        <v>4.429999828338623</v>
      </c>
      <c r="J2302" s="5">
        <v>10.228188697058471</v>
      </c>
      <c r="K2302" s="6">
        <v>68.361084132756005</v>
      </c>
      <c r="L2302" s="5">
        <v>61.735392248835183</v>
      </c>
      <c r="M2302" s="5">
        <v>11.461394468467027</v>
      </c>
      <c r="N2302" s="7">
        <v>5.3863770607218573</v>
      </c>
      <c r="O2302" s="7" t="s">
        <v>760</v>
      </c>
      <c r="P2302" s="67">
        <v>48.479852065365286</v>
      </c>
      <c r="Q2302" s="18">
        <f t="shared" si="124"/>
        <v>3</v>
      </c>
      <c r="R2302" s="68">
        <v>1.55</v>
      </c>
      <c r="S2302" s="69">
        <v>38181.620000000003</v>
      </c>
      <c r="T2302" s="59">
        <f t="shared" si="122"/>
        <v>38181.620000000003</v>
      </c>
    </row>
    <row r="2303" spans="1:20">
      <c r="A2303">
        <f t="shared" si="123"/>
        <v>58</v>
      </c>
      <c r="B2303" s="60" t="s">
        <v>120</v>
      </c>
      <c r="C2303" s="60" t="s">
        <v>288</v>
      </c>
      <c r="D2303" s="60">
        <v>7</v>
      </c>
      <c r="E2303" s="65">
        <v>38385.739000000001</v>
      </c>
      <c r="F2303" s="60">
        <v>2022</v>
      </c>
      <c r="G2303" s="65">
        <v>77.923000000000002</v>
      </c>
      <c r="H2303" s="65">
        <v>6.6662650108337402</v>
      </c>
      <c r="I2303" s="66">
        <v>4.820000171661377</v>
      </c>
      <c r="J2303" s="5">
        <v>10.652359667975219</v>
      </c>
      <c r="K2303" s="6">
        <v>71.197899055718707</v>
      </c>
      <c r="L2303" s="5">
        <v>64.572207171797885</v>
      </c>
      <c r="M2303" s="5">
        <v>11.851394811789781</v>
      </c>
      <c r="N2303" s="7">
        <v>5.448490088910158</v>
      </c>
      <c r="O2303" s="7" t="s">
        <v>3336</v>
      </c>
      <c r="P2303" s="67">
        <v>48.810315254961175</v>
      </c>
      <c r="Q2303" s="18">
        <f t="shared" si="124"/>
        <v>3</v>
      </c>
      <c r="R2303" s="68">
        <v>1.51</v>
      </c>
      <c r="S2303" s="69">
        <v>43405.02</v>
      </c>
      <c r="T2303" s="59">
        <f t="shared" si="122"/>
        <v>43405.02</v>
      </c>
    </row>
    <row r="2304" spans="1:20">
      <c r="A2304">
        <f t="shared" si="123"/>
        <v>76</v>
      </c>
      <c r="B2304" s="60" t="s">
        <v>37</v>
      </c>
      <c r="C2304" s="60" t="s">
        <v>205</v>
      </c>
      <c r="D2304" s="60">
        <v>8</v>
      </c>
      <c r="E2304" s="65">
        <v>1423520.3570000001</v>
      </c>
      <c r="F2304" s="60">
        <v>2019</v>
      </c>
      <c r="G2304" s="65">
        <v>77.94</v>
      </c>
      <c r="H2304" s="65">
        <v>5.1441202163696289</v>
      </c>
      <c r="I2304" s="66">
        <v>3.3599998950958252</v>
      </c>
      <c r="J2304" s="5">
        <v>9.1302148735111075</v>
      </c>
      <c r="K2304" s="6">
        <v>61.037549915002202</v>
      </c>
      <c r="L2304" s="5">
        <v>54.41185803108138</v>
      </c>
      <c r="M2304" s="5">
        <v>10.391394535224229</v>
      </c>
      <c r="N2304" s="7">
        <v>5.2362421469648552</v>
      </c>
      <c r="O2304" s="7" t="s">
        <v>780</v>
      </c>
      <c r="P2304" s="67">
        <v>47.128569315061434</v>
      </c>
      <c r="Q2304" s="18">
        <f t="shared" si="124"/>
        <v>3</v>
      </c>
      <c r="R2304" s="68">
        <v>1.55</v>
      </c>
      <c r="S2304" s="69">
        <v>18820.509999999998</v>
      </c>
      <c r="T2304" s="59">
        <f t="shared" si="122"/>
        <v>18820.509999999998</v>
      </c>
    </row>
    <row r="2305" spans="1:20">
      <c r="A2305">
        <f t="shared" si="123"/>
        <v>18</v>
      </c>
      <c r="B2305" s="60" t="s">
        <v>118</v>
      </c>
      <c r="C2305" s="60" t="s">
        <v>286</v>
      </c>
      <c r="D2305" s="60">
        <v>1</v>
      </c>
      <c r="E2305" s="65">
        <v>34217.847999999998</v>
      </c>
      <c r="F2305" s="60">
        <v>2024</v>
      </c>
      <c r="G2305" s="65">
        <v>77.941000000000003</v>
      </c>
      <c r="H2305" s="65">
        <v>6.0123178176879897</v>
      </c>
      <c r="I2305" s="66">
        <v>2.3399999141693115</v>
      </c>
      <c r="J2305" s="5">
        <v>9.9984124748294683</v>
      </c>
      <c r="K2305" s="6">
        <v>66.842504701784193</v>
      </c>
      <c r="L2305" s="5">
        <v>60.216812817863371</v>
      </c>
      <c r="M2305" s="5">
        <v>9.3713945542977157</v>
      </c>
      <c r="N2305" s="7">
        <v>6.4255978626199211</v>
      </c>
      <c r="O2305" s="7" t="s">
        <v>3337</v>
      </c>
      <c r="P2305" s="67">
        <v>57.428950577679998</v>
      </c>
      <c r="Q2305" s="18">
        <f t="shared" si="124"/>
        <v>2</v>
      </c>
      <c r="R2305" s="68">
        <v>1.49</v>
      </c>
      <c r="S2305" s="69">
        <v>15661.75</v>
      </c>
      <c r="T2305" s="59">
        <f t="shared" si="122"/>
        <v>15661.75</v>
      </c>
    </row>
    <row r="2306" spans="1:20">
      <c r="A2306">
        <f t="shared" si="123"/>
        <v>85</v>
      </c>
      <c r="B2306" s="60" t="s">
        <v>85</v>
      </c>
      <c r="C2306" s="60" t="s">
        <v>253</v>
      </c>
      <c r="D2306" s="60">
        <v>4</v>
      </c>
      <c r="E2306" s="65">
        <v>5235.7420000000002</v>
      </c>
      <c r="F2306" s="60">
        <v>2012</v>
      </c>
      <c r="G2306" s="65">
        <v>77.941000000000003</v>
      </c>
      <c r="H2306" s="65">
        <v>4.5725669860839844</v>
      </c>
      <c r="I2306" s="66">
        <v>3.6500000953674316</v>
      </c>
      <c r="J2306" s="5">
        <v>8.558661643225463</v>
      </c>
      <c r="K2306" s="6">
        <v>57.217321506636011</v>
      </c>
      <c r="L2306" s="5">
        <v>50.591629622715189</v>
      </c>
      <c r="M2306" s="5">
        <v>10.681394735495836</v>
      </c>
      <c r="N2306" s="7">
        <v>4.7364254271581041</v>
      </c>
      <c r="O2306" s="7" t="s">
        <v>1841</v>
      </c>
      <c r="P2306" s="67">
        <v>42.977731307379912</v>
      </c>
      <c r="Q2306" s="18">
        <f t="shared" si="124"/>
        <v>3</v>
      </c>
      <c r="R2306" s="68">
        <v>1.62</v>
      </c>
      <c r="S2306" s="69">
        <v>17323.3</v>
      </c>
      <c r="T2306" s="59">
        <f t="shared" ref="T2306:T2369" si="125">IF(S2306=0,"",IF(F2306=2025,_xlfn.XLOOKUP("2024"&amp;C2306,O:O,S:S,"",0),S2306))</f>
        <v>17323.3</v>
      </c>
    </row>
    <row r="2307" spans="1:20">
      <c r="A2307">
        <f t="shared" ref="A2307:A2370" si="126">IF(ISNUMBER(P2307),COUNTIFS($F$3:$F$3127,F2307,$P$3:$P$3127,"&gt;"&amp;P2307)+1,"")</f>
        <v>53</v>
      </c>
      <c r="B2307" s="60" t="s">
        <v>25</v>
      </c>
      <c r="C2307" s="60" t="s">
        <v>193</v>
      </c>
      <c r="D2307" s="60">
        <v>7</v>
      </c>
      <c r="E2307" s="65">
        <v>3387</v>
      </c>
      <c r="F2307" s="60">
        <v>2018</v>
      </c>
      <c r="G2307" s="65">
        <v>77.941999999999993</v>
      </c>
      <c r="H2307" s="65">
        <v>5.8874011039733887</v>
      </c>
      <c r="I2307" s="66">
        <v>3.947537899017334</v>
      </c>
      <c r="J2307" s="5">
        <v>9.8734957611148673</v>
      </c>
      <c r="K2307" s="6">
        <v>66.008244413319687</v>
      </c>
      <c r="L2307" s="5">
        <v>59.382552529398865</v>
      </c>
      <c r="M2307" s="5">
        <v>10.978932539145738</v>
      </c>
      <c r="N2307" s="7">
        <v>5.4087728763856102</v>
      </c>
      <c r="O2307" s="7" t="s">
        <v>908</v>
      </c>
      <c r="P2307" s="67">
        <v>48.738153664617677</v>
      </c>
      <c r="Q2307" s="18">
        <f t="shared" si="124"/>
        <v>3</v>
      </c>
      <c r="R2307" s="68">
        <v>1.56</v>
      </c>
      <c r="S2307" s="69">
        <v>16349.07</v>
      </c>
      <c r="T2307" s="59">
        <f t="shared" si="125"/>
        <v>16349.07</v>
      </c>
    </row>
    <row r="2308" spans="1:20">
      <c r="A2308">
        <f t="shared" si="126"/>
        <v>103</v>
      </c>
      <c r="B2308" s="60" t="s">
        <v>85</v>
      </c>
      <c r="C2308" s="60" t="s">
        <v>253</v>
      </c>
      <c r="D2308" s="60">
        <v>4</v>
      </c>
      <c r="E2308" s="65">
        <v>5805.9620000000004</v>
      </c>
      <c r="F2308" s="60">
        <v>2024</v>
      </c>
      <c r="G2308" s="65">
        <v>77.944999999999993</v>
      </c>
      <c r="H2308" s="65">
        <v>3.6218094043731703</v>
      </c>
      <c r="I2308" s="66">
        <v>2.1800000667572021</v>
      </c>
      <c r="J2308" s="5">
        <v>7.6079040615146498</v>
      </c>
      <c r="K2308" s="6">
        <v>50.863820887088053</v>
      </c>
      <c r="L2308" s="5">
        <v>44.238129003167231</v>
      </c>
      <c r="M2308" s="5">
        <v>9.2113947068856064</v>
      </c>
      <c r="N2308" s="7">
        <v>4.8025440675231081</v>
      </c>
      <c r="O2308" s="7" t="s">
        <v>3338</v>
      </c>
      <c r="P2308" s="67">
        <v>42.922864424083386</v>
      </c>
      <c r="Q2308" s="18">
        <f t="shared" si="124"/>
        <v>2</v>
      </c>
      <c r="R2308" s="68">
        <v>1.49</v>
      </c>
      <c r="S2308" s="69"/>
      <c r="T2308" s="59" t="str">
        <f t="shared" si="125"/>
        <v/>
      </c>
    </row>
    <row r="2309" spans="1:20">
      <c r="A2309">
        <f t="shared" si="126"/>
        <v>49</v>
      </c>
      <c r="B2309" s="60" t="s">
        <v>37</v>
      </c>
      <c r="C2309" s="60" t="s">
        <v>205</v>
      </c>
      <c r="D2309" s="60">
        <v>8</v>
      </c>
      <c r="E2309" s="65">
        <v>1422584.933</v>
      </c>
      <c r="F2309" s="60">
        <v>2023</v>
      </c>
      <c r="G2309" s="65">
        <v>77.953000000000003</v>
      </c>
      <c r="H2309" s="65">
        <v>6.0831355056762693</v>
      </c>
      <c r="I2309" s="66">
        <v>3.5699999332427979</v>
      </c>
      <c r="J2309" s="5">
        <v>10.06923016281775</v>
      </c>
      <c r="K2309" s="6">
        <v>67.326307164010018</v>
      </c>
      <c r="L2309" s="5">
        <v>60.700615280089195</v>
      </c>
      <c r="M2309" s="5">
        <v>10.601394573371202</v>
      </c>
      <c r="N2309" s="7">
        <v>5.725719843741901</v>
      </c>
      <c r="O2309" s="7" t="s">
        <v>3339</v>
      </c>
      <c r="P2309" s="67">
        <v>51.23382558520553</v>
      </c>
      <c r="Q2309" s="18">
        <f t="shared" si="124"/>
        <v>3</v>
      </c>
      <c r="R2309" s="68">
        <v>1.5</v>
      </c>
      <c r="S2309" s="69">
        <v>22687.08</v>
      </c>
      <c r="T2309" s="59">
        <f t="shared" si="125"/>
        <v>22687.08</v>
      </c>
    </row>
    <row r="2310" spans="1:20">
      <c r="A2310">
        <f t="shared" si="126"/>
        <v>113</v>
      </c>
      <c r="B2310" s="60" t="s">
        <v>153</v>
      </c>
      <c r="C2310" s="60" t="s">
        <v>321</v>
      </c>
      <c r="D2310" s="60">
        <v>2</v>
      </c>
      <c r="E2310" s="65">
        <v>341534.04599999997</v>
      </c>
      <c r="F2310" s="60">
        <v>2022</v>
      </c>
      <c r="G2310" s="65">
        <v>77.978999999999999</v>
      </c>
      <c r="H2310" s="65">
        <v>6.6927900314331055</v>
      </c>
      <c r="I2310" s="66">
        <v>7.4899997711181641</v>
      </c>
      <c r="J2310" s="5">
        <v>10.678884688574584</v>
      </c>
      <c r="K2310" s="6">
        <v>71.426480495691706</v>
      </c>
      <c r="L2310" s="5">
        <v>64.800788611770884</v>
      </c>
      <c r="M2310" s="5">
        <v>14.521394411246568</v>
      </c>
      <c r="N2310" s="7">
        <v>4.4624356846601314</v>
      </c>
      <c r="O2310" s="7" t="s">
        <v>3340</v>
      </c>
      <c r="P2310" s="67">
        <v>39.976743835248101</v>
      </c>
      <c r="Q2310" s="18">
        <f t="shared" si="124"/>
        <v>3</v>
      </c>
      <c r="R2310" s="68">
        <v>1.51</v>
      </c>
      <c r="S2310" s="69">
        <v>72679.259999999995</v>
      </c>
      <c r="T2310" s="59">
        <f t="shared" si="125"/>
        <v>72679.259999999995</v>
      </c>
    </row>
    <row r="2311" spans="1:20">
      <c r="A2311">
        <f t="shared" si="126"/>
        <v>43</v>
      </c>
      <c r="B2311" s="60" t="s">
        <v>78</v>
      </c>
      <c r="C2311" s="60" t="s">
        <v>246</v>
      </c>
      <c r="D2311" s="60">
        <v>4</v>
      </c>
      <c r="E2311" s="65">
        <v>11552.876</v>
      </c>
      <c r="F2311" s="60">
        <v>2024</v>
      </c>
      <c r="G2311" s="65">
        <v>77.980999999999995</v>
      </c>
      <c r="H2311" s="65">
        <v>4.2811491699218749</v>
      </c>
      <c r="I2311" s="66">
        <v>1.3700000047683716</v>
      </c>
      <c r="J2311" s="5">
        <v>8.2672438270633535</v>
      </c>
      <c r="K2311" s="6">
        <v>55.297467132046755</v>
      </c>
      <c r="L2311" s="5">
        <v>48.671775248125932</v>
      </c>
      <c r="M2311" s="5">
        <v>8.4013946448967758</v>
      </c>
      <c r="N2311" s="7">
        <v>5.7932971018913424</v>
      </c>
      <c r="O2311" s="7" t="s">
        <v>3341</v>
      </c>
      <c r="P2311" s="67">
        <v>51.777745831526573</v>
      </c>
      <c r="Q2311" s="18">
        <f t="shared" si="124"/>
        <v>1</v>
      </c>
      <c r="R2311" s="68">
        <v>1.49</v>
      </c>
      <c r="S2311" s="69">
        <v>9520.25</v>
      </c>
      <c r="T2311" s="59">
        <f t="shared" si="125"/>
        <v>9520.25</v>
      </c>
    </row>
    <row r="2312" spans="1:20">
      <c r="A2312">
        <f t="shared" si="126"/>
        <v>48</v>
      </c>
      <c r="B2312" s="60" t="s">
        <v>11</v>
      </c>
      <c r="C2312" s="60" t="s">
        <v>179</v>
      </c>
      <c r="D2312" s="60">
        <v>7</v>
      </c>
      <c r="E2312" s="65">
        <v>2907.5729999999999</v>
      </c>
      <c r="F2312" s="60">
        <v>2013</v>
      </c>
      <c r="G2312" s="65">
        <v>77.995000000000005</v>
      </c>
      <c r="H2312" s="65">
        <v>4.5506477355957031</v>
      </c>
      <c r="I2312" s="66">
        <v>2.2899999618530273</v>
      </c>
      <c r="J2312" s="5">
        <v>8.5367423927371817</v>
      </c>
      <c r="K2312" s="6">
        <v>57.110324935039515</v>
      </c>
      <c r="L2312" s="5">
        <v>50.484633051118692</v>
      </c>
      <c r="M2312" s="5">
        <v>9.3213946019814315</v>
      </c>
      <c r="N2312" s="7">
        <v>5.4159956966511498</v>
      </c>
      <c r="O2312" s="7" t="s">
        <v>1658</v>
      </c>
      <c r="P2312" s="67">
        <v>49.144066847952324</v>
      </c>
      <c r="Q2312" s="18">
        <f t="shared" si="124"/>
        <v>2</v>
      </c>
      <c r="R2312" s="68">
        <v>1.62</v>
      </c>
      <c r="S2312" s="69">
        <v>12873.48</v>
      </c>
      <c r="T2312" s="59">
        <f t="shared" si="125"/>
        <v>12873.48</v>
      </c>
    </row>
    <row r="2313" spans="1:20">
      <c r="A2313">
        <f t="shared" si="126"/>
        <v>68</v>
      </c>
      <c r="B2313" s="60" t="s">
        <v>46</v>
      </c>
      <c r="C2313" s="60" t="s">
        <v>214</v>
      </c>
      <c r="D2313" s="60">
        <v>7</v>
      </c>
      <c r="E2313" s="65">
        <v>10507.334999999999</v>
      </c>
      <c r="F2313" s="60">
        <v>2012</v>
      </c>
      <c r="G2313" s="65">
        <v>77.998000000000005</v>
      </c>
      <c r="H2313" s="65">
        <v>6.3341493606567383</v>
      </c>
      <c r="I2313" s="66">
        <v>5.4499998092651367</v>
      </c>
      <c r="J2313" s="5">
        <v>10.320244017798217</v>
      </c>
      <c r="K2313" s="6">
        <v>69.044505801409315</v>
      </c>
      <c r="L2313" s="5">
        <v>62.418813917488492</v>
      </c>
      <c r="M2313" s="5">
        <v>12.481394449393541</v>
      </c>
      <c r="N2313" s="7">
        <v>5.0009487457966975</v>
      </c>
      <c r="O2313" s="7" t="s">
        <v>1816</v>
      </c>
      <c r="P2313" s="67">
        <v>45.377982781371166</v>
      </c>
      <c r="Q2313" s="18">
        <f t="shared" si="124"/>
        <v>3</v>
      </c>
      <c r="R2313" s="68">
        <v>1.62</v>
      </c>
      <c r="S2313" s="69">
        <v>39347.050000000003</v>
      </c>
      <c r="T2313" s="59">
        <f t="shared" si="125"/>
        <v>39347.050000000003</v>
      </c>
    </row>
    <row r="2314" spans="1:20">
      <c r="A2314">
        <f t="shared" si="126"/>
        <v>132</v>
      </c>
      <c r="B2314" s="60" t="s">
        <v>85</v>
      </c>
      <c r="C2314" s="60" t="s">
        <v>253</v>
      </c>
      <c r="D2314" s="60">
        <v>4</v>
      </c>
      <c r="E2314" s="65">
        <v>5744.4889999999996</v>
      </c>
      <c r="F2314" s="60">
        <v>2022</v>
      </c>
      <c r="G2314" s="65">
        <v>78.003</v>
      </c>
      <c r="H2314" s="65">
        <v>2.3524277210235596</v>
      </c>
      <c r="I2314" s="66">
        <v>2.25</v>
      </c>
      <c r="J2314" s="5">
        <v>6.3385223781650391</v>
      </c>
      <c r="K2314" s="6">
        <v>42.408706512325033</v>
      </c>
      <c r="L2314" s="5">
        <v>35.78301462840421</v>
      </c>
      <c r="M2314" s="5">
        <v>9.2813946401284042</v>
      </c>
      <c r="N2314" s="7">
        <v>3.8553489013057596</v>
      </c>
      <c r="O2314" s="7" t="s">
        <v>3342</v>
      </c>
      <c r="P2314" s="67">
        <v>34.538155015391325</v>
      </c>
      <c r="Q2314" s="18">
        <f t="shared" si="124"/>
        <v>2</v>
      </c>
      <c r="R2314" s="68">
        <v>1.51</v>
      </c>
      <c r="S2314" s="69">
        <v>11474.75</v>
      </c>
      <c r="T2314" s="59">
        <f t="shared" si="125"/>
        <v>11474.75</v>
      </c>
    </row>
    <row r="2315" spans="1:20">
      <c r="A2315">
        <f t="shared" si="126"/>
        <v>103</v>
      </c>
      <c r="B2315" s="60" t="s">
        <v>18</v>
      </c>
      <c r="C2315" s="60" t="s">
        <v>186</v>
      </c>
      <c r="D2315" s="60">
        <v>4</v>
      </c>
      <c r="E2315" s="65">
        <v>1183.605</v>
      </c>
      <c r="F2315" s="60">
        <v>2009</v>
      </c>
      <c r="G2315" s="65">
        <v>78.016000000000005</v>
      </c>
      <c r="H2315" s="65">
        <v>5.7005233764648438</v>
      </c>
      <c r="I2315" s="66">
        <v>6.6456055641174316</v>
      </c>
      <c r="J2315" s="5">
        <v>9.6866180336063223</v>
      </c>
      <c r="K2315" s="6">
        <v>64.820376153159003</v>
      </c>
      <c r="L2315" s="5">
        <v>58.194684269238181</v>
      </c>
      <c r="M2315" s="5">
        <v>13.677000204245836</v>
      </c>
      <c r="N2315" s="7">
        <v>4.2549304233520768</v>
      </c>
      <c r="O2315" s="7" t="s">
        <v>2333</v>
      </c>
      <c r="P2315" s="67">
        <v>38.831841662242617</v>
      </c>
      <c r="Q2315" s="18">
        <f t="shared" si="124"/>
        <v>3</v>
      </c>
      <c r="R2315" s="68">
        <v>1.67</v>
      </c>
      <c r="S2315" s="69">
        <v>50665.75</v>
      </c>
      <c r="T2315" s="59">
        <f t="shared" si="125"/>
        <v>50665.75</v>
      </c>
    </row>
    <row r="2316" spans="1:20">
      <c r="A2316">
        <f t="shared" si="126"/>
        <v>67</v>
      </c>
      <c r="B2316" s="60" t="s">
        <v>37</v>
      </c>
      <c r="C2316" s="60" t="s">
        <v>205</v>
      </c>
      <c r="D2316" s="60">
        <v>8</v>
      </c>
      <c r="E2316" s="65">
        <v>1419321.2779999999</v>
      </c>
      <c r="F2316" s="60">
        <v>2024</v>
      </c>
      <c r="G2316" s="65">
        <v>78.016999999999996</v>
      </c>
      <c r="H2316" s="65">
        <v>5.7588644943237313</v>
      </c>
      <c r="I2316" s="66">
        <v>3.75</v>
      </c>
      <c r="J2316" s="5">
        <v>9.7449591514652099</v>
      </c>
      <c r="K2316" s="6">
        <v>65.211615891189368</v>
      </c>
      <c r="L2316" s="5">
        <v>58.585924007268545</v>
      </c>
      <c r="M2316" s="5">
        <v>10.781394640128404</v>
      </c>
      <c r="N2316" s="7">
        <v>5.4339838177531732</v>
      </c>
      <c r="O2316" s="7" t="s">
        <v>3343</v>
      </c>
      <c r="P2316" s="67">
        <v>48.566373866169677</v>
      </c>
      <c r="Q2316" s="18">
        <f t="shared" si="124"/>
        <v>3</v>
      </c>
      <c r="R2316" s="68">
        <v>1.49</v>
      </c>
      <c r="S2316" s="69">
        <v>23845.62</v>
      </c>
      <c r="T2316" s="59">
        <f t="shared" si="125"/>
        <v>23845.62</v>
      </c>
    </row>
    <row r="2317" spans="1:20">
      <c r="A2317">
        <f t="shared" si="126"/>
        <v>41</v>
      </c>
      <c r="B2317" s="60" t="s">
        <v>37</v>
      </c>
      <c r="C2317" s="60" t="s">
        <v>205</v>
      </c>
      <c r="D2317" s="60">
        <v>8</v>
      </c>
      <c r="E2317" s="65">
        <v>1426106.0930000001</v>
      </c>
      <c r="F2317" s="60">
        <v>2020</v>
      </c>
      <c r="G2317" s="65">
        <v>78.019000000000005</v>
      </c>
      <c r="H2317" s="65">
        <v>5.7710647583007813</v>
      </c>
      <c r="I2317" s="66">
        <v>3.380000114440918</v>
      </c>
      <c r="J2317" s="5">
        <v>9.7571594154422598</v>
      </c>
      <c r="K2317" s="6">
        <v>65.294931812351379</v>
      </c>
      <c r="L2317" s="5">
        <v>58.669239928430557</v>
      </c>
      <c r="M2317" s="5">
        <v>10.411394754569322</v>
      </c>
      <c r="N2317" s="7">
        <v>5.6350989767900188</v>
      </c>
      <c r="O2317" s="7" t="s">
        <v>572</v>
      </c>
      <c r="P2317" s="67">
        <v>50.600257193504355</v>
      </c>
      <c r="Q2317" s="18">
        <f t="shared" si="124"/>
        <v>3</v>
      </c>
      <c r="R2317" s="68">
        <v>1.53</v>
      </c>
      <c r="S2317" s="69">
        <v>19215.150000000001</v>
      </c>
      <c r="T2317" s="59">
        <f t="shared" si="125"/>
        <v>19215.150000000001</v>
      </c>
    </row>
    <row r="2318" spans="1:20">
      <c r="A2318">
        <f t="shared" si="126"/>
        <v>40</v>
      </c>
      <c r="B2318" s="60" t="s">
        <v>11</v>
      </c>
      <c r="C2318" s="60" t="s">
        <v>179</v>
      </c>
      <c r="D2318" s="60">
        <v>7</v>
      </c>
      <c r="E2318" s="65">
        <v>2903.7489999999998</v>
      </c>
      <c r="F2318" s="60">
        <v>2014</v>
      </c>
      <c r="G2318" s="65">
        <v>78.028999999999996</v>
      </c>
      <c r="H2318" s="65">
        <v>4.8137631416320801</v>
      </c>
      <c r="I2318" s="66">
        <v>2.2000000476837158</v>
      </c>
      <c r="J2318" s="5">
        <v>8.7998577987735587</v>
      </c>
      <c r="K2318" s="6">
        <v>58.896215323355868</v>
      </c>
      <c r="L2318" s="5">
        <v>52.270523439435046</v>
      </c>
      <c r="M2318" s="5">
        <v>9.23139468781212</v>
      </c>
      <c r="N2318" s="7">
        <v>5.6622563769747538</v>
      </c>
      <c r="O2318" s="7" t="s">
        <v>1493</v>
      </c>
      <c r="P2318" s="67">
        <v>51.319217771792836</v>
      </c>
      <c r="Q2318" s="18">
        <f t="shared" si="124"/>
        <v>2</v>
      </c>
      <c r="R2318" s="68">
        <v>1.61</v>
      </c>
      <c r="S2318" s="69">
        <v>13366.56</v>
      </c>
      <c r="T2318" s="59">
        <f t="shared" si="125"/>
        <v>13366.56</v>
      </c>
    </row>
    <row r="2319" spans="1:20">
      <c r="A2319" t="str">
        <f t="shared" si="126"/>
        <v/>
      </c>
      <c r="B2319" s="60" t="s">
        <v>338</v>
      </c>
      <c r="C2319" s="60" t="s">
        <v>339</v>
      </c>
      <c r="D2319" s="60">
        <v>7</v>
      </c>
      <c r="E2319" s="65">
        <v>1700.0309999999999</v>
      </c>
      <c r="F2319" s="60">
        <v>2023</v>
      </c>
      <c r="G2319" s="65">
        <v>78.033000000000001</v>
      </c>
      <c r="H2319" s="65">
        <v>6.8746470527648924</v>
      </c>
      <c r="I2319" s="66" t="s">
        <v>367</v>
      </c>
      <c r="J2319" s="5">
        <v>10.860741709906371</v>
      </c>
      <c r="K2319" s="6">
        <v>72.693148873086471</v>
      </c>
      <c r="L2319" s="5">
        <v>66.067456989165649</v>
      </c>
      <c r="M2319" s="5" t="s">
        <v>367</v>
      </c>
      <c r="N2319" s="7" t="s">
        <v>367</v>
      </c>
      <c r="O2319" s="7" t="s">
        <v>3344</v>
      </c>
      <c r="P2319" s="67" t="s">
        <v>367</v>
      </c>
      <c r="Q2319" s="18">
        <f t="shared" si="124"/>
        <v>3</v>
      </c>
      <c r="R2319" s="68">
        <v>1.5</v>
      </c>
      <c r="S2319" s="69">
        <v>14240.2</v>
      </c>
      <c r="T2319" s="59">
        <f t="shared" si="125"/>
        <v>14240.2</v>
      </c>
    </row>
    <row r="2320" spans="1:20">
      <c r="A2320">
        <f t="shared" si="126"/>
        <v>65</v>
      </c>
      <c r="B2320" s="60" t="s">
        <v>85</v>
      </c>
      <c r="C2320" s="60" t="s">
        <v>253</v>
      </c>
      <c r="D2320" s="60">
        <v>4</v>
      </c>
      <c r="E2320" s="65">
        <v>5743.4359999999997</v>
      </c>
      <c r="F2320" s="60">
        <v>2013</v>
      </c>
      <c r="G2320" s="65">
        <v>78.037000000000006</v>
      </c>
      <c r="H2320" s="65">
        <v>4.9832887649536133</v>
      </c>
      <c r="I2320" s="66">
        <v>3.3199999332427979</v>
      </c>
      <c r="J2320" s="5">
        <v>8.9693834220950919</v>
      </c>
      <c r="K2320" s="6">
        <v>60.03698128803881</v>
      </c>
      <c r="L2320" s="5">
        <v>53.411289404117987</v>
      </c>
      <c r="M2320" s="5">
        <v>10.351394573371202</v>
      </c>
      <c r="N2320" s="7">
        <v>5.1598158127908365</v>
      </c>
      <c r="O2320" s="7" t="s">
        <v>1670</v>
      </c>
      <c r="P2320" s="67">
        <v>46.8195226565091</v>
      </c>
      <c r="Q2320" s="18">
        <f t="shared" si="124"/>
        <v>3</v>
      </c>
      <c r="R2320" s="68">
        <v>1.62</v>
      </c>
      <c r="S2320" s="69">
        <v>16396.5</v>
      </c>
      <c r="T2320" s="59">
        <f t="shared" si="125"/>
        <v>16396.5</v>
      </c>
    </row>
    <row r="2321" spans="1:20">
      <c r="A2321">
        <f t="shared" si="126"/>
        <v>54</v>
      </c>
      <c r="B2321" s="60" t="s">
        <v>25</v>
      </c>
      <c r="C2321" s="60" t="s">
        <v>193</v>
      </c>
      <c r="D2321" s="60">
        <v>7</v>
      </c>
      <c r="E2321" s="65">
        <v>3164.2530000000002</v>
      </c>
      <c r="F2321" s="60">
        <v>2024</v>
      </c>
      <c r="G2321" s="65">
        <v>78.043999999999997</v>
      </c>
      <c r="H2321" s="65">
        <v>6.2668231658935554</v>
      </c>
      <c r="I2321" s="66">
        <v>3.9158167839050293</v>
      </c>
      <c r="J2321" s="5">
        <v>10.252917823035034</v>
      </c>
      <c r="K2321" s="6">
        <v>68.634533988981445</v>
      </c>
      <c r="L2321" s="5">
        <v>62.008842105060623</v>
      </c>
      <c r="M2321" s="5">
        <v>10.947211424033434</v>
      </c>
      <c r="N2321" s="7">
        <v>5.6643504636191491</v>
      </c>
      <c r="O2321" s="7" t="s">
        <v>3345</v>
      </c>
      <c r="P2321" s="67">
        <v>50.62528184687995</v>
      </c>
      <c r="Q2321" s="18">
        <f t="shared" si="124"/>
        <v>3</v>
      </c>
      <c r="R2321" s="68">
        <v>1.49</v>
      </c>
      <c r="S2321" s="69">
        <v>20527.689999999999</v>
      </c>
      <c r="T2321" s="59">
        <f t="shared" si="125"/>
        <v>20527.689999999999</v>
      </c>
    </row>
    <row r="2322" spans="1:20">
      <c r="A2322" t="str">
        <f t="shared" si="126"/>
        <v/>
      </c>
      <c r="B2322" s="60" t="s">
        <v>140</v>
      </c>
      <c r="C2322" s="60" t="s">
        <v>308</v>
      </c>
      <c r="D2322" s="60">
        <v>8</v>
      </c>
      <c r="E2322" s="65">
        <v>23006.923999999999</v>
      </c>
      <c r="F2322" s="60">
        <v>2007</v>
      </c>
      <c r="G2322" s="65">
        <v>78.046000000000006</v>
      </c>
      <c r="H2322" s="65">
        <v>5.8683662414550781</v>
      </c>
      <c r="I2322" s="66" t="s">
        <v>367</v>
      </c>
      <c r="J2322" s="5">
        <v>9.8544608985965567</v>
      </c>
      <c r="K2322" s="6">
        <v>65.968895474890104</v>
      </c>
      <c r="L2322" s="5">
        <v>59.343203590969281</v>
      </c>
      <c r="M2322" s="5" t="s">
        <v>367</v>
      </c>
      <c r="N2322" s="7" t="s">
        <v>367</v>
      </c>
      <c r="O2322" s="7" t="s">
        <v>2619</v>
      </c>
      <c r="P2322" s="67" t="s">
        <v>367</v>
      </c>
      <c r="Q2322" s="18">
        <f t="shared" si="124"/>
        <v>3</v>
      </c>
      <c r="R2322" s="68">
        <v>1.69</v>
      </c>
      <c r="S2322" s="69"/>
      <c r="T2322" s="59" t="str">
        <f t="shared" si="125"/>
        <v/>
      </c>
    </row>
    <row r="2323" spans="1:20">
      <c r="A2323">
        <f t="shared" si="126"/>
        <v>94</v>
      </c>
      <c r="B2323" s="60" t="s">
        <v>153</v>
      </c>
      <c r="C2323" s="60" t="s">
        <v>321</v>
      </c>
      <c r="D2323" s="60">
        <v>2</v>
      </c>
      <c r="E2323" s="65">
        <v>301844.22600000002</v>
      </c>
      <c r="F2323" s="60">
        <v>2007</v>
      </c>
      <c r="G2323" s="65">
        <v>78.046999999999997</v>
      </c>
      <c r="H2323" s="65">
        <v>7.5126876831054688</v>
      </c>
      <c r="I2323" s="66">
        <v>9.880000114440918</v>
      </c>
      <c r="J2323" s="5">
        <v>11.498782340246947</v>
      </c>
      <c r="K2323" s="6">
        <v>76.977492479755568</v>
      </c>
      <c r="L2323" s="5">
        <v>70.351800595834746</v>
      </c>
      <c r="M2323" s="5">
        <v>16.911394754569322</v>
      </c>
      <c r="N2323" s="7">
        <v>4.1600235590755315</v>
      </c>
      <c r="O2323" s="7" t="s">
        <v>2640</v>
      </c>
      <c r="P2323" s="67">
        <v>38.052955045599148</v>
      </c>
      <c r="Q2323" s="18">
        <f t="shared" ref="Q2323:Q2386" si="127">IF(I2323&lt;R2323,1,IF(I2323&lt;R2323*2,2,3))</f>
        <v>3</v>
      </c>
      <c r="R2323" s="68">
        <v>1.69</v>
      </c>
      <c r="S2323" s="69">
        <v>61306.6</v>
      </c>
      <c r="T2323" s="59">
        <f t="shared" si="125"/>
        <v>61306.6</v>
      </c>
    </row>
    <row r="2324" spans="1:20">
      <c r="A2324">
        <f t="shared" si="126"/>
        <v>3</v>
      </c>
      <c r="B2324" s="60" t="s">
        <v>42</v>
      </c>
      <c r="C2324" s="60" t="s">
        <v>210</v>
      </c>
      <c r="D2324" s="60">
        <v>1</v>
      </c>
      <c r="E2324" s="65">
        <v>5059.9880000000003</v>
      </c>
      <c r="F2324" s="60">
        <v>2021</v>
      </c>
      <c r="G2324" s="65">
        <v>78.05</v>
      </c>
      <c r="H2324" s="65">
        <v>6.4084482192993164</v>
      </c>
      <c r="I2324" s="66">
        <v>2.5399999618530273</v>
      </c>
      <c r="J2324" s="5">
        <v>10.394542876440795</v>
      </c>
      <c r="K2324" s="6">
        <v>69.587942334433421</v>
      </c>
      <c r="L2324" s="5">
        <v>62.962250450512599</v>
      </c>
      <c r="M2324" s="5">
        <v>9.5713946019814315</v>
      </c>
      <c r="N2324" s="7">
        <v>6.5781689156853282</v>
      </c>
      <c r="O2324" s="7" t="s">
        <v>402</v>
      </c>
      <c r="P2324" s="67">
        <v>58.99954056312729</v>
      </c>
      <c r="Q2324" s="18">
        <f t="shared" si="127"/>
        <v>2</v>
      </c>
      <c r="R2324" s="68">
        <v>1.52</v>
      </c>
      <c r="S2324" s="69">
        <v>23852.93</v>
      </c>
      <c r="T2324" s="59">
        <f t="shared" si="125"/>
        <v>23852.93</v>
      </c>
    </row>
    <row r="2325" spans="1:20">
      <c r="A2325">
        <f t="shared" si="126"/>
        <v>100</v>
      </c>
      <c r="B2325" s="60" t="s">
        <v>40</v>
      </c>
      <c r="C2325" s="60" t="s">
        <v>208</v>
      </c>
      <c r="D2325" s="60">
        <v>5</v>
      </c>
      <c r="E2325" s="65">
        <v>6484.4369999999999</v>
      </c>
      <c r="F2325" s="60">
        <v>2025</v>
      </c>
      <c r="G2325" s="65">
        <v>66.203999999999994</v>
      </c>
      <c r="H2325" s="65">
        <v>4.0829187660217308</v>
      </c>
      <c r="I2325" s="66">
        <v>0.97000002861022949</v>
      </c>
      <c r="J2325" s="5">
        <v>8.0690134231632094</v>
      </c>
      <c r="K2325" s="6">
        <v>45.820556601920622</v>
      </c>
      <c r="L2325" s="5">
        <v>39.194864717999799</v>
      </c>
      <c r="M2325" s="5">
        <v>8.0013946687386337</v>
      </c>
      <c r="N2325" s="7">
        <v>4.8985041159304057</v>
      </c>
      <c r="O2325" s="7" t="s">
        <v>3331</v>
      </c>
      <c r="P2325" s="67">
        <v>43.729132725683932</v>
      </c>
      <c r="Q2325" s="18">
        <f t="shared" si="127"/>
        <v>1</v>
      </c>
      <c r="R2325" s="68">
        <v>1.48</v>
      </c>
      <c r="S2325" s="69" t="s">
        <v>367</v>
      </c>
      <c r="T2325" s="59">
        <f t="shared" si="125"/>
        <v>6181.47</v>
      </c>
    </row>
    <row r="2326" spans="1:20">
      <c r="A2326" t="str">
        <f t="shared" si="126"/>
        <v/>
      </c>
      <c r="B2326" s="60" t="s">
        <v>18</v>
      </c>
      <c r="C2326" s="60" t="s">
        <v>186</v>
      </c>
      <c r="D2326" s="60">
        <v>4</v>
      </c>
      <c r="E2326" s="65">
        <v>1501.7639999999999</v>
      </c>
      <c r="F2326" s="60">
        <v>2021</v>
      </c>
      <c r="G2326" s="65">
        <v>78.082999999999998</v>
      </c>
      <c r="H2326" s="65" t="s">
        <v>367</v>
      </c>
      <c r="I2326" s="66">
        <v>7.4201784133911133</v>
      </c>
      <c r="J2326" s="5" t="s">
        <v>367</v>
      </c>
      <c r="K2326" s="6" t="s">
        <v>367</v>
      </c>
      <c r="L2326" s="5" t="s">
        <v>367</v>
      </c>
      <c r="M2326" s="5">
        <v>14.451573053519517</v>
      </c>
      <c r="N2326" s="7" t="s">
        <v>367</v>
      </c>
      <c r="O2326" s="7" t="s">
        <v>461</v>
      </c>
      <c r="P2326" s="67" t="s">
        <v>367</v>
      </c>
      <c r="Q2326" s="18">
        <f t="shared" si="127"/>
        <v>3</v>
      </c>
      <c r="R2326" s="68">
        <v>1.52</v>
      </c>
      <c r="S2326" s="69">
        <v>54954.68</v>
      </c>
      <c r="T2326" s="59">
        <f t="shared" si="125"/>
        <v>54954.68</v>
      </c>
    </row>
    <row r="2327" spans="1:20">
      <c r="A2327">
        <f t="shared" si="126"/>
        <v>13</v>
      </c>
      <c r="B2327" s="60" t="s">
        <v>11</v>
      </c>
      <c r="C2327" s="60" t="s">
        <v>179</v>
      </c>
      <c r="D2327" s="60">
        <v>7</v>
      </c>
      <c r="E2327" s="65">
        <v>2910.0039999999999</v>
      </c>
      <c r="F2327" s="60">
        <v>2012</v>
      </c>
      <c r="G2327" s="65">
        <v>78.084000000000003</v>
      </c>
      <c r="H2327" s="65">
        <v>5.5101242065429688</v>
      </c>
      <c r="I2327" s="66">
        <v>2.3299999237060547</v>
      </c>
      <c r="J2327" s="5">
        <v>9.4962188636844473</v>
      </c>
      <c r="K2327" s="6">
        <v>63.601661445789027</v>
      </c>
      <c r="L2327" s="5">
        <v>56.975969561868204</v>
      </c>
      <c r="M2327" s="5">
        <v>9.3613945638344589</v>
      </c>
      <c r="N2327" s="7">
        <v>6.0862694306232354</v>
      </c>
      <c r="O2327" s="7" t="s">
        <v>1783</v>
      </c>
      <c r="P2327" s="67">
        <v>55.226046789169487</v>
      </c>
      <c r="Q2327" s="18">
        <f t="shared" si="127"/>
        <v>2</v>
      </c>
      <c r="R2327" s="68">
        <v>1.62</v>
      </c>
      <c r="S2327" s="69">
        <v>12463.57</v>
      </c>
      <c r="T2327" s="59">
        <f t="shared" si="125"/>
        <v>12463.57</v>
      </c>
    </row>
    <row r="2328" spans="1:20">
      <c r="A2328">
        <f t="shared" si="126"/>
        <v>101</v>
      </c>
      <c r="B2328" s="60" t="s">
        <v>142</v>
      </c>
      <c r="C2328" s="60" t="s">
        <v>310</v>
      </c>
      <c r="D2328" s="60">
        <v>5</v>
      </c>
      <c r="E2328" s="65">
        <v>70545.865000000005</v>
      </c>
      <c r="F2328" s="60">
        <v>2025</v>
      </c>
      <c r="G2328" s="65">
        <v>67.418999999999997</v>
      </c>
      <c r="H2328" s="65">
        <v>3.9218452033996591</v>
      </c>
      <c r="I2328" s="66">
        <v>0.97000002861022949</v>
      </c>
      <c r="J2328" s="5">
        <v>7.9079398605411386</v>
      </c>
      <c r="K2328" s="6">
        <v>45.730016374068704</v>
      </c>
      <c r="L2328" s="5">
        <v>39.104324490147881</v>
      </c>
      <c r="M2328" s="5">
        <v>8.0013946687386337</v>
      </c>
      <c r="N2328" s="7">
        <v>4.887188560130407</v>
      </c>
      <c r="O2328" s="7" t="s">
        <v>3346</v>
      </c>
      <c r="P2328" s="67">
        <v>43.628118328281708</v>
      </c>
      <c r="Q2328" s="18">
        <f t="shared" si="127"/>
        <v>1</v>
      </c>
      <c r="R2328" s="68">
        <v>1.48</v>
      </c>
      <c r="S2328" s="69" t="s">
        <v>367</v>
      </c>
      <c r="T2328" s="59">
        <f t="shared" si="125"/>
        <v>3713.26</v>
      </c>
    </row>
    <row r="2329" spans="1:20">
      <c r="A2329">
        <f t="shared" si="126"/>
        <v>102</v>
      </c>
      <c r="B2329" s="60" t="s">
        <v>91</v>
      </c>
      <c r="C2329" s="60" t="s">
        <v>259</v>
      </c>
      <c r="D2329" s="60">
        <v>5</v>
      </c>
      <c r="E2329" s="65">
        <v>32740.678</v>
      </c>
      <c r="F2329" s="60">
        <v>2025</v>
      </c>
      <c r="G2329" s="65">
        <v>64.037000000000006</v>
      </c>
      <c r="H2329" s="65">
        <v>4.0701340446472187</v>
      </c>
      <c r="I2329" s="66">
        <v>0.67000001668930054</v>
      </c>
      <c r="J2329" s="5">
        <v>8.0562287017886973</v>
      </c>
      <c r="K2329" s="6">
        <v>44.250527990011172</v>
      </c>
      <c r="L2329" s="5">
        <v>37.624836106090349</v>
      </c>
      <c r="M2329" s="5">
        <v>7.7013946568177047</v>
      </c>
      <c r="N2329" s="7">
        <v>4.8854574765601377</v>
      </c>
      <c r="O2329" s="7" t="s">
        <v>3347</v>
      </c>
      <c r="P2329" s="67">
        <v>43.612664879348721</v>
      </c>
      <c r="Q2329" s="18">
        <f t="shared" si="127"/>
        <v>1</v>
      </c>
      <c r="R2329" s="68">
        <v>1.48</v>
      </c>
      <c r="S2329" s="69" t="s">
        <v>367</v>
      </c>
      <c r="T2329" s="59">
        <f t="shared" si="125"/>
        <v>1657.05</v>
      </c>
    </row>
    <row r="2330" spans="1:20">
      <c r="A2330">
        <f t="shared" si="126"/>
        <v>103</v>
      </c>
      <c r="B2330" s="60" t="s">
        <v>15</v>
      </c>
      <c r="C2330" s="60" t="s">
        <v>183</v>
      </c>
      <c r="D2330" s="60">
        <v>2</v>
      </c>
      <c r="E2330" s="65">
        <v>26974.026000000002</v>
      </c>
      <c r="F2330" s="60">
        <v>2025</v>
      </c>
      <c r="G2330" s="65">
        <v>84.212999999999994</v>
      </c>
      <c r="H2330" s="65">
        <v>6.8606961021423345</v>
      </c>
      <c r="I2330" s="66">
        <v>7.7463321685791016</v>
      </c>
      <c r="J2330" s="5">
        <v>10.846790759283813</v>
      </c>
      <c r="K2330" s="6">
        <v>78.349475569507831</v>
      </c>
      <c r="L2330" s="5">
        <v>71.723783685587009</v>
      </c>
      <c r="M2330" s="5">
        <v>14.777726808707506</v>
      </c>
      <c r="N2330" s="7">
        <v>4.8535058614918416</v>
      </c>
      <c r="O2330" s="7" t="s">
        <v>3348</v>
      </c>
      <c r="P2330" s="67">
        <v>43.327431595257437</v>
      </c>
      <c r="Q2330" s="18">
        <f t="shared" si="127"/>
        <v>3</v>
      </c>
      <c r="R2330" s="68">
        <v>1.48</v>
      </c>
      <c r="S2330" s="69" t="s">
        <v>367</v>
      </c>
      <c r="T2330" s="59">
        <f t="shared" si="125"/>
        <v>60303.98</v>
      </c>
    </row>
    <row r="2331" spans="1:20">
      <c r="A2331">
        <f t="shared" si="126"/>
        <v>38</v>
      </c>
      <c r="B2331" s="60" t="s">
        <v>37</v>
      </c>
      <c r="C2331" s="60" t="s">
        <v>205</v>
      </c>
      <c r="D2331" s="60">
        <v>8</v>
      </c>
      <c r="E2331" s="65">
        <v>1426437.267</v>
      </c>
      <c r="F2331" s="60">
        <v>2021</v>
      </c>
      <c r="G2331" s="65">
        <v>78.117000000000004</v>
      </c>
      <c r="H2331" s="65">
        <v>5.8628644943237305</v>
      </c>
      <c r="I2331" s="66">
        <v>3.5399999618530273</v>
      </c>
      <c r="J2331" s="5">
        <v>9.8489591514652091</v>
      </c>
      <c r="K2331" s="6">
        <v>65.992044741941513</v>
      </c>
      <c r="L2331" s="5">
        <v>59.36635285802069</v>
      </c>
      <c r="M2331" s="5">
        <v>10.571394601981432</v>
      </c>
      <c r="N2331" s="7">
        <v>5.6157541264133171</v>
      </c>
      <c r="O2331" s="7" t="s">
        <v>449</v>
      </c>
      <c r="P2331" s="67">
        <v>50.367650575806714</v>
      </c>
      <c r="Q2331" s="18">
        <f t="shared" si="127"/>
        <v>3</v>
      </c>
      <c r="R2331" s="68">
        <v>1.52</v>
      </c>
      <c r="S2331" s="69">
        <v>20843.3</v>
      </c>
      <c r="T2331" s="59">
        <f t="shared" si="125"/>
        <v>20843.3</v>
      </c>
    </row>
    <row r="2332" spans="1:20">
      <c r="A2332">
        <f t="shared" si="126"/>
        <v>98</v>
      </c>
      <c r="B2332" s="60" t="s">
        <v>153</v>
      </c>
      <c r="C2332" s="60" t="s">
        <v>321</v>
      </c>
      <c r="D2332" s="60">
        <v>2</v>
      </c>
      <c r="E2332" s="65">
        <v>304970.33299999998</v>
      </c>
      <c r="F2332" s="60">
        <v>2008</v>
      </c>
      <c r="G2332" s="65">
        <v>78.126999999999995</v>
      </c>
      <c r="H2332" s="65">
        <v>7.2803859710693359</v>
      </c>
      <c r="I2332" s="66">
        <v>9.3199996948242188</v>
      </c>
      <c r="J2332" s="5">
        <v>11.266480628210815</v>
      </c>
      <c r="K2332" s="6">
        <v>75.499680704092711</v>
      </c>
      <c r="L2332" s="5">
        <v>68.873988820171888</v>
      </c>
      <c r="M2332" s="5">
        <v>16.351394334952623</v>
      </c>
      <c r="N2332" s="7">
        <v>4.2121171692953023</v>
      </c>
      <c r="O2332" s="7" t="s">
        <v>2489</v>
      </c>
      <c r="P2332" s="67">
        <v>38.529470570019988</v>
      </c>
      <c r="Q2332" s="18">
        <f t="shared" si="127"/>
        <v>3</v>
      </c>
      <c r="R2332" s="68">
        <v>1.69</v>
      </c>
      <c r="S2332" s="69">
        <v>60798.43</v>
      </c>
      <c r="T2332" s="59">
        <f t="shared" si="125"/>
        <v>60798.43</v>
      </c>
    </row>
    <row r="2333" spans="1:20">
      <c r="A2333">
        <f t="shared" si="126"/>
        <v>104</v>
      </c>
      <c r="B2333" s="60" t="s">
        <v>88</v>
      </c>
      <c r="C2333" s="60" t="s">
        <v>256</v>
      </c>
      <c r="D2333" s="60">
        <v>4</v>
      </c>
      <c r="E2333" s="65">
        <v>7458.5550000000003</v>
      </c>
      <c r="F2333" s="60">
        <v>2025</v>
      </c>
      <c r="G2333" s="65">
        <v>73.191000000000003</v>
      </c>
      <c r="H2333" s="65">
        <v>5.5529999999999973</v>
      </c>
      <c r="I2333" s="66">
        <v>3.947706937789917</v>
      </c>
      <c r="J2333" s="5">
        <v>9.5390946571414759</v>
      </c>
      <c r="K2333" s="6">
        <v>59.885341675561506</v>
      </c>
      <c r="L2333" s="5">
        <v>53.259649791640683</v>
      </c>
      <c r="M2333" s="5">
        <v>10.979101577918321</v>
      </c>
      <c r="N2333" s="7">
        <v>4.8510025536842614</v>
      </c>
      <c r="O2333" s="7" t="s">
        <v>3349</v>
      </c>
      <c r="P2333" s="67">
        <v>43.305084471159915</v>
      </c>
      <c r="Q2333" s="18">
        <f t="shared" si="127"/>
        <v>3</v>
      </c>
      <c r="R2333" s="68">
        <v>1.48</v>
      </c>
      <c r="S2333" s="69" t="s">
        <v>367</v>
      </c>
      <c r="T2333" s="59">
        <f t="shared" si="125"/>
        <v>12583.83</v>
      </c>
    </row>
    <row r="2334" spans="1:20">
      <c r="A2334">
        <f t="shared" si="126"/>
        <v>35</v>
      </c>
      <c r="B2334" s="60" t="s">
        <v>154</v>
      </c>
      <c r="C2334" s="60" t="s">
        <v>322</v>
      </c>
      <c r="D2334" s="60">
        <v>1</v>
      </c>
      <c r="E2334" s="65">
        <v>3388.0810000000001</v>
      </c>
      <c r="F2334" s="60">
        <v>2023</v>
      </c>
      <c r="G2334" s="65">
        <v>78.138000000000005</v>
      </c>
      <c r="H2334" s="65">
        <v>6.6604469375610336</v>
      </c>
      <c r="I2334" s="66">
        <v>3.8524298667907715</v>
      </c>
      <c r="J2334" s="5">
        <v>10.646541594702512</v>
      </c>
      <c r="K2334" s="6">
        <v>71.355349656376092</v>
      </c>
      <c r="L2334" s="5">
        <v>64.729657772455269</v>
      </c>
      <c r="M2334" s="5">
        <v>10.883824506919176</v>
      </c>
      <c r="N2334" s="7">
        <v>5.9473264872384402</v>
      </c>
      <c r="O2334" s="7" t="s">
        <v>3351</v>
      </c>
      <c r="P2334" s="67">
        <v>53.216765098712102</v>
      </c>
      <c r="Q2334" s="18">
        <f t="shared" si="127"/>
        <v>3</v>
      </c>
      <c r="R2334" s="68">
        <v>1.5</v>
      </c>
      <c r="S2334" s="69">
        <v>31059.25</v>
      </c>
      <c r="T2334" s="59">
        <f t="shared" si="125"/>
        <v>31059.25</v>
      </c>
    </row>
    <row r="2335" spans="1:20">
      <c r="A2335">
        <f t="shared" si="126"/>
        <v>54</v>
      </c>
      <c r="B2335" s="60" t="s">
        <v>85</v>
      </c>
      <c r="C2335" s="60" t="s">
        <v>253</v>
      </c>
      <c r="D2335" s="60">
        <v>4</v>
      </c>
      <c r="E2335" s="65">
        <v>6346.99</v>
      </c>
      <c r="F2335" s="60">
        <v>2014</v>
      </c>
      <c r="G2335" s="65">
        <v>78.147999999999996</v>
      </c>
      <c r="H2335" s="65">
        <v>5.2330255508422852</v>
      </c>
      <c r="I2335" s="66">
        <v>3.2899999618530273</v>
      </c>
      <c r="J2335" s="5">
        <v>9.2191202079837637</v>
      </c>
      <c r="K2335" s="6">
        <v>61.796380429969481</v>
      </c>
      <c r="L2335" s="5">
        <v>55.170688546048659</v>
      </c>
      <c r="M2335" s="5">
        <v>10.321394601981432</v>
      </c>
      <c r="N2335" s="7">
        <v>5.3452746139031797</v>
      </c>
      <c r="O2335" s="7" t="s">
        <v>1505</v>
      </c>
      <c r="P2335" s="67">
        <v>48.446289552769265</v>
      </c>
      <c r="Q2335" s="18">
        <f t="shared" si="127"/>
        <v>3</v>
      </c>
      <c r="R2335" s="68">
        <v>1.61</v>
      </c>
      <c r="S2335" s="69">
        <v>15205.87</v>
      </c>
      <c r="T2335" s="59">
        <f t="shared" si="125"/>
        <v>15205.87</v>
      </c>
    </row>
    <row r="2336" spans="1:20">
      <c r="A2336">
        <f t="shared" si="126"/>
        <v>114</v>
      </c>
      <c r="B2336" s="60" t="s">
        <v>52</v>
      </c>
      <c r="C2336" s="60" t="s">
        <v>220</v>
      </c>
      <c r="D2336" s="60">
        <v>7</v>
      </c>
      <c r="E2336" s="65">
        <v>1350.0909999999999</v>
      </c>
      <c r="F2336" s="60">
        <v>2022</v>
      </c>
      <c r="G2336" s="65">
        <v>78.167000000000002</v>
      </c>
      <c r="H2336" s="65">
        <v>6.357114315032959</v>
      </c>
      <c r="I2336" s="66">
        <v>7.0399999618530273</v>
      </c>
      <c r="J2336" s="5">
        <v>10.343208972174438</v>
      </c>
      <c r="K2336" s="6">
        <v>69.348079120499165</v>
      </c>
      <c r="L2336" s="5">
        <v>62.722387236578342</v>
      </c>
      <c r="M2336" s="5">
        <v>14.071394601981432</v>
      </c>
      <c r="N2336" s="7">
        <v>4.4574392951602846</v>
      </c>
      <c r="O2336" s="7" t="s">
        <v>3352</v>
      </c>
      <c r="P2336" s="67">
        <v>39.931983664513737</v>
      </c>
      <c r="Q2336" s="18">
        <f t="shared" si="127"/>
        <v>3</v>
      </c>
      <c r="R2336" s="68">
        <v>1.51</v>
      </c>
      <c r="S2336" s="69">
        <v>43128.63</v>
      </c>
      <c r="T2336" s="59">
        <f t="shared" si="125"/>
        <v>43128.63</v>
      </c>
    </row>
    <row r="2337" spans="1:20">
      <c r="A2337">
        <f t="shared" si="126"/>
        <v>66</v>
      </c>
      <c r="B2337" s="60" t="s">
        <v>46</v>
      </c>
      <c r="C2337" s="60" t="s">
        <v>214</v>
      </c>
      <c r="D2337" s="60">
        <v>7</v>
      </c>
      <c r="E2337" s="65">
        <v>10511.163</v>
      </c>
      <c r="F2337" s="60">
        <v>2013</v>
      </c>
      <c r="G2337" s="65">
        <v>78.168999999999997</v>
      </c>
      <c r="H2337" s="65">
        <v>6.6976556777954102</v>
      </c>
      <c r="I2337" s="66">
        <v>5.6100001335144043</v>
      </c>
      <c r="J2337" s="5">
        <v>10.683750334936889</v>
      </c>
      <c r="K2337" s="6">
        <v>71.633138449639091</v>
      </c>
      <c r="L2337" s="5">
        <v>65.007446565718269</v>
      </c>
      <c r="M2337" s="5">
        <v>12.641394773642809</v>
      </c>
      <c r="N2337" s="7">
        <v>5.1424267440218063</v>
      </c>
      <c r="O2337" s="7" t="s">
        <v>1652</v>
      </c>
      <c r="P2337" s="67">
        <v>46.661736423677112</v>
      </c>
      <c r="Q2337" s="18">
        <f t="shared" si="127"/>
        <v>3</v>
      </c>
      <c r="R2337" s="68">
        <v>1.62</v>
      </c>
      <c r="S2337" s="69">
        <v>39317.550000000003</v>
      </c>
      <c r="T2337" s="59">
        <f t="shared" si="125"/>
        <v>39317.550000000003</v>
      </c>
    </row>
    <row r="2338" spans="1:20">
      <c r="A2338">
        <f t="shared" si="126"/>
        <v>134</v>
      </c>
      <c r="B2338" s="60" t="s">
        <v>52</v>
      </c>
      <c r="C2338" s="60" t="s">
        <v>220</v>
      </c>
      <c r="D2338" s="60">
        <v>7</v>
      </c>
      <c r="E2338" s="65">
        <v>1317.425</v>
      </c>
      <c r="F2338" s="60">
        <v>2017</v>
      </c>
      <c r="G2338" s="65">
        <v>78.180999999999997</v>
      </c>
      <c r="H2338" s="65">
        <v>5.9383959770202637</v>
      </c>
      <c r="I2338" s="66">
        <v>7.5500001907348633</v>
      </c>
      <c r="J2338" s="5">
        <v>9.9244906341617423</v>
      </c>
      <c r="K2338" s="6">
        <v>66.552617345504942</v>
      </c>
      <c r="L2338" s="5">
        <v>59.926925461584119</v>
      </c>
      <c r="M2338" s="5">
        <v>14.581394830863267</v>
      </c>
      <c r="N2338" s="7">
        <v>4.1098211904077662</v>
      </c>
      <c r="O2338" s="7" t="s">
        <v>1102</v>
      </c>
      <c r="P2338" s="67">
        <v>37.119582147377862</v>
      </c>
      <c r="Q2338" s="18">
        <f t="shared" si="127"/>
        <v>3</v>
      </c>
      <c r="R2338" s="68">
        <v>1.58</v>
      </c>
      <c r="S2338" s="69">
        <v>39533.46</v>
      </c>
      <c r="T2338" s="59">
        <f t="shared" si="125"/>
        <v>39533.46</v>
      </c>
    </row>
    <row r="2339" spans="1:20">
      <c r="A2339" t="str">
        <f t="shared" si="126"/>
        <v/>
      </c>
      <c r="B2339" s="60" t="s">
        <v>334</v>
      </c>
      <c r="C2339" s="60" t="s">
        <v>335</v>
      </c>
      <c r="D2339" s="60">
        <v>4</v>
      </c>
      <c r="E2339" s="65">
        <v>3547.1060000000002</v>
      </c>
      <c r="F2339" s="60">
        <v>2012</v>
      </c>
      <c r="G2339" s="65">
        <v>78.186999999999998</v>
      </c>
      <c r="H2339" s="65" t="s">
        <v>367</v>
      </c>
      <c r="I2339" s="66">
        <v>6.0100002288818359</v>
      </c>
      <c r="J2339" s="5" t="s">
        <v>367</v>
      </c>
      <c r="K2339" s="6" t="s">
        <v>367</v>
      </c>
      <c r="L2339" s="5" t="s">
        <v>367</v>
      </c>
      <c r="M2339" s="5">
        <v>13.04139486901024</v>
      </c>
      <c r="N2339" s="7" t="s">
        <v>367</v>
      </c>
      <c r="O2339" s="7" t="s">
        <v>3353</v>
      </c>
      <c r="P2339" s="67" t="s">
        <v>367</v>
      </c>
      <c r="Q2339" s="18">
        <f t="shared" si="127"/>
        <v>3</v>
      </c>
      <c r="R2339" s="68">
        <v>1.62</v>
      </c>
      <c r="S2339" s="69">
        <v>41964.08</v>
      </c>
      <c r="T2339" s="59">
        <f t="shared" si="125"/>
        <v>41964.08</v>
      </c>
    </row>
    <row r="2340" spans="1:20">
      <c r="A2340">
        <f t="shared" si="126"/>
        <v>74</v>
      </c>
      <c r="B2340" s="60" t="s">
        <v>85</v>
      </c>
      <c r="C2340" s="60" t="s">
        <v>253</v>
      </c>
      <c r="D2340" s="60">
        <v>4</v>
      </c>
      <c r="E2340" s="65">
        <v>6160.1279999999997</v>
      </c>
      <c r="F2340" s="60">
        <v>2017</v>
      </c>
      <c r="G2340" s="65">
        <v>78.191999999999993</v>
      </c>
      <c r="H2340" s="65">
        <v>5.1539897918701172</v>
      </c>
      <c r="I2340" s="66">
        <v>3.7999999523162842</v>
      </c>
      <c r="J2340" s="5">
        <v>9.1400844490115958</v>
      </c>
      <c r="K2340" s="6">
        <v>61.30109363508565</v>
      </c>
      <c r="L2340" s="5">
        <v>54.675401751164827</v>
      </c>
      <c r="M2340" s="5">
        <v>10.831394592444688</v>
      </c>
      <c r="N2340" s="7">
        <v>5.0478635308239079</v>
      </c>
      <c r="O2340" s="7" t="s">
        <v>1040</v>
      </c>
      <c r="P2340" s="67">
        <v>45.591906878698069</v>
      </c>
      <c r="Q2340" s="18">
        <f t="shared" si="127"/>
        <v>3</v>
      </c>
      <c r="R2340" s="68">
        <v>1.58</v>
      </c>
      <c r="S2340" s="69">
        <v>16128.58</v>
      </c>
      <c r="T2340" s="59">
        <f t="shared" si="125"/>
        <v>16128.58</v>
      </c>
    </row>
    <row r="2341" spans="1:20">
      <c r="A2341">
        <f t="shared" si="126"/>
        <v>81</v>
      </c>
      <c r="B2341" s="60" t="s">
        <v>44</v>
      </c>
      <c r="C2341" s="60" t="s">
        <v>212</v>
      </c>
      <c r="D2341" s="60">
        <v>7</v>
      </c>
      <c r="E2341" s="65">
        <v>3986.3339999999998</v>
      </c>
      <c r="F2341" s="60">
        <v>2019</v>
      </c>
      <c r="G2341" s="65">
        <v>78.197000000000003</v>
      </c>
      <c r="H2341" s="65">
        <v>5.6257438659667969</v>
      </c>
      <c r="I2341" s="66">
        <v>4.2600002288818359</v>
      </c>
      <c r="J2341" s="5">
        <v>9.6118385231082755</v>
      </c>
      <c r="K2341" s="6">
        <v>64.469195456887874</v>
      </c>
      <c r="L2341" s="5">
        <v>57.843503572967052</v>
      </c>
      <c r="M2341" s="5">
        <v>11.29139486901024</v>
      </c>
      <c r="N2341" s="7">
        <v>5.1227952121062783</v>
      </c>
      <c r="O2341" s="7" t="s">
        <v>751</v>
      </c>
      <c r="P2341" s="67">
        <v>46.107495120438323</v>
      </c>
      <c r="Q2341" s="18">
        <f t="shared" si="127"/>
        <v>3</v>
      </c>
      <c r="R2341" s="68">
        <v>1.55</v>
      </c>
      <c r="S2341" s="69">
        <v>35122.85</v>
      </c>
      <c r="T2341" s="59">
        <f t="shared" si="125"/>
        <v>35122.85</v>
      </c>
    </row>
    <row r="2342" spans="1:20">
      <c r="A2342">
        <f t="shared" si="126"/>
        <v>44</v>
      </c>
      <c r="B2342" s="60" t="s">
        <v>37</v>
      </c>
      <c r="C2342" s="60" t="s">
        <v>205</v>
      </c>
      <c r="D2342" s="60">
        <v>8</v>
      </c>
      <c r="E2342" s="65">
        <v>1425179.5689999999</v>
      </c>
      <c r="F2342" s="60">
        <v>2022</v>
      </c>
      <c r="G2342" s="65">
        <v>78.201999999999998</v>
      </c>
      <c r="H2342" s="65">
        <v>5.9729999999999999</v>
      </c>
      <c r="I2342" s="66">
        <v>3.5299999713897705</v>
      </c>
      <c r="J2342" s="5">
        <v>9.9590946571414793</v>
      </c>
      <c r="K2342" s="6">
        <v>66.80260723842008</v>
      </c>
      <c r="L2342" s="5">
        <v>60.176915354499258</v>
      </c>
      <c r="M2342" s="5">
        <v>10.561394611518175</v>
      </c>
      <c r="N2342" s="7">
        <v>5.6978190445484147</v>
      </c>
      <c r="O2342" s="7" t="s">
        <v>3354</v>
      </c>
      <c r="P2342" s="67">
        <v>51.043929472533847</v>
      </c>
      <c r="Q2342" s="18">
        <f t="shared" si="127"/>
        <v>3</v>
      </c>
      <c r="R2342" s="68">
        <v>1.51</v>
      </c>
      <c r="S2342" s="69">
        <v>21499.38</v>
      </c>
      <c r="T2342" s="59">
        <f t="shared" si="125"/>
        <v>21499.38</v>
      </c>
    </row>
    <row r="2343" spans="1:20">
      <c r="A2343">
        <f t="shared" si="126"/>
        <v>126</v>
      </c>
      <c r="B2343" s="60" t="s">
        <v>85</v>
      </c>
      <c r="C2343" s="60" t="s">
        <v>253</v>
      </c>
      <c r="D2343" s="60">
        <v>4</v>
      </c>
      <c r="E2343" s="65">
        <v>5794.5940000000001</v>
      </c>
      <c r="F2343" s="60">
        <v>2019</v>
      </c>
      <c r="G2343" s="65">
        <v>78.207999999999998</v>
      </c>
      <c r="H2343" s="65">
        <v>4.0242195129394531</v>
      </c>
      <c r="I2343" s="66">
        <v>3.8199999332427979</v>
      </c>
      <c r="J2343" s="5">
        <v>8.0103141700809317</v>
      </c>
      <c r="K2343" s="6">
        <v>53.734897172593278</v>
      </c>
      <c r="L2343" s="5">
        <v>47.109205288672456</v>
      </c>
      <c r="M2343" s="5">
        <v>10.851394573371202</v>
      </c>
      <c r="N2343" s="7">
        <v>4.3413042416019199</v>
      </c>
      <c r="O2343" s="7" t="s">
        <v>790</v>
      </c>
      <c r="P2343" s="67">
        <v>39.073719687830071</v>
      </c>
      <c r="Q2343" s="18">
        <f t="shared" si="127"/>
        <v>3</v>
      </c>
      <c r="R2343" s="68">
        <v>1.55</v>
      </c>
      <c r="S2343" s="69">
        <v>15659.57</v>
      </c>
      <c r="T2343" s="59">
        <f t="shared" si="125"/>
        <v>15659.57</v>
      </c>
    </row>
    <row r="2344" spans="1:20">
      <c r="A2344" t="str">
        <f t="shared" si="126"/>
        <v/>
      </c>
      <c r="B2344" s="60" t="s">
        <v>338</v>
      </c>
      <c r="C2344" s="60" t="s">
        <v>339</v>
      </c>
      <c r="D2344" s="60">
        <v>7</v>
      </c>
      <c r="E2344" s="65">
        <v>1684.79</v>
      </c>
      <c r="F2344" s="60">
        <v>2024</v>
      </c>
      <c r="G2344" s="65">
        <v>78.221999999999994</v>
      </c>
      <c r="H2344" s="65">
        <v>6.9424994888305669</v>
      </c>
      <c r="I2344" s="66" t="s">
        <v>367</v>
      </c>
      <c r="J2344" s="5">
        <v>10.928594145972045</v>
      </c>
      <c r="K2344" s="6">
        <v>73.324465578061393</v>
      </c>
      <c r="L2344" s="5">
        <v>66.69877369414057</v>
      </c>
      <c r="M2344" s="5" t="s">
        <v>367</v>
      </c>
      <c r="N2344" s="7" t="s">
        <v>367</v>
      </c>
      <c r="O2344" s="7" t="s">
        <v>3355</v>
      </c>
      <c r="P2344" s="67" t="s">
        <v>367</v>
      </c>
      <c r="Q2344" s="18">
        <f t="shared" si="127"/>
        <v>3</v>
      </c>
      <c r="R2344" s="68">
        <v>1.49</v>
      </c>
      <c r="S2344" s="69">
        <v>15716.29</v>
      </c>
      <c r="T2344" s="59">
        <f t="shared" si="125"/>
        <v>15716.29</v>
      </c>
    </row>
    <row r="2345" spans="1:20">
      <c r="A2345" t="str">
        <f t="shared" si="126"/>
        <v/>
      </c>
      <c r="B2345" s="60" t="s">
        <v>47</v>
      </c>
      <c r="C2345" s="60" t="s">
        <v>215</v>
      </c>
      <c r="D2345" s="60">
        <v>3</v>
      </c>
      <c r="E2345" s="65">
        <v>5437.42</v>
      </c>
      <c r="F2345" s="60">
        <v>2006</v>
      </c>
      <c r="G2345" s="65">
        <v>78.222999999999999</v>
      </c>
      <c r="H2345" s="65" t="s">
        <v>367</v>
      </c>
      <c r="I2345" s="66">
        <v>9.0399999618530273</v>
      </c>
      <c r="J2345" s="5" t="s">
        <v>367</v>
      </c>
      <c r="K2345" s="6" t="s">
        <v>367</v>
      </c>
      <c r="L2345" s="5" t="s">
        <v>367</v>
      </c>
      <c r="M2345" s="5">
        <v>16.071394601981432</v>
      </c>
      <c r="N2345" s="7" t="s">
        <v>367</v>
      </c>
      <c r="O2345" s="7" t="s">
        <v>2693</v>
      </c>
      <c r="P2345" s="67" t="s">
        <v>367</v>
      </c>
      <c r="Q2345" s="18">
        <f t="shared" si="127"/>
        <v>3</v>
      </c>
      <c r="R2345" s="68">
        <v>1.71</v>
      </c>
      <c r="S2345" s="69">
        <v>63262.74</v>
      </c>
      <c r="T2345" s="59">
        <f t="shared" si="125"/>
        <v>63262.74</v>
      </c>
    </row>
    <row r="2346" spans="1:20">
      <c r="A2346">
        <f t="shared" si="126"/>
        <v>125</v>
      </c>
      <c r="B2346" s="60" t="s">
        <v>81</v>
      </c>
      <c r="C2346" s="60" t="s">
        <v>249</v>
      </c>
      <c r="D2346" s="60">
        <v>4</v>
      </c>
      <c r="E2346" s="65">
        <v>3337.0250000000001</v>
      </c>
      <c r="F2346" s="60">
        <v>2012</v>
      </c>
      <c r="G2346" s="65">
        <v>78.227000000000004</v>
      </c>
      <c r="H2346" s="65">
        <v>6.2210946083068848</v>
      </c>
      <c r="I2346" s="66">
        <v>8.3674097061157227</v>
      </c>
      <c r="J2346" s="5">
        <v>10.207189265448363</v>
      </c>
      <c r="K2346" s="6">
        <v>68.488638931553439</v>
      </c>
      <c r="L2346" s="5">
        <v>61.862947047632616</v>
      </c>
      <c r="M2346" s="5">
        <v>15.398804346244127</v>
      </c>
      <c r="N2346" s="7">
        <v>4.0173863929066291</v>
      </c>
      <c r="O2346" s="7" t="s">
        <v>1901</v>
      </c>
      <c r="P2346" s="67">
        <v>36.453261137030431</v>
      </c>
      <c r="Q2346" s="18">
        <f t="shared" si="127"/>
        <v>3</v>
      </c>
      <c r="R2346" s="68">
        <v>1.62</v>
      </c>
      <c r="S2346" s="69">
        <v>64908.26</v>
      </c>
      <c r="T2346" s="59">
        <f t="shared" si="125"/>
        <v>64908.26</v>
      </c>
    </row>
    <row r="2347" spans="1:20">
      <c r="A2347">
        <f t="shared" si="126"/>
        <v>105</v>
      </c>
      <c r="B2347" s="60" t="s">
        <v>153</v>
      </c>
      <c r="C2347" s="60" t="s">
        <v>321</v>
      </c>
      <c r="D2347" s="60">
        <v>2</v>
      </c>
      <c r="E2347" s="65">
        <v>347275.80699999997</v>
      </c>
      <c r="F2347" s="60">
        <v>2025</v>
      </c>
      <c r="G2347" s="65">
        <v>79.614000000000004</v>
      </c>
      <c r="H2347" s="65">
        <v>6.9687900314331053</v>
      </c>
      <c r="I2347" s="66">
        <v>7.0500001907348633</v>
      </c>
      <c r="J2347" s="5">
        <v>10.954884688574584</v>
      </c>
      <c r="K2347" s="6">
        <v>74.80884464398288</v>
      </c>
      <c r="L2347" s="5">
        <v>68.183152760062057</v>
      </c>
      <c r="M2347" s="5">
        <v>14.081394830863267</v>
      </c>
      <c r="N2347" s="7">
        <v>4.8420737845245156</v>
      </c>
      <c r="O2347" s="7" t="s">
        <v>3350</v>
      </c>
      <c r="P2347" s="67">
        <v>43.225377008958603</v>
      </c>
      <c r="Q2347" s="18">
        <f t="shared" si="127"/>
        <v>3</v>
      </c>
      <c r="R2347" s="68">
        <v>1.48</v>
      </c>
      <c r="S2347" s="69" t="s">
        <v>367</v>
      </c>
      <c r="T2347" s="59">
        <f t="shared" si="125"/>
        <v>75489.27</v>
      </c>
    </row>
    <row r="2348" spans="1:20">
      <c r="A2348">
        <f t="shared" si="126"/>
        <v>50</v>
      </c>
      <c r="B2348" s="60" t="s">
        <v>46</v>
      </c>
      <c r="C2348" s="60" t="s">
        <v>214</v>
      </c>
      <c r="D2348" s="60">
        <v>7</v>
      </c>
      <c r="E2348" s="65">
        <v>10550.129000000001</v>
      </c>
      <c r="F2348" s="60">
        <v>2020</v>
      </c>
      <c r="G2348" s="65">
        <v>78.236999999999995</v>
      </c>
      <c r="H2348" s="65">
        <v>6.8970913887023926</v>
      </c>
      <c r="I2348" s="66">
        <v>5.0199999809265137</v>
      </c>
      <c r="J2348" s="5">
        <v>10.883186045843871</v>
      </c>
      <c r="K2348" s="6">
        <v>73.033806239754881</v>
      </c>
      <c r="L2348" s="5">
        <v>66.408114355834059</v>
      </c>
      <c r="M2348" s="5">
        <v>12.051394621054918</v>
      </c>
      <c r="N2348" s="7">
        <v>5.510409080772515</v>
      </c>
      <c r="O2348" s="7" t="s">
        <v>581</v>
      </c>
      <c r="P2348" s="67">
        <v>49.480606796252403</v>
      </c>
      <c r="Q2348" s="18">
        <f t="shared" si="127"/>
        <v>3</v>
      </c>
      <c r="R2348" s="68">
        <v>1.53</v>
      </c>
      <c r="S2348" s="69">
        <v>45119.94</v>
      </c>
      <c r="T2348" s="59">
        <f t="shared" si="125"/>
        <v>45119.94</v>
      </c>
    </row>
    <row r="2349" spans="1:20">
      <c r="A2349">
        <f t="shared" si="126"/>
        <v>11</v>
      </c>
      <c r="B2349" s="60" t="s">
        <v>11</v>
      </c>
      <c r="C2349" s="60" t="s">
        <v>179</v>
      </c>
      <c r="D2349" s="60">
        <v>7</v>
      </c>
      <c r="E2349" s="65">
        <v>2992.93</v>
      </c>
      <c r="F2349" s="60">
        <v>2008</v>
      </c>
      <c r="G2349" s="65">
        <v>78.248000000000005</v>
      </c>
      <c r="H2349" s="65">
        <v>5.0598607063293457</v>
      </c>
      <c r="I2349" s="66">
        <v>2.1500000953674316</v>
      </c>
      <c r="J2349" s="5">
        <v>9.0459553634708243</v>
      </c>
      <c r="K2349" s="6">
        <v>60.71323565796623</v>
      </c>
      <c r="L2349" s="5">
        <v>54.087543774045407</v>
      </c>
      <c r="M2349" s="5">
        <v>9.1813947354958358</v>
      </c>
      <c r="N2349" s="7">
        <v>5.8909942696330919</v>
      </c>
      <c r="O2349" s="7" t="s">
        <v>2414</v>
      </c>
      <c r="P2349" s="67">
        <v>53.886651585705629</v>
      </c>
      <c r="Q2349" s="18">
        <f t="shared" si="127"/>
        <v>2</v>
      </c>
      <c r="R2349" s="68">
        <v>1.69</v>
      </c>
      <c r="S2349" s="69">
        <v>11056.35</v>
      </c>
      <c r="T2349" s="59">
        <f t="shared" si="125"/>
        <v>11056.35</v>
      </c>
    </row>
    <row r="2350" spans="1:20">
      <c r="A2350" t="str">
        <f t="shared" si="126"/>
        <v/>
      </c>
      <c r="B2350" s="60" t="s">
        <v>81</v>
      </c>
      <c r="C2350" s="60" t="s">
        <v>249</v>
      </c>
      <c r="D2350" s="60">
        <v>4</v>
      </c>
      <c r="E2350" s="65">
        <v>4400.1440000000002</v>
      </c>
      <c r="F2350" s="60">
        <v>2020</v>
      </c>
      <c r="G2350" s="65">
        <v>78.248000000000005</v>
      </c>
      <c r="H2350" s="65" t="s">
        <v>367</v>
      </c>
      <c r="I2350" s="66">
        <v>6.2955479621887207</v>
      </c>
      <c r="J2350" s="5" t="s">
        <v>367</v>
      </c>
      <c r="K2350" s="6" t="s">
        <v>367</v>
      </c>
      <c r="L2350" s="5" t="s">
        <v>367</v>
      </c>
      <c r="M2350" s="5">
        <v>13.326942602317125</v>
      </c>
      <c r="N2350" s="7" t="s">
        <v>367</v>
      </c>
      <c r="O2350" s="7" t="s">
        <v>616</v>
      </c>
      <c r="P2350" s="67" t="s">
        <v>367</v>
      </c>
      <c r="Q2350" s="18">
        <f t="shared" si="127"/>
        <v>3</v>
      </c>
      <c r="R2350" s="68">
        <v>1.53</v>
      </c>
      <c r="S2350" s="69">
        <v>49372.82</v>
      </c>
      <c r="T2350" s="59">
        <f t="shared" si="125"/>
        <v>49372.82</v>
      </c>
    </row>
    <row r="2351" spans="1:20">
      <c r="A2351" t="str">
        <f t="shared" si="126"/>
        <v/>
      </c>
      <c r="B2351" s="60" t="s">
        <v>122</v>
      </c>
      <c r="C2351" s="60" t="s">
        <v>290</v>
      </c>
      <c r="D2351" s="60">
        <v>4</v>
      </c>
      <c r="E2351" s="65">
        <v>1426.9380000000001</v>
      </c>
      <c r="F2351" s="60">
        <v>2008</v>
      </c>
      <c r="G2351" s="65">
        <v>78.262</v>
      </c>
      <c r="H2351" s="65" t="s">
        <v>367</v>
      </c>
      <c r="I2351" s="66">
        <v>16.239999771118164</v>
      </c>
      <c r="J2351" s="5" t="s">
        <v>367</v>
      </c>
      <c r="K2351" s="6" t="s">
        <v>367</v>
      </c>
      <c r="L2351" s="5" t="s">
        <v>367</v>
      </c>
      <c r="M2351" s="5">
        <v>23.271394411246568</v>
      </c>
      <c r="N2351" s="7" t="s">
        <v>367</v>
      </c>
      <c r="O2351" s="7" t="s">
        <v>2396</v>
      </c>
      <c r="P2351" s="67" t="s">
        <v>367</v>
      </c>
      <c r="Q2351" s="18">
        <f t="shared" si="127"/>
        <v>3</v>
      </c>
      <c r="R2351" s="68">
        <v>1.69</v>
      </c>
      <c r="S2351" s="69">
        <v>109206.3</v>
      </c>
      <c r="T2351" s="59">
        <f t="shared" si="125"/>
        <v>109206.3</v>
      </c>
    </row>
    <row r="2352" spans="1:20">
      <c r="A2352">
        <f t="shared" si="126"/>
        <v>77</v>
      </c>
      <c r="B2352" s="60" t="s">
        <v>85</v>
      </c>
      <c r="C2352" s="60" t="s">
        <v>253</v>
      </c>
      <c r="D2352" s="60">
        <v>4</v>
      </c>
      <c r="E2352" s="65">
        <v>5984.1189999999997</v>
      </c>
      <c r="F2352" s="60">
        <v>2018</v>
      </c>
      <c r="G2352" s="65">
        <v>78.263000000000005</v>
      </c>
      <c r="H2352" s="65">
        <v>5.1671867370605469</v>
      </c>
      <c r="I2352" s="66">
        <v>3.6600000858306885</v>
      </c>
      <c r="J2352" s="5">
        <v>9.1532813942020255</v>
      </c>
      <c r="K2352" s="6">
        <v>61.445346515259139</v>
      </c>
      <c r="L2352" s="5">
        <v>54.819654631338317</v>
      </c>
      <c r="M2352" s="5">
        <v>10.691394725959093</v>
      </c>
      <c r="N2352" s="7">
        <v>5.1274558686187328</v>
      </c>
      <c r="O2352" s="7" t="s">
        <v>887</v>
      </c>
      <c r="P2352" s="67">
        <v>46.203221644662953</v>
      </c>
      <c r="Q2352" s="18">
        <f t="shared" si="127"/>
        <v>3</v>
      </c>
      <c r="R2352" s="68">
        <v>1.56</v>
      </c>
      <c r="S2352" s="69">
        <v>16290.05</v>
      </c>
      <c r="T2352" s="59">
        <f t="shared" si="125"/>
        <v>16290.05</v>
      </c>
    </row>
    <row r="2353" spans="1:20">
      <c r="A2353">
        <f t="shared" si="126"/>
        <v>9</v>
      </c>
      <c r="B2353" s="60" t="s">
        <v>116</v>
      </c>
      <c r="C2353" s="60" t="s">
        <v>284</v>
      </c>
      <c r="D2353" s="60">
        <v>1</v>
      </c>
      <c r="E2353" s="65">
        <v>4167.8599999999997</v>
      </c>
      <c r="F2353" s="60">
        <v>2018</v>
      </c>
      <c r="G2353" s="65">
        <v>78.266000000000005</v>
      </c>
      <c r="H2353" s="65">
        <v>6.2814340591430664</v>
      </c>
      <c r="I2353" s="66">
        <v>2.836338996887207</v>
      </c>
      <c r="J2353" s="5">
        <v>10.267528716284545</v>
      </c>
      <c r="K2353" s="6">
        <v>68.927853977782249</v>
      </c>
      <c r="L2353" s="5">
        <v>62.302162093861426</v>
      </c>
      <c r="M2353" s="5">
        <v>9.8677336370156112</v>
      </c>
      <c r="N2353" s="7">
        <v>6.31372556107058</v>
      </c>
      <c r="O2353" s="7" t="s">
        <v>867</v>
      </c>
      <c r="P2353" s="67">
        <v>56.892632326117301</v>
      </c>
      <c r="Q2353" s="18">
        <f t="shared" si="127"/>
        <v>2</v>
      </c>
      <c r="R2353" s="68">
        <v>1.56</v>
      </c>
      <c r="S2353" s="69">
        <v>32681.45</v>
      </c>
      <c r="T2353" s="59">
        <f t="shared" si="125"/>
        <v>32681.45</v>
      </c>
    </row>
    <row r="2354" spans="1:20">
      <c r="A2354">
        <f t="shared" si="126"/>
        <v>62</v>
      </c>
      <c r="B2354" s="60" t="s">
        <v>85</v>
      </c>
      <c r="C2354" s="60" t="s">
        <v>253</v>
      </c>
      <c r="D2354" s="60">
        <v>4</v>
      </c>
      <c r="E2354" s="65">
        <v>6472.4690000000001</v>
      </c>
      <c r="F2354" s="60">
        <v>2015</v>
      </c>
      <c r="G2354" s="65">
        <v>78.275000000000006</v>
      </c>
      <c r="H2354" s="65">
        <v>5.171971321105957</v>
      </c>
      <c r="I2354" s="66">
        <v>3.2899999618530273</v>
      </c>
      <c r="J2354" s="5">
        <v>9.1580659782474356</v>
      </c>
      <c r="K2354" s="6">
        <v>61.486891385911804</v>
      </c>
      <c r="L2354" s="5">
        <v>54.861199501990981</v>
      </c>
      <c r="M2354" s="5">
        <v>10.321394601981432</v>
      </c>
      <c r="N2354" s="7">
        <v>5.3152894175230063</v>
      </c>
      <c r="O2354" s="7" t="s">
        <v>1339</v>
      </c>
      <c r="P2354" s="67">
        <v>48.063025029909745</v>
      </c>
      <c r="Q2354" s="18">
        <f t="shared" si="127"/>
        <v>3</v>
      </c>
      <c r="R2354" s="68">
        <v>1.59</v>
      </c>
      <c r="S2354" s="69">
        <v>14980.02</v>
      </c>
      <c r="T2354" s="59">
        <f t="shared" si="125"/>
        <v>14980.02</v>
      </c>
    </row>
    <row r="2355" spans="1:20">
      <c r="A2355">
        <f t="shared" si="126"/>
        <v>89</v>
      </c>
      <c r="B2355" s="60" t="s">
        <v>44</v>
      </c>
      <c r="C2355" s="60" t="s">
        <v>212</v>
      </c>
      <c r="D2355" s="60">
        <v>7</v>
      </c>
      <c r="E2355" s="65">
        <v>3907.027</v>
      </c>
      <c r="F2355" s="60">
        <v>2022</v>
      </c>
      <c r="G2355" s="65">
        <v>78.278000000000006</v>
      </c>
      <c r="H2355" s="65">
        <v>5.5786914825439453</v>
      </c>
      <c r="I2355" s="66">
        <v>4.5799999237060547</v>
      </c>
      <c r="J2355" s="5">
        <v>9.5647861396854239</v>
      </c>
      <c r="K2355" s="6">
        <v>64.22005563233229</v>
      </c>
      <c r="L2355" s="5">
        <v>57.594363748411467</v>
      </c>
      <c r="M2355" s="5">
        <v>11.611394563834459</v>
      </c>
      <c r="N2355" s="7">
        <v>4.9601590430660503</v>
      </c>
      <c r="O2355" s="7" t="s">
        <v>3357</v>
      </c>
      <c r="P2355" s="67">
        <v>44.435600075621728</v>
      </c>
      <c r="Q2355" s="18">
        <f t="shared" si="127"/>
        <v>3</v>
      </c>
      <c r="R2355" s="68">
        <v>1.51</v>
      </c>
      <c r="S2355" s="69">
        <v>39864.01</v>
      </c>
      <c r="T2355" s="59">
        <f t="shared" si="125"/>
        <v>39864.01</v>
      </c>
    </row>
    <row r="2356" spans="1:20">
      <c r="A2356">
        <f t="shared" si="126"/>
        <v>83</v>
      </c>
      <c r="B2356" s="60" t="s">
        <v>132</v>
      </c>
      <c r="C2356" s="60" t="s">
        <v>300</v>
      </c>
      <c r="D2356" s="60">
        <v>7</v>
      </c>
      <c r="E2356" s="65">
        <v>2014.1579999999999</v>
      </c>
      <c r="F2356" s="60">
        <v>2007</v>
      </c>
      <c r="G2356" s="65">
        <v>78.284999999999997</v>
      </c>
      <c r="H2356" s="65">
        <v>5.8175632158915205</v>
      </c>
      <c r="I2356" s="66">
        <v>6.0500001907348633</v>
      </c>
      <c r="J2356" s="5">
        <v>9.803657873033</v>
      </c>
      <c r="K2356" s="6">
        <v>65.829778726383324</v>
      </c>
      <c r="L2356" s="5">
        <v>59.204086842462502</v>
      </c>
      <c r="M2356" s="5">
        <v>13.081394830863267</v>
      </c>
      <c r="N2356" s="7">
        <v>4.5258237067182465</v>
      </c>
      <c r="O2356" s="7" t="s">
        <v>2550</v>
      </c>
      <c r="P2356" s="67">
        <v>41.399036233902592</v>
      </c>
      <c r="Q2356" s="18">
        <f t="shared" si="127"/>
        <v>3</v>
      </c>
      <c r="R2356" s="68">
        <v>1.69</v>
      </c>
      <c r="S2356" s="69">
        <v>39995.21</v>
      </c>
      <c r="T2356" s="59">
        <f t="shared" si="125"/>
        <v>39995.21</v>
      </c>
    </row>
    <row r="2357" spans="1:20">
      <c r="A2357">
        <f t="shared" si="126"/>
        <v>38</v>
      </c>
      <c r="B2357" s="60" t="s">
        <v>154</v>
      </c>
      <c r="C2357" s="60" t="s">
        <v>322</v>
      </c>
      <c r="D2357" s="60">
        <v>1</v>
      </c>
      <c r="E2357" s="65">
        <v>3386.5880000000002</v>
      </c>
      <c r="F2357" s="60">
        <v>2024</v>
      </c>
      <c r="G2357" s="65">
        <v>78.287000000000006</v>
      </c>
      <c r="H2357" s="65">
        <v>6.6517004013061509</v>
      </c>
      <c r="I2357" s="66">
        <v>3.8490703105926514</v>
      </c>
      <c r="J2357" s="5">
        <v>10.63779505844763</v>
      </c>
      <c r="K2357" s="6">
        <v>71.432683037944358</v>
      </c>
      <c r="L2357" s="5">
        <v>64.806991154023535</v>
      </c>
      <c r="M2357" s="5">
        <v>10.880464950721056</v>
      </c>
      <c r="N2357" s="7">
        <v>5.956270384357861</v>
      </c>
      <c r="O2357" s="7" t="s">
        <v>3358</v>
      </c>
      <c r="P2357" s="67">
        <v>53.234323847200258</v>
      </c>
      <c r="Q2357" s="18">
        <f t="shared" si="127"/>
        <v>3</v>
      </c>
      <c r="R2357" s="68">
        <v>1.49</v>
      </c>
      <c r="S2357" s="69">
        <v>32038.77</v>
      </c>
      <c r="T2357" s="59">
        <f t="shared" si="125"/>
        <v>32038.77</v>
      </c>
    </row>
    <row r="2358" spans="1:20">
      <c r="A2358" t="str">
        <f t="shared" si="126"/>
        <v/>
      </c>
      <c r="B2358" s="60" t="s">
        <v>140</v>
      </c>
      <c r="C2358" s="60" t="s">
        <v>308</v>
      </c>
      <c r="D2358" s="60">
        <v>8</v>
      </c>
      <c r="E2358" s="65">
        <v>23086.239000000001</v>
      </c>
      <c r="F2358" s="60">
        <v>2008</v>
      </c>
      <c r="G2358" s="65">
        <v>78.298000000000002</v>
      </c>
      <c r="H2358" s="65">
        <v>5.5476822853088379</v>
      </c>
      <c r="I2358" s="66" t="s">
        <v>367</v>
      </c>
      <c r="J2358" s="5">
        <v>9.5337769424503165</v>
      </c>
      <c r="K2358" s="6">
        <v>64.028208138629637</v>
      </c>
      <c r="L2358" s="5">
        <v>57.402516254708814</v>
      </c>
      <c r="M2358" s="5" t="s">
        <v>367</v>
      </c>
      <c r="N2358" s="7" t="s">
        <v>367</v>
      </c>
      <c r="O2358" s="7" t="s">
        <v>2467</v>
      </c>
      <c r="P2358" s="67" t="s">
        <v>367</v>
      </c>
      <c r="Q2358" s="18">
        <f t="shared" si="127"/>
        <v>3</v>
      </c>
      <c r="R2358" s="68">
        <v>1.69</v>
      </c>
      <c r="S2358" s="69"/>
      <c r="T2358" s="59" t="str">
        <f t="shared" si="125"/>
        <v/>
      </c>
    </row>
    <row r="2359" spans="1:20">
      <c r="A2359">
        <f t="shared" si="126"/>
        <v>8</v>
      </c>
      <c r="B2359" s="60" t="s">
        <v>11</v>
      </c>
      <c r="C2359" s="60" t="s">
        <v>179</v>
      </c>
      <c r="D2359" s="60">
        <v>7</v>
      </c>
      <c r="E2359" s="65">
        <v>2911.5039999999999</v>
      </c>
      <c r="F2359" s="60">
        <v>2011</v>
      </c>
      <c r="G2359" s="65">
        <v>78.302999999999997</v>
      </c>
      <c r="H2359" s="65">
        <v>5.8674216270446777</v>
      </c>
      <c r="I2359" s="66">
        <v>2.4800000190734863</v>
      </c>
      <c r="J2359" s="5">
        <v>9.8535162841861563</v>
      </c>
      <c r="K2359" s="6">
        <v>66.179782045070709</v>
      </c>
      <c r="L2359" s="5">
        <v>59.554090161149887</v>
      </c>
      <c r="M2359" s="5">
        <v>9.5113946592018905</v>
      </c>
      <c r="N2359" s="7">
        <v>6.26134150616216</v>
      </c>
      <c r="O2359" s="7" t="s">
        <v>1929</v>
      </c>
      <c r="P2359" s="67">
        <v>57.011642074125653</v>
      </c>
      <c r="Q2359" s="18">
        <f t="shared" si="127"/>
        <v>2</v>
      </c>
      <c r="R2359" s="68">
        <v>1.65</v>
      </c>
      <c r="S2359" s="69">
        <v>12153.11</v>
      </c>
      <c r="T2359" s="59">
        <f t="shared" si="125"/>
        <v>12153.11</v>
      </c>
    </row>
    <row r="2360" spans="1:20">
      <c r="A2360">
        <f t="shared" si="126"/>
        <v>56</v>
      </c>
      <c r="B2360" s="60" t="s">
        <v>85</v>
      </c>
      <c r="C2360" s="60" t="s">
        <v>253</v>
      </c>
      <c r="D2360" s="60">
        <v>4</v>
      </c>
      <c r="E2360" s="65">
        <v>6323.06</v>
      </c>
      <c r="F2360" s="60">
        <v>2016</v>
      </c>
      <c r="G2360" s="65">
        <v>78.305999999999997</v>
      </c>
      <c r="H2360" s="65">
        <v>5.270723819732666</v>
      </c>
      <c r="I2360" s="66">
        <v>3.4800000190734863</v>
      </c>
      <c r="J2360" s="5">
        <v>9.2568184768741446</v>
      </c>
      <c r="K2360" s="6">
        <v>62.174525567468031</v>
      </c>
      <c r="L2360" s="5">
        <v>55.548833683547208</v>
      </c>
      <c r="M2360" s="5">
        <v>10.511394659201891</v>
      </c>
      <c r="N2360" s="7">
        <v>5.2846302022271248</v>
      </c>
      <c r="O2360" s="7" t="s">
        <v>1190</v>
      </c>
      <c r="P2360" s="67">
        <v>47.730364855756903</v>
      </c>
      <c r="Q2360" s="18">
        <f t="shared" si="127"/>
        <v>3</v>
      </c>
      <c r="R2360" s="68">
        <v>1.58</v>
      </c>
      <c r="S2360" s="69">
        <v>15572.36</v>
      </c>
      <c r="T2360" s="59">
        <f t="shared" si="125"/>
        <v>15572.36</v>
      </c>
    </row>
    <row r="2361" spans="1:20">
      <c r="A2361">
        <f t="shared" si="126"/>
        <v>116</v>
      </c>
      <c r="B2361" s="60" t="s">
        <v>126</v>
      </c>
      <c r="C2361" s="60" t="s">
        <v>294</v>
      </c>
      <c r="D2361" s="60">
        <v>4</v>
      </c>
      <c r="E2361" s="65">
        <v>30472.811000000002</v>
      </c>
      <c r="F2361" s="60">
        <v>2019</v>
      </c>
      <c r="G2361" s="65">
        <v>78.313000000000002</v>
      </c>
      <c r="H2361" s="65">
        <v>6.5612473487854004</v>
      </c>
      <c r="I2361" s="66">
        <v>6.9470000267028809</v>
      </c>
      <c r="J2361" s="5">
        <v>10.547342005926879</v>
      </c>
      <c r="K2361" s="6">
        <v>70.848813614338368</v>
      </c>
      <c r="L2361" s="5">
        <v>64.223121730417546</v>
      </c>
      <c r="M2361" s="5">
        <v>13.978394666831285</v>
      </c>
      <c r="N2361" s="7">
        <v>4.5944561776331696</v>
      </c>
      <c r="O2361" s="7" t="s">
        <v>825</v>
      </c>
      <c r="P2361" s="67">
        <v>41.352202658944442</v>
      </c>
      <c r="Q2361" s="18">
        <f t="shared" si="127"/>
        <v>3</v>
      </c>
      <c r="R2361" s="68">
        <v>1.55</v>
      </c>
      <c r="S2361" s="69">
        <v>62647.73</v>
      </c>
      <c r="T2361" s="59">
        <f t="shared" si="125"/>
        <v>62647.73</v>
      </c>
    </row>
    <row r="2362" spans="1:20">
      <c r="A2362">
        <f t="shared" si="126"/>
        <v>135</v>
      </c>
      <c r="B2362" s="60" t="s">
        <v>52</v>
      </c>
      <c r="C2362" s="60" t="s">
        <v>220</v>
      </c>
      <c r="D2362" s="60">
        <v>7</v>
      </c>
      <c r="E2362" s="65">
        <v>1321.9649999999999</v>
      </c>
      <c r="F2362" s="60">
        <v>2018</v>
      </c>
      <c r="G2362" s="65">
        <v>78.334000000000003</v>
      </c>
      <c r="H2362" s="65">
        <v>6.0913023948669434</v>
      </c>
      <c r="I2362" s="66">
        <v>7.380000114440918</v>
      </c>
      <c r="J2362" s="5">
        <v>10.077397052008422</v>
      </c>
      <c r="K2362" s="6">
        <v>67.710242060044536</v>
      </c>
      <c r="L2362" s="5">
        <v>61.084550176123713</v>
      </c>
      <c r="M2362" s="5">
        <v>14.411394754569322</v>
      </c>
      <c r="N2362" s="7">
        <v>4.238628614121895</v>
      </c>
      <c r="O2362" s="7" t="s">
        <v>949</v>
      </c>
      <c r="P2362" s="67">
        <v>38.194048343987141</v>
      </c>
      <c r="Q2362" s="18">
        <f t="shared" si="127"/>
        <v>3</v>
      </c>
      <c r="R2362" s="68">
        <v>1.56</v>
      </c>
      <c r="S2362" s="69">
        <v>40853.65</v>
      </c>
      <c r="T2362" s="59">
        <f t="shared" si="125"/>
        <v>40853.65</v>
      </c>
    </row>
    <row r="2363" spans="1:20">
      <c r="A2363">
        <f t="shared" si="126"/>
        <v>68</v>
      </c>
      <c r="B2363" s="60" t="s">
        <v>131</v>
      </c>
      <c r="C2363" s="60" t="s">
        <v>299</v>
      </c>
      <c r="D2363" s="60">
        <v>7</v>
      </c>
      <c r="E2363" s="65">
        <v>5518.0550000000003</v>
      </c>
      <c r="F2363" s="60">
        <v>2023</v>
      </c>
      <c r="G2363" s="65">
        <v>78.340999999999994</v>
      </c>
      <c r="H2363" s="65">
        <v>6.0954962387084954</v>
      </c>
      <c r="I2363" s="66">
        <v>4.2699999809265137</v>
      </c>
      <c r="J2363" s="5">
        <v>10.081590895849974</v>
      </c>
      <c r="K2363" s="6">
        <v>67.74447375378432</v>
      </c>
      <c r="L2363" s="5">
        <v>61.118781869863497</v>
      </c>
      <c r="M2363" s="5">
        <v>11.301394621054918</v>
      </c>
      <c r="N2363" s="7">
        <v>5.4080743058026606</v>
      </c>
      <c r="O2363" s="7" t="s">
        <v>3359</v>
      </c>
      <c r="P2363" s="67">
        <v>48.391528628171351</v>
      </c>
      <c r="Q2363" s="18">
        <f t="shared" si="127"/>
        <v>3</v>
      </c>
      <c r="R2363" s="68">
        <v>1.5</v>
      </c>
      <c r="S2363" s="69">
        <v>39518.22</v>
      </c>
      <c r="T2363" s="59">
        <f t="shared" si="125"/>
        <v>39518.22</v>
      </c>
    </row>
    <row r="2364" spans="1:20">
      <c r="A2364">
        <f t="shared" si="126"/>
        <v>84</v>
      </c>
      <c r="B2364" s="60" t="s">
        <v>47</v>
      </c>
      <c r="C2364" s="60" t="s">
        <v>215</v>
      </c>
      <c r="D2364" s="60">
        <v>3</v>
      </c>
      <c r="E2364" s="65">
        <v>5461.607</v>
      </c>
      <c r="F2364" s="60">
        <v>2007</v>
      </c>
      <c r="G2364" s="65">
        <v>78.349000000000004</v>
      </c>
      <c r="H2364" s="65">
        <v>7.834233283996582</v>
      </c>
      <c r="I2364" s="66">
        <v>9.1800003051757813</v>
      </c>
      <c r="J2364" s="5">
        <v>11.820327941138061</v>
      </c>
      <c r="K2364" s="6">
        <v>79.436239396930347</v>
      </c>
      <c r="L2364" s="5">
        <v>72.810547513009524</v>
      </c>
      <c r="M2364" s="5">
        <v>16.211394945304185</v>
      </c>
      <c r="N2364" s="7">
        <v>4.4913190850427052</v>
      </c>
      <c r="O2364" s="7" t="s">
        <v>2586</v>
      </c>
      <c r="P2364" s="67">
        <v>41.083412344076216</v>
      </c>
      <c r="Q2364" s="18">
        <f t="shared" si="127"/>
        <v>3</v>
      </c>
      <c r="R2364" s="68">
        <v>1.69</v>
      </c>
      <c r="S2364" s="69">
        <v>63604.56</v>
      </c>
      <c r="T2364" s="59">
        <f t="shared" si="125"/>
        <v>63604.56</v>
      </c>
    </row>
    <row r="2365" spans="1:20">
      <c r="A2365">
        <f t="shared" si="126"/>
        <v>102</v>
      </c>
      <c r="B2365" s="60" t="s">
        <v>126</v>
      </c>
      <c r="C2365" s="60" t="s">
        <v>294</v>
      </c>
      <c r="D2365" s="60">
        <v>4</v>
      </c>
      <c r="E2365" s="65">
        <v>30717.808000000001</v>
      </c>
      <c r="F2365" s="60">
        <v>2016</v>
      </c>
      <c r="G2365" s="65">
        <v>78.353999999999999</v>
      </c>
      <c r="H2365" s="65">
        <v>6.4739212989807129</v>
      </c>
      <c r="I2365" s="66">
        <v>6.8133225440979004</v>
      </c>
      <c r="J2365" s="5">
        <v>10.460015956122191</v>
      </c>
      <c r="K2365" s="6">
        <v>70.299010447569515</v>
      </c>
      <c r="L2365" s="5">
        <v>63.673318563648692</v>
      </c>
      <c r="M2365" s="5">
        <v>13.844717184226305</v>
      </c>
      <c r="N2365" s="7">
        <v>4.5991057611630799</v>
      </c>
      <c r="O2365" s="7" t="s">
        <v>1277</v>
      </c>
      <c r="P2365" s="67">
        <v>41.538761955002144</v>
      </c>
      <c r="Q2365" s="18">
        <f t="shared" si="127"/>
        <v>3</v>
      </c>
      <c r="R2365" s="68">
        <v>1.58</v>
      </c>
      <c r="S2365" s="69">
        <v>57308.45</v>
      </c>
      <c r="T2365" s="59">
        <f t="shared" si="125"/>
        <v>57308.45</v>
      </c>
    </row>
    <row r="2366" spans="1:20">
      <c r="A2366">
        <f t="shared" si="126"/>
        <v>44</v>
      </c>
      <c r="B2366" s="60" t="s">
        <v>11</v>
      </c>
      <c r="C2366" s="60" t="s">
        <v>179</v>
      </c>
      <c r="D2366" s="60">
        <v>7</v>
      </c>
      <c r="E2366" s="65">
        <v>2898.6320000000001</v>
      </c>
      <c r="F2366" s="60">
        <v>2015</v>
      </c>
      <c r="G2366" s="65">
        <v>78.358000000000004</v>
      </c>
      <c r="H2366" s="65">
        <v>4.6066508293151855</v>
      </c>
      <c r="I2366" s="66">
        <v>2.25</v>
      </c>
      <c r="J2366" s="5">
        <v>8.5927454864566641</v>
      </c>
      <c r="K2366" s="6">
        <v>57.752525886936411</v>
      </c>
      <c r="L2366" s="5">
        <v>51.126834003015588</v>
      </c>
      <c r="M2366" s="5">
        <v>9.2813946401284042</v>
      </c>
      <c r="N2366" s="7">
        <v>5.5085292658462235</v>
      </c>
      <c r="O2366" s="7" t="s">
        <v>1345</v>
      </c>
      <c r="P2366" s="67">
        <v>49.810378924904789</v>
      </c>
      <c r="Q2366" s="18">
        <f t="shared" si="127"/>
        <v>2</v>
      </c>
      <c r="R2366" s="68">
        <v>1.59</v>
      </c>
      <c r="S2366" s="69">
        <v>13876.82</v>
      </c>
      <c r="T2366" s="59">
        <f t="shared" si="125"/>
        <v>13876.82</v>
      </c>
    </row>
    <row r="2367" spans="1:20">
      <c r="A2367">
        <f t="shared" si="126"/>
        <v>106</v>
      </c>
      <c r="B2367" s="60" t="s">
        <v>79</v>
      </c>
      <c r="C2367" s="60" t="s">
        <v>247</v>
      </c>
      <c r="D2367" s="60">
        <v>7</v>
      </c>
      <c r="E2367" s="65">
        <v>20843.754000000001</v>
      </c>
      <c r="F2367" s="60">
        <v>2025</v>
      </c>
      <c r="G2367" s="65">
        <v>74.671000000000006</v>
      </c>
      <c r="H2367" s="65">
        <v>6.7712794685363775</v>
      </c>
      <c r="I2367" s="66">
        <v>5.8359537124633789</v>
      </c>
      <c r="J2367" s="5">
        <v>10.757374125677856</v>
      </c>
      <c r="K2367" s="6">
        <v>68.899160928559226</v>
      </c>
      <c r="L2367" s="5">
        <v>62.273469044638404</v>
      </c>
      <c r="M2367" s="5">
        <v>12.867348352591783</v>
      </c>
      <c r="N2367" s="7">
        <v>4.8396505121503983</v>
      </c>
      <c r="O2367" s="7" t="s">
        <v>3356</v>
      </c>
      <c r="P2367" s="67">
        <v>43.203744364222494</v>
      </c>
      <c r="Q2367" s="18">
        <f t="shared" si="127"/>
        <v>3</v>
      </c>
      <c r="R2367" s="68">
        <v>1.48</v>
      </c>
      <c r="S2367" s="69" t="s">
        <v>367</v>
      </c>
      <c r="T2367" s="59">
        <f t="shared" si="125"/>
        <v>35973.96</v>
      </c>
    </row>
    <row r="2368" spans="1:20">
      <c r="A2368">
        <f t="shared" si="126"/>
        <v>24</v>
      </c>
      <c r="B2368" s="60" t="s">
        <v>154</v>
      </c>
      <c r="C2368" s="60" t="s">
        <v>322</v>
      </c>
      <c r="D2368" s="60">
        <v>1</v>
      </c>
      <c r="E2368" s="65">
        <v>3398.9679999999998</v>
      </c>
      <c r="F2368" s="60">
        <v>2020</v>
      </c>
      <c r="G2368" s="65">
        <v>78.381</v>
      </c>
      <c r="H2368" s="65">
        <v>6.3096814155578613</v>
      </c>
      <c r="I2368" s="66">
        <v>3.553123950958252</v>
      </c>
      <c r="J2368" s="5">
        <v>10.29577607269934</v>
      </c>
      <c r="K2368" s="6">
        <v>69.219041446196982</v>
      </c>
      <c r="L2368" s="5">
        <v>62.59334956227616</v>
      </c>
      <c r="M2368" s="5">
        <v>10.584518591086656</v>
      </c>
      <c r="N2368" s="7">
        <v>5.9136699533020547</v>
      </c>
      <c r="O2368" s="7" t="s">
        <v>689</v>
      </c>
      <c r="P2368" s="67">
        <v>53.101679638116714</v>
      </c>
      <c r="Q2368" s="18">
        <f t="shared" si="127"/>
        <v>3</v>
      </c>
      <c r="R2368" s="68">
        <v>1.53</v>
      </c>
      <c r="S2368" s="69">
        <v>27788.19</v>
      </c>
      <c r="T2368" s="59">
        <f t="shared" si="125"/>
        <v>27788.19</v>
      </c>
    </row>
    <row r="2369" spans="1:20">
      <c r="A2369">
        <f t="shared" si="126"/>
        <v>15</v>
      </c>
      <c r="B2369" s="60" t="s">
        <v>11</v>
      </c>
      <c r="C2369" s="60" t="s">
        <v>179</v>
      </c>
      <c r="D2369" s="60">
        <v>7</v>
      </c>
      <c r="E2369" s="65">
        <v>2928.7220000000002</v>
      </c>
      <c r="F2369" s="60">
        <v>2010</v>
      </c>
      <c r="G2369" s="65">
        <v>78.414000000000001</v>
      </c>
      <c r="H2369" s="65">
        <v>5.2689366340637207</v>
      </c>
      <c r="I2369" s="66">
        <v>2.2400000095367432</v>
      </c>
      <c r="J2369" s="5">
        <v>9.2550312912051993</v>
      </c>
      <c r="K2369" s="6">
        <v>62.24825656127684</v>
      </c>
      <c r="L2369" s="5">
        <v>55.622564677356017</v>
      </c>
      <c r="M2369" s="5">
        <v>9.2713946496651474</v>
      </c>
      <c r="N2369" s="7">
        <v>5.9993740725258551</v>
      </c>
      <c r="O2369" s="7" t="s">
        <v>2103</v>
      </c>
      <c r="P2369" s="67">
        <v>54.626339571961914</v>
      </c>
      <c r="Q2369" s="18">
        <f t="shared" si="127"/>
        <v>2</v>
      </c>
      <c r="R2369" s="68">
        <v>1.65</v>
      </c>
      <c r="S2369" s="69">
        <v>11829.05</v>
      </c>
      <c r="T2369" s="59">
        <f t="shared" si="125"/>
        <v>11829.05</v>
      </c>
    </row>
    <row r="2370" spans="1:20">
      <c r="A2370">
        <f t="shared" si="126"/>
        <v>107</v>
      </c>
      <c r="B2370" s="60" t="s">
        <v>60</v>
      </c>
      <c r="C2370" s="60" t="s">
        <v>228</v>
      </c>
      <c r="D2370" s="60">
        <v>5</v>
      </c>
      <c r="E2370" s="65">
        <v>35064.271999999997</v>
      </c>
      <c r="F2370" s="60">
        <v>2025</v>
      </c>
      <c r="G2370" s="65">
        <v>65.885999999999996</v>
      </c>
      <c r="H2370" s="65">
        <v>4.8328545494079602</v>
      </c>
      <c r="I2370" s="66">
        <v>1.8999999761581421</v>
      </c>
      <c r="J2370" s="5">
        <v>8.8189492065494406</v>
      </c>
      <c r="K2370" s="6">
        <v>49.838581810168066</v>
      </c>
      <c r="L2370" s="5">
        <v>43.212889926247243</v>
      </c>
      <c r="M2370" s="5">
        <v>8.9313946162865463</v>
      </c>
      <c r="N2370" s="7">
        <v>4.8383138113109254</v>
      </c>
      <c r="O2370" s="7" t="s">
        <v>3360</v>
      </c>
      <c r="P2370" s="67">
        <v>43.19181158494122</v>
      </c>
      <c r="Q2370" s="18">
        <f t="shared" si="127"/>
        <v>2</v>
      </c>
      <c r="R2370" s="68">
        <v>1.48</v>
      </c>
      <c r="S2370" s="69" t="s">
        <v>367</v>
      </c>
      <c r="T2370" s="59">
        <f t="shared" ref="T2370:T2433" si="128">IF(S2370=0,"",IF(F2370=2025,_xlfn.XLOOKUP("2024"&amp;C2370,O:O,S:S,"",0),S2370))</f>
        <v>7055.62</v>
      </c>
    </row>
    <row r="2371" spans="1:20">
      <c r="A2371">
        <f t="shared" ref="A2371:A2434" si="129">IF(ISNUMBER(P2371),COUNTIFS($F$3:$F$3127,F2371,$P$3:$P$3127,"&gt;"&amp;P2371)+1,"")</f>
        <v>108</v>
      </c>
      <c r="B2371" s="60" t="s">
        <v>2850</v>
      </c>
      <c r="C2371" s="60" t="s">
        <v>333</v>
      </c>
      <c r="D2371" s="60">
        <v>5</v>
      </c>
      <c r="E2371" s="65">
        <v>2822.0929999999998</v>
      </c>
      <c r="F2371" s="60">
        <v>2025</v>
      </c>
      <c r="G2371" s="65">
        <v>66.253</v>
      </c>
      <c r="H2371" s="65">
        <v>3.9284413566589347</v>
      </c>
      <c r="I2371" s="66">
        <v>0.89634990692138672</v>
      </c>
      <c r="J2371" s="5">
        <v>7.9145360138004142</v>
      </c>
      <c r="K2371" s="6">
        <v>44.976608134628066</v>
      </c>
      <c r="L2371" s="5">
        <v>38.350916250707243</v>
      </c>
      <c r="M2371" s="5">
        <v>7.9277445470497909</v>
      </c>
      <c r="N2371" s="7">
        <v>4.8375570155043714</v>
      </c>
      <c r="O2371" s="7" t="s">
        <v>3361</v>
      </c>
      <c r="P2371" s="67">
        <v>43.185055639965398</v>
      </c>
      <c r="Q2371" s="18">
        <f t="shared" si="127"/>
        <v>1</v>
      </c>
      <c r="R2371" s="68">
        <v>1.48</v>
      </c>
      <c r="S2371" s="69" t="s">
        <v>367</v>
      </c>
      <c r="T2371" s="59">
        <f t="shared" si="128"/>
        <v>3057.68</v>
      </c>
    </row>
    <row r="2372" spans="1:20">
      <c r="A2372">
        <f t="shared" si="129"/>
        <v>97</v>
      </c>
      <c r="B2372" s="60" t="s">
        <v>153</v>
      </c>
      <c r="C2372" s="60" t="s">
        <v>321</v>
      </c>
      <c r="D2372" s="60">
        <v>2</v>
      </c>
      <c r="E2372" s="65">
        <v>308023.45400000003</v>
      </c>
      <c r="F2372" s="60">
        <v>2009</v>
      </c>
      <c r="G2372" s="65">
        <v>78.475999999999999</v>
      </c>
      <c r="H2372" s="65">
        <v>7.1580324172973633</v>
      </c>
      <c r="I2372" s="66">
        <v>8.4200000762939453</v>
      </c>
      <c r="J2372" s="5">
        <v>11.144127074438842</v>
      </c>
      <c r="K2372" s="6">
        <v>75.013357895784452</v>
      </c>
      <c r="L2372" s="5">
        <v>68.387666011863629</v>
      </c>
      <c r="M2372" s="5">
        <v>15.45139471642235</v>
      </c>
      <c r="N2372" s="7">
        <v>4.4259866029555592</v>
      </c>
      <c r="O2372" s="7" t="s">
        <v>2332</v>
      </c>
      <c r="P2372" s="67">
        <v>40.39295449390147</v>
      </c>
      <c r="Q2372" s="18">
        <f t="shared" si="127"/>
        <v>3</v>
      </c>
      <c r="R2372" s="68">
        <v>1.67</v>
      </c>
      <c r="S2372" s="69">
        <v>58714.97</v>
      </c>
      <c r="T2372" s="59">
        <f t="shared" si="128"/>
        <v>58714.97</v>
      </c>
    </row>
    <row r="2373" spans="1:20">
      <c r="A2373">
        <f t="shared" si="129"/>
        <v>50</v>
      </c>
      <c r="B2373" s="60" t="s">
        <v>131</v>
      </c>
      <c r="C2373" s="60" t="s">
        <v>299</v>
      </c>
      <c r="D2373" s="60">
        <v>7</v>
      </c>
      <c r="E2373" s="65">
        <v>5506.76</v>
      </c>
      <c r="F2373" s="60">
        <v>2024</v>
      </c>
      <c r="G2373" s="65">
        <v>78.492000000000004</v>
      </c>
      <c r="H2373" s="65">
        <v>6.3465037612915047</v>
      </c>
      <c r="I2373" s="66">
        <v>4.0300002098083496</v>
      </c>
      <c r="J2373" s="5">
        <v>10.332598418432983</v>
      </c>
      <c r="K2373" s="6">
        <v>69.564975791452952</v>
      </c>
      <c r="L2373" s="5">
        <v>62.939283907532129</v>
      </c>
      <c r="M2373" s="5">
        <v>11.061394849936754</v>
      </c>
      <c r="N2373" s="7">
        <v>5.6899952276716714</v>
      </c>
      <c r="O2373" s="7" t="s">
        <v>3363</v>
      </c>
      <c r="P2373" s="67">
        <v>50.854482602799663</v>
      </c>
      <c r="Q2373" s="18">
        <f t="shared" si="127"/>
        <v>3</v>
      </c>
      <c r="R2373" s="68">
        <v>1.49</v>
      </c>
      <c r="S2373" s="69">
        <v>40319.050000000003</v>
      </c>
      <c r="T2373" s="59">
        <f t="shared" si="128"/>
        <v>40319.050000000003</v>
      </c>
    </row>
    <row r="2374" spans="1:20">
      <c r="A2374">
        <f t="shared" si="129"/>
        <v>11</v>
      </c>
      <c r="B2374" s="60" t="s">
        <v>11</v>
      </c>
      <c r="C2374" s="60" t="s">
        <v>179</v>
      </c>
      <c r="D2374" s="60">
        <v>7</v>
      </c>
      <c r="E2374" s="65">
        <v>2961.4789999999998</v>
      </c>
      <c r="F2374" s="60">
        <v>2009</v>
      </c>
      <c r="G2374" s="65">
        <v>78.509</v>
      </c>
      <c r="H2374" s="65">
        <v>5.4854698181152344</v>
      </c>
      <c r="I2374" s="66">
        <v>2.2599999904632568</v>
      </c>
      <c r="J2374" s="5">
        <v>9.471564475256713</v>
      </c>
      <c r="K2374" s="6">
        <v>63.781812730339944</v>
      </c>
      <c r="L2374" s="5">
        <v>57.156120846419121</v>
      </c>
      <c r="M2374" s="5">
        <v>9.291394630591661</v>
      </c>
      <c r="N2374" s="7">
        <v>6.1515114919599005</v>
      </c>
      <c r="O2374" s="7" t="s">
        <v>2256</v>
      </c>
      <c r="P2374" s="67">
        <v>56.140640732514015</v>
      </c>
      <c r="Q2374" s="18">
        <f t="shared" si="127"/>
        <v>2</v>
      </c>
      <c r="R2374" s="68">
        <v>1.67</v>
      </c>
      <c r="S2374" s="69">
        <v>11430.62</v>
      </c>
      <c r="T2374" s="59">
        <f t="shared" si="128"/>
        <v>11430.62</v>
      </c>
    </row>
    <row r="2375" spans="1:20">
      <c r="A2375">
        <f t="shared" si="129"/>
        <v>24</v>
      </c>
      <c r="B2375" s="60" t="s">
        <v>116</v>
      </c>
      <c r="C2375" s="60" t="s">
        <v>284</v>
      </c>
      <c r="D2375" s="60">
        <v>1</v>
      </c>
      <c r="E2375" s="65">
        <v>4234.7</v>
      </c>
      <c r="F2375" s="60">
        <v>2019</v>
      </c>
      <c r="G2375" s="65">
        <v>78.513999999999996</v>
      </c>
      <c r="H2375" s="65">
        <v>6.0859551429748535</v>
      </c>
      <c r="I2375" s="66">
        <v>2.994166374206543</v>
      </c>
      <c r="J2375" s="5">
        <v>10.072049800116332</v>
      </c>
      <c r="K2375" s="6">
        <v>67.829819372779184</v>
      </c>
      <c r="L2375" s="5">
        <v>61.204127488858362</v>
      </c>
      <c r="M2375" s="5">
        <v>10.025561014334947</v>
      </c>
      <c r="N2375" s="7">
        <v>6.1048082397928916</v>
      </c>
      <c r="O2375" s="7" t="s">
        <v>731</v>
      </c>
      <c r="P2375" s="67">
        <v>54.946060592519906</v>
      </c>
      <c r="Q2375" s="18">
        <f t="shared" si="127"/>
        <v>2</v>
      </c>
      <c r="R2375" s="68">
        <v>1.55</v>
      </c>
      <c r="S2375" s="69">
        <v>33163.730000000003</v>
      </c>
      <c r="T2375" s="59">
        <f t="shared" si="128"/>
        <v>33163.730000000003</v>
      </c>
    </row>
    <row r="2376" spans="1:20">
      <c r="A2376">
        <f t="shared" si="129"/>
        <v>15</v>
      </c>
      <c r="B2376" s="60" t="s">
        <v>36</v>
      </c>
      <c r="C2376" s="60" t="s">
        <v>204</v>
      </c>
      <c r="D2376" s="60">
        <v>1</v>
      </c>
      <c r="E2376" s="65">
        <v>16509.195</v>
      </c>
      <c r="F2376" s="60">
        <v>2006</v>
      </c>
      <c r="G2376" s="65">
        <v>78.533000000000001</v>
      </c>
      <c r="H2376" s="65">
        <v>6.0628519058227539</v>
      </c>
      <c r="I2376" s="66">
        <v>3.5399999618530273</v>
      </c>
      <c r="J2376" s="5">
        <v>10.048946562964232</v>
      </c>
      <c r="K2376" s="6">
        <v>67.690608369311676</v>
      </c>
      <c r="L2376" s="5">
        <v>61.064916485390853</v>
      </c>
      <c r="M2376" s="5">
        <v>10.571394601981432</v>
      </c>
      <c r="N2376" s="7">
        <v>5.7764295804401486</v>
      </c>
      <c r="O2376" s="7" t="s">
        <v>2740</v>
      </c>
      <c r="P2376" s="67">
        <v>52.959865075400849</v>
      </c>
      <c r="Q2376" s="18">
        <f t="shared" si="127"/>
        <v>3</v>
      </c>
      <c r="R2376" s="68">
        <v>1.71</v>
      </c>
      <c r="S2376" s="69">
        <v>21968.54</v>
      </c>
      <c r="T2376" s="59">
        <f t="shared" si="128"/>
        <v>21968.54</v>
      </c>
    </row>
    <row r="2377" spans="1:20">
      <c r="A2377">
        <f t="shared" si="129"/>
        <v>70</v>
      </c>
      <c r="B2377" s="60" t="s">
        <v>46</v>
      </c>
      <c r="C2377" s="60" t="s">
        <v>214</v>
      </c>
      <c r="D2377" s="60">
        <v>7</v>
      </c>
      <c r="E2377" s="65">
        <v>10524.415999999999</v>
      </c>
      <c r="F2377" s="60">
        <v>2015</v>
      </c>
      <c r="G2377" s="65">
        <v>78.561000000000007</v>
      </c>
      <c r="H2377" s="65">
        <v>6.6080174446105957</v>
      </c>
      <c r="I2377" s="66">
        <v>5.679999828338623</v>
      </c>
      <c r="J2377" s="5">
        <v>10.594112101752074</v>
      </c>
      <c r="K2377" s="6">
        <v>71.388336083025678</v>
      </c>
      <c r="L2377" s="5">
        <v>64.762644199104855</v>
      </c>
      <c r="M2377" s="5">
        <v>12.711394468467027</v>
      </c>
      <c r="N2377" s="7">
        <v>5.0948496925149014</v>
      </c>
      <c r="O2377" s="7" t="s">
        <v>1349</v>
      </c>
      <c r="P2377" s="67">
        <v>46.069718703875594</v>
      </c>
      <c r="Q2377" s="18">
        <f t="shared" si="127"/>
        <v>3</v>
      </c>
      <c r="R2377" s="68">
        <v>1.59</v>
      </c>
      <c r="S2377" s="69">
        <v>42066.58</v>
      </c>
      <c r="T2377" s="59">
        <f t="shared" si="128"/>
        <v>42066.58</v>
      </c>
    </row>
    <row r="2378" spans="1:20">
      <c r="A2378">
        <f t="shared" si="129"/>
        <v>83</v>
      </c>
      <c r="B2378" s="60" t="s">
        <v>44</v>
      </c>
      <c r="C2378" s="60" t="s">
        <v>212</v>
      </c>
      <c r="D2378" s="60">
        <v>7</v>
      </c>
      <c r="E2378" s="65">
        <v>3896.0230000000001</v>
      </c>
      <c r="F2378" s="60">
        <v>2023</v>
      </c>
      <c r="G2378" s="65">
        <v>78.58</v>
      </c>
      <c r="H2378" s="65">
        <v>5.9605181465148931</v>
      </c>
      <c r="I2378" s="66">
        <v>4.7300000190734863</v>
      </c>
      <c r="J2378" s="5">
        <v>9.9466128036563717</v>
      </c>
      <c r="K2378" s="6">
        <v>67.041377516138866</v>
      </c>
      <c r="L2378" s="5">
        <v>60.415685632218043</v>
      </c>
      <c r="M2378" s="5">
        <v>11.761394659201891</v>
      </c>
      <c r="N2378" s="7">
        <v>5.1367790455828271</v>
      </c>
      <c r="O2378" s="7" t="s">
        <v>3364</v>
      </c>
      <c r="P2378" s="67">
        <v>45.963974639586354</v>
      </c>
      <c r="Q2378" s="18">
        <f t="shared" si="127"/>
        <v>3</v>
      </c>
      <c r="R2378" s="68">
        <v>1.5</v>
      </c>
      <c r="S2378" s="69">
        <v>41320.199999999997</v>
      </c>
      <c r="T2378" s="59">
        <f t="shared" si="128"/>
        <v>41320.199999999997</v>
      </c>
    </row>
    <row r="2379" spans="1:20">
      <c r="A2379">
        <f t="shared" si="129"/>
        <v>117</v>
      </c>
      <c r="B2379" s="60" t="s">
        <v>81</v>
      </c>
      <c r="C2379" s="60" t="s">
        <v>249</v>
      </c>
      <c r="D2379" s="60">
        <v>4</v>
      </c>
      <c r="E2379" s="65">
        <v>3507.7460000000001</v>
      </c>
      <c r="F2379" s="60">
        <v>2013</v>
      </c>
      <c r="G2379" s="65">
        <v>78.582999999999998</v>
      </c>
      <c r="H2379" s="65">
        <v>6.4800310134887695</v>
      </c>
      <c r="I2379" s="66">
        <v>8.1868066787719727</v>
      </c>
      <c r="J2379" s="5">
        <v>10.466125670630248</v>
      </c>
      <c r="K2379" s="6">
        <v>70.545650457341978</v>
      </c>
      <c r="L2379" s="5">
        <v>63.919958573421155</v>
      </c>
      <c r="M2379" s="5">
        <v>15.218201318900377</v>
      </c>
      <c r="N2379" s="7">
        <v>4.2002308442348708</v>
      </c>
      <c r="O2379" s="7" t="s">
        <v>1743</v>
      </c>
      <c r="P2379" s="67">
        <v>38.112368795555419</v>
      </c>
      <c r="Q2379" s="18">
        <f t="shared" si="127"/>
        <v>3</v>
      </c>
      <c r="R2379" s="68">
        <v>1.62</v>
      </c>
      <c r="S2379" s="69">
        <v>62458.81</v>
      </c>
      <c r="T2379" s="59">
        <f t="shared" si="128"/>
        <v>62458.81</v>
      </c>
    </row>
    <row r="2380" spans="1:20">
      <c r="A2380">
        <f t="shared" si="129"/>
        <v>107</v>
      </c>
      <c r="B2380" s="60" t="s">
        <v>18</v>
      </c>
      <c r="C2380" s="60" t="s">
        <v>186</v>
      </c>
      <c r="D2380" s="60">
        <v>4</v>
      </c>
      <c r="E2380" s="65">
        <v>1213.2439999999999</v>
      </c>
      <c r="F2380" s="60">
        <v>2010</v>
      </c>
      <c r="G2380" s="65">
        <v>78.593000000000004</v>
      </c>
      <c r="H2380" s="65">
        <v>5.9368691444396973</v>
      </c>
      <c r="I2380" s="66">
        <v>6.8850584030151367</v>
      </c>
      <c r="J2380" s="5">
        <v>9.9229638015811759</v>
      </c>
      <c r="K2380" s="6">
        <v>66.893045092475901</v>
      </c>
      <c r="L2380" s="5">
        <v>60.267353208555079</v>
      </c>
      <c r="M2380" s="5">
        <v>13.916453043143541</v>
      </c>
      <c r="N2380" s="7">
        <v>4.3306547308940937</v>
      </c>
      <c r="O2380" s="7" t="s">
        <v>2176</v>
      </c>
      <c r="P2380" s="67">
        <v>39.432082920467799</v>
      </c>
      <c r="Q2380" s="18">
        <f t="shared" si="127"/>
        <v>3</v>
      </c>
      <c r="R2380" s="68">
        <v>1.65</v>
      </c>
      <c r="S2380" s="69">
        <v>50704.85</v>
      </c>
      <c r="T2380" s="59">
        <f t="shared" si="128"/>
        <v>50704.85</v>
      </c>
    </row>
    <row r="2381" spans="1:20">
      <c r="A2381">
        <f t="shared" si="129"/>
        <v>81</v>
      </c>
      <c r="B2381" s="60" t="s">
        <v>132</v>
      </c>
      <c r="C2381" s="60" t="s">
        <v>300</v>
      </c>
      <c r="D2381" s="60">
        <v>7</v>
      </c>
      <c r="E2381" s="65">
        <v>2025.085</v>
      </c>
      <c r="F2381" s="60">
        <v>2008</v>
      </c>
      <c r="G2381" s="65">
        <v>78.594999999999999</v>
      </c>
      <c r="H2381" s="65">
        <v>5.8238619168599444</v>
      </c>
      <c r="I2381" s="66">
        <v>6.1399998664855957</v>
      </c>
      <c r="J2381" s="5">
        <v>9.8099565740014238</v>
      </c>
      <c r="K2381" s="6">
        <v>66.13291953138048</v>
      </c>
      <c r="L2381" s="5">
        <v>59.507227647459658</v>
      </c>
      <c r="M2381" s="5">
        <v>13.171394506614</v>
      </c>
      <c r="N2381" s="7">
        <v>4.5179140004938869</v>
      </c>
      <c r="O2381" s="7" t="s">
        <v>2398</v>
      </c>
      <c r="P2381" s="67">
        <v>41.326683832262269</v>
      </c>
      <c r="Q2381" s="18">
        <f t="shared" si="127"/>
        <v>3</v>
      </c>
      <c r="R2381" s="68">
        <v>1.69</v>
      </c>
      <c r="S2381" s="69">
        <v>41278.61</v>
      </c>
      <c r="T2381" s="59">
        <f t="shared" si="128"/>
        <v>41278.61</v>
      </c>
    </row>
    <row r="2382" spans="1:20">
      <c r="A2382">
        <f t="shared" si="129"/>
        <v>46</v>
      </c>
      <c r="B2382" s="60" t="s">
        <v>120</v>
      </c>
      <c r="C2382" s="60" t="s">
        <v>288</v>
      </c>
      <c r="D2382" s="60">
        <v>7</v>
      </c>
      <c r="E2382" s="65">
        <v>38762.843999999997</v>
      </c>
      <c r="F2382" s="60">
        <v>2023</v>
      </c>
      <c r="G2382" s="65">
        <v>78.632999999999996</v>
      </c>
      <c r="H2382" s="65">
        <v>6.6816661605834966</v>
      </c>
      <c r="I2382" s="66">
        <v>4.3400001525878906</v>
      </c>
      <c r="J2382" s="5">
        <v>10.667760817724975</v>
      </c>
      <c r="K2382" s="6">
        <v>71.950498535235653</v>
      </c>
      <c r="L2382" s="5">
        <v>65.32480665131483</v>
      </c>
      <c r="M2382" s="5">
        <v>11.371394792716295</v>
      </c>
      <c r="N2382" s="7">
        <v>5.7446608654513733</v>
      </c>
      <c r="O2382" s="7" t="s">
        <v>3365</v>
      </c>
      <c r="P2382" s="67">
        <v>51.403310126739527</v>
      </c>
      <c r="Q2382" s="18">
        <f t="shared" si="127"/>
        <v>3</v>
      </c>
      <c r="R2382" s="68">
        <v>1.5</v>
      </c>
      <c r="S2382" s="69">
        <v>43672.77</v>
      </c>
      <c r="T2382" s="59">
        <f t="shared" si="128"/>
        <v>43672.77</v>
      </c>
    </row>
    <row r="2383" spans="1:20">
      <c r="A2383" t="str">
        <f t="shared" si="129"/>
        <v/>
      </c>
      <c r="B2383" s="60" t="s">
        <v>334</v>
      </c>
      <c r="C2383" s="60" t="s">
        <v>335</v>
      </c>
      <c r="D2383" s="60">
        <v>4</v>
      </c>
      <c r="E2383" s="65">
        <v>3833.913</v>
      </c>
      <c r="F2383" s="60">
        <v>2013</v>
      </c>
      <c r="G2383" s="65">
        <v>78.632999999999996</v>
      </c>
      <c r="H2383" s="65" t="s">
        <v>367</v>
      </c>
      <c r="I2383" s="66">
        <v>5.6399998664855957</v>
      </c>
      <c r="J2383" s="5" t="s">
        <v>367</v>
      </c>
      <c r="K2383" s="6" t="s">
        <v>367</v>
      </c>
      <c r="L2383" s="5" t="s">
        <v>367</v>
      </c>
      <c r="M2383" s="5">
        <v>12.671394506614</v>
      </c>
      <c r="N2383" s="7" t="s">
        <v>367</v>
      </c>
      <c r="O2383" s="7" t="s">
        <v>3366</v>
      </c>
      <c r="P2383" s="67" t="s">
        <v>367</v>
      </c>
      <c r="Q2383" s="18">
        <f t="shared" si="127"/>
        <v>3</v>
      </c>
      <c r="R2383" s="68">
        <v>1.62</v>
      </c>
      <c r="S2383" s="69">
        <v>40854.49</v>
      </c>
      <c r="T2383" s="59">
        <f t="shared" si="128"/>
        <v>40854.49</v>
      </c>
    </row>
    <row r="2384" spans="1:20">
      <c r="A2384">
        <f t="shared" si="129"/>
        <v>45</v>
      </c>
      <c r="B2384" s="60" t="s">
        <v>11</v>
      </c>
      <c r="C2384" s="60" t="s">
        <v>179</v>
      </c>
      <c r="D2384" s="60">
        <v>7</v>
      </c>
      <c r="E2384" s="65">
        <v>2897.8670000000002</v>
      </c>
      <c r="F2384" s="60">
        <v>2016</v>
      </c>
      <c r="G2384" s="65">
        <v>78.643000000000001</v>
      </c>
      <c r="H2384" s="65">
        <v>4.5111007690429688</v>
      </c>
      <c r="I2384" s="66">
        <v>2.130000114440918</v>
      </c>
      <c r="J2384" s="5">
        <v>8.4971954261844473</v>
      </c>
      <c r="K2384" s="6">
        <v>57.318045301137872</v>
      </c>
      <c r="L2384" s="5">
        <v>50.692353417217049</v>
      </c>
      <c r="M2384" s="5">
        <v>9.1613947545693222</v>
      </c>
      <c r="N2384" s="7">
        <v>5.533257192299657</v>
      </c>
      <c r="O2384" s="7" t="s">
        <v>1203</v>
      </c>
      <c r="P2384" s="67">
        <v>49.975944299357224</v>
      </c>
      <c r="Q2384" s="18">
        <f t="shared" si="127"/>
        <v>2</v>
      </c>
      <c r="R2384" s="68">
        <v>1.58</v>
      </c>
      <c r="S2384" s="69">
        <v>14643.49</v>
      </c>
      <c r="T2384" s="59">
        <f t="shared" si="128"/>
        <v>14643.49</v>
      </c>
    </row>
    <row r="2385" spans="1:20">
      <c r="A2385">
        <f t="shared" si="129"/>
        <v>113</v>
      </c>
      <c r="B2385" s="60" t="s">
        <v>153</v>
      </c>
      <c r="C2385" s="60" t="s">
        <v>321</v>
      </c>
      <c r="D2385" s="60">
        <v>2</v>
      </c>
      <c r="E2385" s="65">
        <v>332204.65999999997</v>
      </c>
      <c r="F2385" s="60">
        <v>2017</v>
      </c>
      <c r="G2385" s="65">
        <v>78.647999999999996</v>
      </c>
      <c r="H2385" s="65">
        <v>6.9917593002319336</v>
      </c>
      <c r="I2385" s="66">
        <v>7.7800002098083496</v>
      </c>
      <c r="J2385" s="5">
        <v>10.977853957373412</v>
      </c>
      <c r="K2385" s="6">
        <v>74.056097840394273</v>
      </c>
      <c r="L2385" s="5">
        <v>67.43040595647345</v>
      </c>
      <c r="M2385" s="5">
        <v>14.811394849936754</v>
      </c>
      <c r="N2385" s="7">
        <v>4.5526033597545599</v>
      </c>
      <c r="O2385" s="7" t="s">
        <v>1111</v>
      </c>
      <c r="P2385" s="67">
        <v>41.118755918446908</v>
      </c>
      <c r="Q2385" s="18">
        <f t="shared" si="127"/>
        <v>3</v>
      </c>
      <c r="R2385" s="68">
        <v>1.58</v>
      </c>
      <c r="S2385" s="69">
        <v>66155.56</v>
      </c>
      <c r="T2385" s="59">
        <f t="shared" si="128"/>
        <v>66155.56</v>
      </c>
    </row>
    <row r="2386" spans="1:20">
      <c r="A2386">
        <f t="shared" si="129"/>
        <v>29</v>
      </c>
      <c r="B2386" s="60" t="s">
        <v>36</v>
      </c>
      <c r="C2386" s="60" t="s">
        <v>204</v>
      </c>
      <c r="D2386" s="60">
        <v>1</v>
      </c>
      <c r="E2386" s="65">
        <v>16671.580999999998</v>
      </c>
      <c r="F2386" s="60">
        <v>2007</v>
      </c>
      <c r="G2386" s="65">
        <v>78.652000000000001</v>
      </c>
      <c r="H2386" s="65">
        <v>5.697929859161377</v>
      </c>
      <c r="I2386" s="66">
        <v>3.690000057220459</v>
      </c>
      <c r="J2386" s="5">
        <v>9.6840245163028555</v>
      </c>
      <c r="K2386" s="6">
        <v>65.331306494409631</v>
      </c>
      <c r="L2386" s="5">
        <v>58.705614610488809</v>
      </c>
      <c r="M2386" s="5">
        <v>10.721394697348863</v>
      </c>
      <c r="N2386" s="7">
        <v>5.47555763663894</v>
      </c>
      <c r="O2386" s="7" t="s">
        <v>2564</v>
      </c>
      <c r="P2386" s="67">
        <v>50.086530914481678</v>
      </c>
      <c r="Q2386" s="18">
        <f t="shared" si="127"/>
        <v>3</v>
      </c>
      <c r="R2386" s="68">
        <v>1.69</v>
      </c>
      <c r="S2386" s="69">
        <v>22878.880000000001</v>
      </c>
      <c r="T2386" s="59">
        <f t="shared" si="128"/>
        <v>22878.880000000001</v>
      </c>
    </row>
    <row r="2387" spans="1:20">
      <c r="A2387">
        <f t="shared" si="129"/>
        <v>109</v>
      </c>
      <c r="B2387" s="60" t="s">
        <v>96</v>
      </c>
      <c r="C2387" s="60" t="s">
        <v>264</v>
      </c>
      <c r="D2387" s="60">
        <v>5</v>
      </c>
      <c r="E2387" s="65">
        <v>5315.0649999999996</v>
      </c>
      <c r="F2387" s="60">
        <v>2025</v>
      </c>
      <c r="G2387" s="65">
        <v>68.936999999999998</v>
      </c>
      <c r="H2387" s="65">
        <v>4.5168688468933116</v>
      </c>
      <c r="I2387" s="66">
        <v>2.007643461227417</v>
      </c>
      <c r="J2387" s="5">
        <v>8.502963504034792</v>
      </c>
      <c r="K2387" s="6">
        <v>50.278045585096649</v>
      </c>
      <c r="L2387" s="5">
        <v>43.652353701175826</v>
      </c>
      <c r="M2387" s="5">
        <v>9.0390381013558212</v>
      </c>
      <c r="N2387" s="7">
        <v>4.8293140499792937</v>
      </c>
      <c r="O2387" s="7" t="s">
        <v>3362</v>
      </c>
      <c r="P2387" s="67">
        <v>43.111470372918852</v>
      </c>
      <c r="Q2387" s="18">
        <f t="shared" ref="Q2387:Q2450" si="130">IF(I2387&lt;R2387,1,IF(I2387&lt;R2387*2,2,3))</f>
        <v>2</v>
      </c>
      <c r="R2387" s="68">
        <v>1.48</v>
      </c>
      <c r="S2387" s="69" t="s">
        <v>367</v>
      </c>
      <c r="T2387" s="59">
        <f t="shared" si="128"/>
        <v>6482.69</v>
      </c>
    </row>
    <row r="2388" spans="1:20">
      <c r="A2388">
        <f t="shared" si="129"/>
        <v>106</v>
      </c>
      <c r="B2388" s="60" t="s">
        <v>153</v>
      </c>
      <c r="C2388" s="60" t="s">
        <v>321</v>
      </c>
      <c r="D2388" s="60">
        <v>2</v>
      </c>
      <c r="E2388" s="65">
        <v>311062.78999999998</v>
      </c>
      <c r="F2388" s="60">
        <v>2010</v>
      </c>
      <c r="G2388" s="65">
        <v>78.668000000000006</v>
      </c>
      <c r="H2388" s="65">
        <v>7.1636161804199219</v>
      </c>
      <c r="I2388" s="66">
        <v>8.7100000381469727</v>
      </c>
      <c r="J2388" s="5">
        <v>11.1497108375614</v>
      </c>
      <c r="K2388" s="6">
        <v>75.234563556345392</v>
      </c>
      <c r="L2388" s="5">
        <v>68.60887167242457</v>
      </c>
      <c r="M2388" s="5">
        <v>15.741394678275377</v>
      </c>
      <c r="N2388" s="7">
        <v>4.3585001884941841</v>
      </c>
      <c r="O2388" s="7" t="s">
        <v>2181</v>
      </c>
      <c r="P2388" s="67">
        <v>39.685625274055155</v>
      </c>
      <c r="Q2388" s="18">
        <f t="shared" si="130"/>
        <v>3</v>
      </c>
      <c r="R2388" s="68">
        <v>1.65</v>
      </c>
      <c r="S2388" s="69">
        <v>59789.41</v>
      </c>
      <c r="T2388" s="59">
        <f t="shared" si="128"/>
        <v>59789.41</v>
      </c>
    </row>
    <row r="2389" spans="1:20">
      <c r="A2389">
        <f t="shared" si="129"/>
        <v>111</v>
      </c>
      <c r="B2389" s="60" t="s">
        <v>18</v>
      </c>
      <c r="C2389" s="60" t="s">
        <v>186</v>
      </c>
      <c r="D2389" s="60">
        <v>4</v>
      </c>
      <c r="E2389" s="65">
        <v>1483.077</v>
      </c>
      <c r="F2389" s="60">
        <v>2020</v>
      </c>
      <c r="G2389" s="65">
        <v>78.683000000000007</v>
      </c>
      <c r="H2389" s="65">
        <v>6.1731758117675781</v>
      </c>
      <c r="I2389" s="66">
        <v>7.6541180610656738</v>
      </c>
      <c r="J2389" s="5">
        <v>10.159270468909057</v>
      </c>
      <c r="K2389" s="6">
        <v>68.564470326490337</v>
      </c>
      <c r="L2389" s="5">
        <v>61.938778442569514</v>
      </c>
      <c r="M2389" s="5">
        <v>14.685512701194078</v>
      </c>
      <c r="N2389" s="7">
        <v>4.217678994450992</v>
      </c>
      <c r="O2389" s="7" t="s">
        <v>553</v>
      </c>
      <c r="P2389" s="67">
        <v>37.872563154237845</v>
      </c>
      <c r="Q2389" s="18">
        <f t="shared" si="130"/>
        <v>3</v>
      </c>
      <c r="R2389" s="68">
        <v>1.53</v>
      </c>
      <c r="S2389" s="69">
        <v>53814.25</v>
      </c>
      <c r="T2389" s="59">
        <f t="shared" si="128"/>
        <v>53814.25</v>
      </c>
    </row>
    <row r="2390" spans="1:20">
      <c r="A2390">
        <f t="shared" si="129"/>
        <v>114</v>
      </c>
      <c r="B2390" s="60" t="s">
        <v>153</v>
      </c>
      <c r="C2390" s="60" t="s">
        <v>321</v>
      </c>
      <c r="D2390" s="60">
        <v>2</v>
      </c>
      <c r="E2390" s="65">
        <v>329179.42700000003</v>
      </c>
      <c r="F2390" s="60">
        <v>2016</v>
      </c>
      <c r="G2390" s="65">
        <v>78.686000000000007</v>
      </c>
      <c r="H2390" s="65">
        <v>6.8035998344421387</v>
      </c>
      <c r="I2390" s="66">
        <v>7.9099998474121094</v>
      </c>
      <c r="J2390" s="5">
        <v>10.789694491583617</v>
      </c>
      <c r="K2390" s="6">
        <v>72.821950801128921</v>
      </c>
      <c r="L2390" s="5">
        <v>66.196258917208098</v>
      </c>
      <c r="M2390" s="5">
        <v>14.941394487540514</v>
      </c>
      <c r="N2390" s="7">
        <v>4.43039362707467</v>
      </c>
      <c r="O2390" s="7" t="s">
        <v>1264</v>
      </c>
      <c r="P2390" s="67">
        <v>40.014967212989824</v>
      </c>
      <c r="Q2390" s="18">
        <f t="shared" si="130"/>
        <v>3</v>
      </c>
      <c r="R2390" s="68">
        <v>1.58</v>
      </c>
      <c r="S2390" s="69">
        <v>65017.65</v>
      </c>
      <c r="T2390" s="59">
        <f t="shared" si="128"/>
        <v>65017.65</v>
      </c>
    </row>
    <row r="2391" spans="1:20">
      <c r="A2391" t="str">
        <f t="shared" si="129"/>
        <v/>
      </c>
      <c r="B2391" s="60" t="s">
        <v>140</v>
      </c>
      <c r="C2391" s="60" t="s">
        <v>308</v>
      </c>
      <c r="D2391" s="60">
        <v>8</v>
      </c>
      <c r="E2391" s="65">
        <v>23164.361000000001</v>
      </c>
      <c r="F2391" s="60">
        <v>2009</v>
      </c>
      <c r="G2391" s="65">
        <v>78.700999999999993</v>
      </c>
      <c r="H2391" s="65">
        <v>5.8881065845489502</v>
      </c>
      <c r="I2391" s="66" t="s">
        <v>367</v>
      </c>
      <c r="J2391" s="5">
        <v>9.8742012416904288</v>
      </c>
      <c r="K2391" s="6">
        <v>66.655795724958253</v>
      </c>
      <c r="L2391" s="5">
        <v>60.03010384103743</v>
      </c>
      <c r="M2391" s="5" t="s">
        <v>367</v>
      </c>
      <c r="N2391" s="7" t="s">
        <v>367</v>
      </c>
      <c r="O2391" s="7" t="s">
        <v>2302</v>
      </c>
      <c r="P2391" s="67" t="s">
        <v>367</v>
      </c>
      <c r="Q2391" s="18">
        <f t="shared" si="130"/>
        <v>3</v>
      </c>
      <c r="R2391" s="68">
        <v>1.67</v>
      </c>
      <c r="S2391" s="69"/>
      <c r="T2391" s="59" t="str">
        <f t="shared" si="128"/>
        <v/>
      </c>
    </row>
    <row r="2392" spans="1:20">
      <c r="A2392">
        <f t="shared" si="129"/>
        <v>109</v>
      </c>
      <c r="B2392" s="60" t="s">
        <v>153</v>
      </c>
      <c r="C2392" s="60" t="s">
        <v>321</v>
      </c>
      <c r="D2392" s="60">
        <v>2</v>
      </c>
      <c r="E2392" s="65">
        <v>314105.07799999998</v>
      </c>
      <c r="F2392" s="60">
        <v>2011</v>
      </c>
      <c r="G2392" s="65">
        <v>78.701999999999998</v>
      </c>
      <c r="H2392" s="65">
        <v>7.1151385307312012</v>
      </c>
      <c r="I2392" s="66">
        <v>8.3999996185302734</v>
      </c>
      <c r="J2392" s="5">
        <v>11.10123318787268</v>
      </c>
      <c r="K2392" s="6">
        <v>74.939827105088241</v>
      </c>
      <c r="L2392" s="5">
        <v>68.314135221167419</v>
      </c>
      <c r="M2392" s="5">
        <v>15.431394258658678</v>
      </c>
      <c r="N2392" s="7">
        <v>4.4269580619933819</v>
      </c>
      <c r="O2392" s="7" t="s">
        <v>2019</v>
      </c>
      <c r="P2392" s="67">
        <v>40.308957474870425</v>
      </c>
      <c r="Q2392" s="18">
        <f t="shared" si="130"/>
        <v>3</v>
      </c>
      <c r="R2392" s="68">
        <v>1.65</v>
      </c>
      <c r="S2392" s="69">
        <v>60245.48</v>
      </c>
      <c r="T2392" s="59">
        <f t="shared" si="128"/>
        <v>60245.48</v>
      </c>
    </row>
    <row r="2393" spans="1:20">
      <c r="A2393">
        <f t="shared" si="129"/>
        <v>75</v>
      </c>
      <c r="B2393" s="60" t="s">
        <v>47</v>
      </c>
      <c r="C2393" s="60" t="s">
        <v>215</v>
      </c>
      <c r="D2393" s="60">
        <v>3</v>
      </c>
      <c r="E2393" s="65">
        <v>5493.7640000000001</v>
      </c>
      <c r="F2393" s="60">
        <v>2008</v>
      </c>
      <c r="G2393" s="65">
        <v>78.713999999999999</v>
      </c>
      <c r="H2393" s="65">
        <v>7.9708919525146484</v>
      </c>
      <c r="I2393" s="66">
        <v>8.9300003051757813</v>
      </c>
      <c r="J2393" s="5">
        <v>11.956986609656127</v>
      </c>
      <c r="K2393" s="6">
        <v>80.728971184944712</v>
      </c>
      <c r="L2393" s="5">
        <v>74.103279301023889</v>
      </c>
      <c r="M2393" s="5">
        <v>15.961394945304185</v>
      </c>
      <c r="N2393" s="7">
        <v>4.6426568326238264</v>
      </c>
      <c r="O2393" s="7" t="s">
        <v>2426</v>
      </c>
      <c r="P2393" s="67">
        <v>42.467743087310375</v>
      </c>
      <c r="Q2393" s="18">
        <f t="shared" si="130"/>
        <v>3</v>
      </c>
      <c r="R2393" s="68">
        <v>1.69</v>
      </c>
      <c r="S2393" s="69">
        <v>62968.160000000003</v>
      </c>
      <c r="T2393" s="59">
        <f t="shared" si="128"/>
        <v>62968.160000000003</v>
      </c>
    </row>
    <row r="2394" spans="1:20">
      <c r="A2394">
        <f t="shared" si="129"/>
        <v>115</v>
      </c>
      <c r="B2394" s="60" t="s">
        <v>126</v>
      </c>
      <c r="C2394" s="60" t="s">
        <v>294</v>
      </c>
      <c r="D2394" s="60">
        <v>4</v>
      </c>
      <c r="E2394" s="65">
        <v>30782.401999999998</v>
      </c>
      <c r="F2394" s="60">
        <v>2017</v>
      </c>
      <c r="G2394" s="65">
        <v>78.721000000000004</v>
      </c>
      <c r="H2394" s="65">
        <v>6.2942824363708496</v>
      </c>
      <c r="I2394" s="66">
        <v>6.7809581756591797</v>
      </c>
      <c r="J2394" s="5">
        <v>10.280377093512328</v>
      </c>
      <c r="K2394" s="6">
        <v>69.415321605148392</v>
      </c>
      <c r="L2394" s="5">
        <v>62.78962972122757</v>
      </c>
      <c r="M2394" s="5">
        <v>13.812352815787584</v>
      </c>
      <c r="N2394" s="7">
        <v>4.5459039859927941</v>
      </c>
      <c r="O2394" s="7" t="s">
        <v>1127</v>
      </c>
      <c r="P2394" s="67">
        <v>41.058247700895677</v>
      </c>
      <c r="Q2394" s="18">
        <f t="shared" si="130"/>
        <v>3</v>
      </c>
      <c r="R2394" s="68">
        <v>1.58</v>
      </c>
      <c r="S2394" s="69">
        <v>57942.55</v>
      </c>
      <c r="T2394" s="59">
        <f t="shared" si="128"/>
        <v>57942.55</v>
      </c>
    </row>
    <row r="2395" spans="1:20">
      <c r="A2395">
        <f t="shared" si="129"/>
        <v>108</v>
      </c>
      <c r="B2395" s="60" t="s">
        <v>153</v>
      </c>
      <c r="C2395" s="60" t="s">
        <v>321</v>
      </c>
      <c r="D2395" s="60">
        <v>2</v>
      </c>
      <c r="E2395" s="65">
        <v>326126.49699999997</v>
      </c>
      <c r="F2395" s="60">
        <v>2015</v>
      </c>
      <c r="G2395" s="65">
        <v>78.721999999999994</v>
      </c>
      <c r="H2395" s="65">
        <v>6.8639469146728516</v>
      </c>
      <c r="I2395" s="66">
        <v>7.940000057220459</v>
      </c>
      <c r="J2395" s="5">
        <v>10.85004157181433</v>
      </c>
      <c r="K2395" s="6">
        <v>73.262749579553414</v>
      </c>
      <c r="L2395" s="5">
        <v>66.637057695632592</v>
      </c>
      <c r="M2395" s="5">
        <v>14.971394697348863</v>
      </c>
      <c r="N2395" s="7">
        <v>4.4509585808617214</v>
      </c>
      <c r="O2395" s="7" t="s">
        <v>1416</v>
      </c>
      <c r="P2395" s="67">
        <v>40.247391416503717</v>
      </c>
      <c r="Q2395" s="18">
        <f t="shared" si="130"/>
        <v>3</v>
      </c>
      <c r="R2395" s="68">
        <v>1.59</v>
      </c>
      <c r="S2395" s="69">
        <v>64359.47</v>
      </c>
      <c r="T2395" s="59">
        <f t="shared" si="128"/>
        <v>64359.47</v>
      </c>
    </row>
    <row r="2396" spans="1:20">
      <c r="A2396">
        <f t="shared" si="129"/>
        <v>100</v>
      </c>
      <c r="B2396" s="60" t="s">
        <v>126</v>
      </c>
      <c r="C2396" s="60" t="s">
        <v>294</v>
      </c>
      <c r="D2396" s="60">
        <v>4</v>
      </c>
      <c r="E2396" s="65">
        <v>33264.292000000001</v>
      </c>
      <c r="F2396" s="60">
        <v>2023</v>
      </c>
      <c r="G2396" s="65">
        <v>78.731999999999999</v>
      </c>
      <c r="H2396" s="65">
        <v>6.9550952262878418</v>
      </c>
      <c r="I2396" s="66">
        <v>6.8653774261474609</v>
      </c>
      <c r="J2396" s="5">
        <v>10.94118988342932</v>
      </c>
      <c r="K2396" s="6">
        <v>73.887595137461773</v>
      </c>
      <c r="L2396" s="5">
        <v>67.26190325354095</v>
      </c>
      <c r="M2396" s="5">
        <v>13.896772066275865</v>
      </c>
      <c r="N2396" s="7">
        <v>4.8401098422539048</v>
      </c>
      <c r="O2396" s="7" t="s">
        <v>3368</v>
      </c>
      <c r="P2396" s="67">
        <v>43.309374233932793</v>
      </c>
      <c r="Q2396" s="18">
        <f t="shared" si="130"/>
        <v>3</v>
      </c>
      <c r="R2396" s="68">
        <v>1.5</v>
      </c>
      <c r="S2396" s="69">
        <v>64481.84</v>
      </c>
      <c r="T2396" s="59">
        <f t="shared" si="128"/>
        <v>64481.84</v>
      </c>
    </row>
    <row r="2397" spans="1:20">
      <c r="A2397">
        <f t="shared" si="129"/>
        <v>75</v>
      </c>
      <c r="B2397" s="60" t="s">
        <v>46</v>
      </c>
      <c r="C2397" s="60" t="s">
        <v>214</v>
      </c>
      <c r="D2397" s="60">
        <v>7</v>
      </c>
      <c r="E2397" s="65">
        <v>10517.226000000001</v>
      </c>
      <c r="F2397" s="60">
        <v>2014</v>
      </c>
      <c r="G2397" s="65">
        <v>78.744</v>
      </c>
      <c r="H2397" s="65">
        <v>6.4837298393249512</v>
      </c>
      <c r="I2397" s="66">
        <v>5.6999998092651367</v>
      </c>
      <c r="J2397" s="5">
        <v>10.46982449646643</v>
      </c>
      <c r="K2397" s="6">
        <v>70.715166188788402</v>
      </c>
      <c r="L2397" s="5">
        <v>64.089474304867579</v>
      </c>
      <c r="M2397" s="5">
        <v>12.731394449393541</v>
      </c>
      <c r="N2397" s="7">
        <v>5.0339713029565649</v>
      </c>
      <c r="O2397" s="7" t="s">
        <v>1503</v>
      </c>
      <c r="P2397" s="67">
        <v>45.624827339840451</v>
      </c>
      <c r="Q2397" s="18">
        <f t="shared" si="130"/>
        <v>3</v>
      </c>
      <c r="R2397" s="68">
        <v>1.61</v>
      </c>
      <c r="S2397" s="69">
        <v>40158.019999999997</v>
      </c>
      <c r="T2397" s="59">
        <f t="shared" si="128"/>
        <v>40158.019999999997</v>
      </c>
    </row>
    <row r="2398" spans="1:20">
      <c r="A2398">
        <f t="shared" si="129"/>
        <v>112</v>
      </c>
      <c r="B2398" s="60" t="s">
        <v>126</v>
      </c>
      <c r="C2398" s="60" t="s">
        <v>294</v>
      </c>
      <c r="D2398" s="60">
        <v>4</v>
      </c>
      <c r="E2398" s="65">
        <v>30365.120999999999</v>
      </c>
      <c r="F2398" s="60">
        <v>2018</v>
      </c>
      <c r="G2398" s="65">
        <v>78.75</v>
      </c>
      <c r="H2398" s="65">
        <v>6.3563933372497559</v>
      </c>
      <c r="I2398" s="66">
        <v>6.7596769332885742</v>
      </c>
      <c r="J2398" s="5">
        <v>10.342487994391234</v>
      </c>
      <c r="K2398" s="6">
        <v>69.860434175183826</v>
      </c>
      <c r="L2398" s="5">
        <v>63.234742291263004</v>
      </c>
      <c r="M2398" s="5">
        <v>13.791071573416978</v>
      </c>
      <c r="N2398" s="7">
        <v>4.5851942653355033</v>
      </c>
      <c r="O2398" s="7" t="s">
        <v>975</v>
      </c>
      <c r="P2398" s="67">
        <v>41.316932286382311</v>
      </c>
      <c r="Q2398" s="18">
        <f t="shared" si="130"/>
        <v>3</v>
      </c>
      <c r="R2398" s="68">
        <v>1.56</v>
      </c>
      <c r="S2398" s="69">
        <v>61359.47</v>
      </c>
      <c r="T2398" s="59">
        <f t="shared" si="128"/>
        <v>61359.47</v>
      </c>
    </row>
    <row r="2399" spans="1:20">
      <c r="A2399">
        <f t="shared" si="129"/>
        <v>81</v>
      </c>
      <c r="B2399" s="60" t="s">
        <v>44</v>
      </c>
      <c r="C2399" s="60" t="s">
        <v>212</v>
      </c>
      <c r="D2399" s="60">
        <v>7</v>
      </c>
      <c r="E2399" s="65">
        <v>3875.3249999999998</v>
      </c>
      <c r="F2399" s="60">
        <v>2024</v>
      </c>
      <c r="G2399" s="65">
        <v>78.751000000000005</v>
      </c>
      <c r="H2399" s="65">
        <v>6.070790370941161</v>
      </c>
      <c r="I2399" s="66">
        <v>4.7300000190734863</v>
      </c>
      <c r="J2399" s="5">
        <v>10.05688502808264</v>
      </c>
      <c r="K2399" s="6">
        <v>67.932133595192283</v>
      </c>
      <c r="L2399" s="5">
        <v>61.306441711271461</v>
      </c>
      <c r="M2399" s="5">
        <v>11.761394659201891</v>
      </c>
      <c r="N2399" s="7">
        <v>5.2125146283826531</v>
      </c>
      <c r="O2399" s="7" t="s">
        <v>3369</v>
      </c>
      <c r="P2399" s="67">
        <v>46.586987137842328</v>
      </c>
      <c r="Q2399" s="18">
        <f t="shared" si="130"/>
        <v>3</v>
      </c>
      <c r="R2399" s="68">
        <v>1.49</v>
      </c>
      <c r="S2399" s="69">
        <v>42829.2</v>
      </c>
      <c r="T2399" s="59">
        <f t="shared" si="128"/>
        <v>42829.2</v>
      </c>
    </row>
    <row r="2400" spans="1:20">
      <c r="A2400">
        <f t="shared" si="129"/>
        <v>28</v>
      </c>
      <c r="B2400" s="60" t="s">
        <v>36</v>
      </c>
      <c r="C2400" s="60" t="s">
        <v>204</v>
      </c>
      <c r="D2400" s="60">
        <v>1</v>
      </c>
      <c r="E2400" s="65">
        <v>16838.988000000001</v>
      </c>
      <c r="F2400" s="60">
        <v>2008</v>
      </c>
      <c r="G2400" s="65">
        <v>78.751999999999995</v>
      </c>
      <c r="H2400" s="65">
        <v>5.7894387245178223</v>
      </c>
      <c r="I2400" s="66">
        <v>3.880000114440918</v>
      </c>
      <c r="J2400" s="5">
        <v>9.7755333816593009</v>
      </c>
      <c r="K2400" s="6">
        <v>66.032501152859339</v>
      </c>
      <c r="L2400" s="5">
        <v>59.406809268938517</v>
      </c>
      <c r="M2400" s="5">
        <v>10.911394754569322</v>
      </c>
      <c r="N2400" s="7">
        <v>5.4444743871136145</v>
      </c>
      <c r="O2400" s="7" t="s">
        <v>2415</v>
      </c>
      <c r="P2400" s="67">
        <v>49.802203318721332</v>
      </c>
      <c r="Q2400" s="18">
        <f t="shared" si="130"/>
        <v>3</v>
      </c>
      <c r="R2400" s="68">
        <v>1.69</v>
      </c>
      <c r="S2400" s="69">
        <v>23509.78</v>
      </c>
      <c r="T2400" s="59">
        <f t="shared" si="128"/>
        <v>23509.78</v>
      </c>
    </row>
    <row r="2401" spans="1:20">
      <c r="A2401">
        <f t="shared" si="129"/>
        <v>26</v>
      </c>
      <c r="B2401" s="60" t="s">
        <v>11</v>
      </c>
      <c r="C2401" s="60" t="s">
        <v>179</v>
      </c>
      <c r="D2401" s="60">
        <v>7</v>
      </c>
      <c r="E2401" s="65">
        <v>2827.6080000000002</v>
      </c>
      <c r="F2401" s="60">
        <v>2022</v>
      </c>
      <c r="G2401" s="65">
        <v>78.769000000000005</v>
      </c>
      <c r="H2401" s="65">
        <v>5.2122130393981934</v>
      </c>
      <c r="I2401" s="66">
        <v>2.1099998950958252</v>
      </c>
      <c r="J2401" s="5">
        <v>9.198307696539672</v>
      </c>
      <c r="K2401" s="6">
        <v>62.146826679187505</v>
      </c>
      <c r="L2401" s="5">
        <v>55.521134795266683</v>
      </c>
      <c r="M2401" s="5">
        <v>9.1413945352242294</v>
      </c>
      <c r="N2401" s="7">
        <v>6.0735957277994022</v>
      </c>
      <c r="O2401" s="7" t="s">
        <v>3370</v>
      </c>
      <c r="P2401" s="67">
        <v>54.410326047665222</v>
      </c>
      <c r="Q2401" s="18">
        <f t="shared" si="130"/>
        <v>2</v>
      </c>
      <c r="R2401" s="68">
        <v>1.51</v>
      </c>
      <c r="S2401" s="69">
        <v>19388.87</v>
      </c>
      <c r="T2401" s="59">
        <f t="shared" si="128"/>
        <v>19388.87</v>
      </c>
    </row>
    <row r="2402" spans="1:20">
      <c r="A2402">
        <f t="shared" si="129"/>
        <v>131</v>
      </c>
      <c r="B2402" s="60" t="s">
        <v>52</v>
      </c>
      <c r="C2402" s="60" t="s">
        <v>220</v>
      </c>
      <c r="D2402" s="60">
        <v>7</v>
      </c>
      <c r="E2402" s="65">
        <v>1326.8219999999999</v>
      </c>
      <c r="F2402" s="60">
        <v>2019</v>
      </c>
      <c r="G2402" s="65">
        <v>78.772999999999996</v>
      </c>
      <c r="H2402" s="65">
        <v>6.0346412658691406</v>
      </c>
      <c r="I2402" s="66">
        <v>7.570000171661377</v>
      </c>
      <c r="J2402" s="5">
        <v>10.020735923010619</v>
      </c>
      <c r="K2402" s="6">
        <v>67.706863438366526</v>
      </c>
      <c r="L2402" s="5">
        <v>61.081171554445703</v>
      </c>
      <c r="M2402" s="5">
        <v>14.601394811789781</v>
      </c>
      <c r="N2402" s="7">
        <v>4.1832422410170151</v>
      </c>
      <c r="O2402" s="7" t="s">
        <v>797</v>
      </c>
      <c r="P2402" s="67">
        <v>37.651089537893093</v>
      </c>
      <c r="Q2402" s="18">
        <f t="shared" si="130"/>
        <v>3</v>
      </c>
      <c r="R2402" s="68">
        <v>1.55</v>
      </c>
      <c r="S2402" s="69">
        <v>42218.96</v>
      </c>
      <c r="T2402" s="59">
        <f t="shared" si="128"/>
        <v>42218.96</v>
      </c>
    </row>
    <row r="2403" spans="1:20">
      <c r="A2403">
        <f t="shared" si="129"/>
        <v>102</v>
      </c>
      <c r="B2403" s="60" t="s">
        <v>81</v>
      </c>
      <c r="C2403" s="60" t="s">
        <v>249</v>
      </c>
      <c r="D2403" s="60">
        <v>4</v>
      </c>
      <c r="E2403" s="65">
        <v>4589.5110000000004</v>
      </c>
      <c r="F2403" s="60">
        <v>2022</v>
      </c>
      <c r="G2403" s="65">
        <v>78.787999999999997</v>
      </c>
      <c r="H2403" s="65">
        <v>6.7397799081802363</v>
      </c>
      <c r="I2403" s="66">
        <v>7.0069503784179688</v>
      </c>
      <c r="J2403" s="5">
        <v>10.725874565321716</v>
      </c>
      <c r="K2403" s="6">
        <v>72.485056623779087</v>
      </c>
      <c r="L2403" s="5">
        <v>65.859364739858265</v>
      </c>
      <c r="M2403" s="5">
        <v>14.038345018546373</v>
      </c>
      <c r="N2403" s="7">
        <v>4.691390947640194</v>
      </c>
      <c r="O2403" s="7" t="s">
        <v>3371</v>
      </c>
      <c r="P2403" s="67">
        <v>42.027840264346082</v>
      </c>
      <c r="Q2403" s="18">
        <f t="shared" si="130"/>
        <v>3</v>
      </c>
      <c r="R2403" s="68">
        <v>1.51</v>
      </c>
      <c r="S2403" s="69">
        <v>51379.88</v>
      </c>
      <c r="T2403" s="59">
        <f t="shared" si="128"/>
        <v>51379.88</v>
      </c>
    </row>
    <row r="2404" spans="1:20">
      <c r="A2404">
        <f t="shared" si="129"/>
        <v>117</v>
      </c>
      <c r="B2404" s="60" t="s">
        <v>153</v>
      </c>
      <c r="C2404" s="60" t="s">
        <v>321</v>
      </c>
      <c r="D2404" s="60">
        <v>2</v>
      </c>
      <c r="E2404" s="65">
        <v>335056.49699999997</v>
      </c>
      <c r="F2404" s="60">
        <v>2018</v>
      </c>
      <c r="G2404" s="65">
        <v>78.8</v>
      </c>
      <c r="H2404" s="65">
        <v>6.8826847076416016</v>
      </c>
      <c r="I2404" s="66">
        <v>7.8899998664855957</v>
      </c>
      <c r="J2404" s="5">
        <v>10.86877936478308</v>
      </c>
      <c r="K2404" s="6">
        <v>73.461988984966951</v>
      </c>
      <c r="L2404" s="5">
        <v>66.836297101046128</v>
      </c>
      <c r="M2404" s="5">
        <v>14.921394506614</v>
      </c>
      <c r="N2404" s="7">
        <v>4.4792259243209829</v>
      </c>
      <c r="O2404" s="7" t="s">
        <v>967</v>
      </c>
      <c r="P2404" s="67">
        <v>40.362057418092114</v>
      </c>
      <c r="Q2404" s="18">
        <f t="shared" si="130"/>
        <v>3</v>
      </c>
      <c r="R2404" s="68">
        <v>1.56</v>
      </c>
      <c r="S2404" s="69">
        <v>67719.77</v>
      </c>
      <c r="T2404" s="59">
        <f t="shared" si="128"/>
        <v>67719.77</v>
      </c>
    </row>
    <row r="2405" spans="1:20">
      <c r="A2405">
        <f t="shared" si="129"/>
        <v>46</v>
      </c>
      <c r="B2405" s="60" t="s">
        <v>120</v>
      </c>
      <c r="C2405" s="60" t="s">
        <v>288</v>
      </c>
      <c r="D2405" s="60">
        <v>7</v>
      </c>
      <c r="E2405" s="65">
        <v>38539.201000000001</v>
      </c>
      <c r="F2405" s="60">
        <v>2024</v>
      </c>
      <c r="G2405" s="65">
        <v>78.81</v>
      </c>
      <c r="H2405" s="65">
        <v>6.6710688285827615</v>
      </c>
      <c r="I2405" s="66">
        <v>4.309999942779541</v>
      </c>
      <c r="J2405" s="5">
        <v>10.65716348572424</v>
      </c>
      <c r="K2405" s="6">
        <v>72.040820101171889</v>
      </c>
      <c r="L2405" s="5">
        <v>65.415128217251066</v>
      </c>
      <c r="M2405" s="5">
        <v>11.341394582907945</v>
      </c>
      <c r="N2405" s="7">
        <v>5.7678205038236632</v>
      </c>
      <c r="O2405" s="7" t="s">
        <v>3372</v>
      </c>
      <c r="P2405" s="67">
        <v>51.550048063537147</v>
      </c>
      <c r="Q2405" s="18">
        <f t="shared" si="130"/>
        <v>3</v>
      </c>
      <c r="R2405" s="68">
        <v>1.49</v>
      </c>
      <c r="S2405" s="69">
        <v>45153.04</v>
      </c>
      <c r="T2405" s="59">
        <f t="shared" si="128"/>
        <v>45153.04</v>
      </c>
    </row>
    <row r="2406" spans="1:20">
      <c r="A2406">
        <f t="shared" si="129"/>
        <v>105</v>
      </c>
      <c r="B2406" s="60" t="s">
        <v>153</v>
      </c>
      <c r="C2406" s="60" t="s">
        <v>321</v>
      </c>
      <c r="D2406" s="60">
        <v>2</v>
      </c>
      <c r="E2406" s="65">
        <v>317115.35499999998</v>
      </c>
      <c r="F2406" s="60">
        <v>2012</v>
      </c>
      <c r="G2406" s="65">
        <v>78.816999999999993</v>
      </c>
      <c r="H2406" s="65">
        <v>7.0262269973754883</v>
      </c>
      <c r="I2406" s="66">
        <v>8.0600004196166992</v>
      </c>
      <c r="J2406" s="5">
        <v>11.012321654516967</v>
      </c>
      <c r="K2406" s="6">
        <v>74.448247828858939</v>
      </c>
      <c r="L2406" s="5">
        <v>67.822555944938117</v>
      </c>
      <c r="M2406" s="5">
        <v>15.091395059745103</v>
      </c>
      <c r="N2406" s="7">
        <v>4.4941210323125453</v>
      </c>
      <c r="O2406" s="7" t="s">
        <v>1872</v>
      </c>
      <c r="P2406" s="67">
        <v>40.779091565992069</v>
      </c>
      <c r="Q2406" s="18">
        <f t="shared" si="130"/>
        <v>3</v>
      </c>
      <c r="R2406" s="68">
        <v>1.62</v>
      </c>
      <c r="S2406" s="69">
        <v>61134.53</v>
      </c>
      <c r="T2406" s="59">
        <f t="shared" si="128"/>
        <v>61134.53</v>
      </c>
    </row>
    <row r="2407" spans="1:20">
      <c r="A2407">
        <f t="shared" si="129"/>
        <v>97</v>
      </c>
      <c r="B2407" s="60" t="s">
        <v>153</v>
      </c>
      <c r="C2407" s="60" t="s">
        <v>321</v>
      </c>
      <c r="D2407" s="60">
        <v>2</v>
      </c>
      <c r="E2407" s="65">
        <v>320110.75900000002</v>
      </c>
      <c r="F2407" s="60">
        <v>2013</v>
      </c>
      <c r="G2407" s="65">
        <v>78.816999999999993</v>
      </c>
      <c r="H2407" s="65">
        <v>7.2492852210998535</v>
      </c>
      <c r="I2407" s="66">
        <v>8.2700004577636719</v>
      </c>
      <c r="J2407" s="5">
        <v>11.235379878241332</v>
      </c>
      <c r="K2407" s="6">
        <v>75.956221754891615</v>
      </c>
      <c r="L2407" s="5">
        <v>69.330529870970793</v>
      </c>
      <c r="M2407" s="5">
        <v>15.301395097892076</v>
      </c>
      <c r="N2407" s="7">
        <v>4.5309940320750091</v>
      </c>
      <c r="O2407" s="7" t="s">
        <v>1716</v>
      </c>
      <c r="P2407" s="67">
        <v>41.113672549195485</v>
      </c>
      <c r="Q2407" s="18">
        <f t="shared" si="130"/>
        <v>3</v>
      </c>
      <c r="R2407" s="68">
        <v>1.62</v>
      </c>
      <c r="S2407" s="69">
        <v>61958.720000000001</v>
      </c>
      <c r="T2407" s="59">
        <f t="shared" si="128"/>
        <v>61958.720000000001</v>
      </c>
    </row>
    <row r="2408" spans="1:20">
      <c r="A2408">
        <f t="shared" si="129"/>
        <v>127</v>
      </c>
      <c r="B2408" s="60" t="s">
        <v>122</v>
      </c>
      <c r="C2408" s="60" t="s">
        <v>290</v>
      </c>
      <c r="D2408" s="60">
        <v>4</v>
      </c>
      <c r="E2408" s="65">
        <v>1586.05</v>
      </c>
      <c r="F2408" s="60">
        <v>2009</v>
      </c>
      <c r="G2408" s="65">
        <v>78.837000000000003</v>
      </c>
      <c r="H2408" s="65">
        <v>6.4178242683410645</v>
      </c>
      <c r="I2408" s="66">
        <v>13.409999847412109</v>
      </c>
      <c r="J2408" s="5">
        <v>10.403918925482543</v>
      </c>
      <c r="K2408" s="6">
        <v>70.353019431430695</v>
      </c>
      <c r="L2408" s="5">
        <v>63.727327547509873</v>
      </c>
      <c r="M2408" s="5">
        <v>20.441394487540514</v>
      </c>
      <c r="N2408" s="7">
        <v>3.1175626294161636</v>
      </c>
      <c r="O2408" s="7" t="s">
        <v>2365</v>
      </c>
      <c r="P2408" s="67">
        <v>28.451863215718671</v>
      </c>
      <c r="Q2408" s="18">
        <f t="shared" si="130"/>
        <v>3</v>
      </c>
      <c r="R2408" s="68">
        <v>1.67</v>
      </c>
      <c r="S2408" s="69">
        <v>108435.75</v>
      </c>
      <c r="T2408" s="59">
        <f t="shared" si="128"/>
        <v>108435.75</v>
      </c>
    </row>
    <row r="2409" spans="1:20">
      <c r="A2409" t="str">
        <f t="shared" si="129"/>
        <v/>
      </c>
      <c r="B2409" s="60" t="s">
        <v>90</v>
      </c>
      <c r="C2409" s="60" t="s">
        <v>258</v>
      </c>
      <c r="D2409" s="60">
        <v>3</v>
      </c>
      <c r="E2409" s="65">
        <v>472.86599999999999</v>
      </c>
      <c r="F2409" s="60">
        <v>2006</v>
      </c>
      <c r="G2409" s="65">
        <v>78.837999999999994</v>
      </c>
      <c r="H2409" s="65" t="s">
        <v>367</v>
      </c>
      <c r="I2409" s="66">
        <v>15.060000419616699</v>
      </c>
      <c r="J2409" s="5" t="s">
        <v>367</v>
      </c>
      <c r="K2409" s="6" t="s">
        <v>367</v>
      </c>
      <c r="L2409" s="5" t="s">
        <v>367</v>
      </c>
      <c r="M2409" s="5">
        <v>22.091395059745103</v>
      </c>
      <c r="N2409" s="7" t="s">
        <v>367</v>
      </c>
      <c r="O2409" s="7" t="s">
        <v>2711</v>
      </c>
      <c r="P2409" s="67" t="s">
        <v>367</v>
      </c>
      <c r="Q2409" s="18">
        <f t="shared" si="130"/>
        <v>3</v>
      </c>
      <c r="R2409" s="68">
        <v>1.71</v>
      </c>
      <c r="S2409" s="69">
        <v>130284.97</v>
      </c>
      <c r="T2409" s="59">
        <f t="shared" si="128"/>
        <v>130284.97</v>
      </c>
    </row>
    <row r="2410" spans="1:20">
      <c r="A2410">
        <f t="shared" si="129"/>
        <v>37</v>
      </c>
      <c r="B2410" s="60" t="s">
        <v>36</v>
      </c>
      <c r="C2410" s="60" t="s">
        <v>204</v>
      </c>
      <c r="D2410" s="60">
        <v>1</v>
      </c>
      <c r="E2410" s="65">
        <v>19456.333999999999</v>
      </c>
      <c r="F2410" s="60">
        <v>2021</v>
      </c>
      <c r="G2410" s="65">
        <v>78.876000000000005</v>
      </c>
      <c r="H2410" s="65">
        <v>6.4356307983398438</v>
      </c>
      <c r="I2410" s="66">
        <v>4.3400001525878906</v>
      </c>
      <c r="J2410" s="5">
        <v>10.421725455481322</v>
      </c>
      <c r="K2410" s="6">
        <v>70.508292742929385</v>
      </c>
      <c r="L2410" s="5">
        <v>63.882600859008562</v>
      </c>
      <c r="M2410" s="5">
        <v>11.371394792716295</v>
      </c>
      <c r="N2410" s="7">
        <v>5.617833346172028</v>
      </c>
      <c r="O2410" s="7" t="s">
        <v>408</v>
      </c>
      <c r="P2410" s="67">
        <v>50.386299079982578</v>
      </c>
      <c r="Q2410" s="18">
        <f t="shared" si="130"/>
        <v>3</v>
      </c>
      <c r="R2410" s="68">
        <v>1.52</v>
      </c>
      <c r="S2410" s="69">
        <v>29089.85</v>
      </c>
      <c r="T2410" s="59">
        <f t="shared" si="128"/>
        <v>29089.85</v>
      </c>
    </row>
    <row r="2411" spans="1:20">
      <c r="A2411">
        <f t="shared" si="129"/>
        <v>103</v>
      </c>
      <c r="B2411" s="60" t="s">
        <v>153</v>
      </c>
      <c r="C2411" s="60" t="s">
        <v>321</v>
      </c>
      <c r="D2411" s="60">
        <v>2</v>
      </c>
      <c r="E2411" s="65">
        <v>323115.37699999998</v>
      </c>
      <c r="F2411" s="60">
        <v>2014</v>
      </c>
      <c r="G2411" s="65">
        <v>78.879000000000005</v>
      </c>
      <c r="H2411" s="65">
        <v>7.1511144638061523</v>
      </c>
      <c r="I2411" s="66">
        <v>8.1499996185302734</v>
      </c>
      <c r="J2411" s="5">
        <v>11.137209120947631</v>
      </c>
      <c r="K2411" s="6">
        <v>75.35177082588207</v>
      </c>
      <c r="L2411" s="5">
        <v>68.726078941961248</v>
      </c>
      <c r="M2411" s="5">
        <v>15.181394258658678</v>
      </c>
      <c r="N2411" s="7">
        <v>4.5269938828420493</v>
      </c>
      <c r="O2411" s="7" t="s">
        <v>1567</v>
      </c>
      <c r="P2411" s="67">
        <v>41.029895055594551</v>
      </c>
      <c r="Q2411" s="18">
        <f t="shared" si="130"/>
        <v>3</v>
      </c>
      <c r="R2411" s="68">
        <v>1.61</v>
      </c>
      <c r="S2411" s="69">
        <v>63018.8</v>
      </c>
      <c r="T2411" s="59">
        <f t="shared" si="128"/>
        <v>63018.8</v>
      </c>
    </row>
    <row r="2412" spans="1:20">
      <c r="A2412" t="str">
        <f t="shared" si="129"/>
        <v/>
      </c>
      <c r="B2412" s="60" t="s">
        <v>140</v>
      </c>
      <c r="C2412" s="60" t="s">
        <v>308</v>
      </c>
      <c r="D2412" s="60">
        <v>8</v>
      </c>
      <c r="E2412" s="65">
        <v>23273.076000000001</v>
      </c>
      <c r="F2412" s="60">
        <v>2011</v>
      </c>
      <c r="G2412" s="65">
        <v>78.88</v>
      </c>
      <c r="H2412" s="65">
        <v>6.3089151382446289</v>
      </c>
      <c r="I2412" s="66" t="s">
        <v>367</v>
      </c>
      <c r="J2412" s="5">
        <v>10.295009795386107</v>
      </c>
      <c r="K2412" s="6">
        <v>69.654528794048645</v>
      </c>
      <c r="L2412" s="5">
        <v>63.028836910127822</v>
      </c>
      <c r="M2412" s="5" t="s">
        <v>367</v>
      </c>
      <c r="N2412" s="7" t="s">
        <v>367</v>
      </c>
      <c r="O2412" s="7" t="s">
        <v>1976</v>
      </c>
      <c r="P2412" s="67" t="s">
        <v>367</v>
      </c>
      <c r="Q2412" s="18">
        <f t="shared" si="130"/>
        <v>3</v>
      </c>
      <c r="R2412" s="68">
        <v>1.65</v>
      </c>
      <c r="S2412" s="69"/>
      <c r="T2412" s="59" t="str">
        <f t="shared" si="128"/>
        <v/>
      </c>
    </row>
    <row r="2413" spans="1:20">
      <c r="A2413">
        <f t="shared" si="129"/>
        <v>12</v>
      </c>
      <c r="B2413" s="60" t="s">
        <v>36</v>
      </c>
      <c r="C2413" s="60" t="s">
        <v>204</v>
      </c>
      <c r="D2413" s="60">
        <v>1</v>
      </c>
      <c r="E2413" s="65">
        <v>17009.731</v>
      </c>
      <c r="F2413" s="60">
        <v>2009</v>
      </c>
      <c r="G2413" s="65">
        <v>78.89</v>
      </c>
      <c r="H2413" s="65">
        <v>6.4936861991882324</v>
      </c>
      <c r="I2413" s="66">
        <v>3.4300000667572021</v>
      </c>
      <c r="J2413" s="5">
        <v>10.479780856329711</v>
      </c>
      <c r="K2413" s="6">
        <v>70.913651664498971</v>
      </c>
      <c r="L2413" s="5">
        <v>64.287959780578149</v>
      </c>
      <c r="M2413" s="5">
        <v>10.461394706885606</v>
      </c>
      <c r="N2413" s="7">
        <v>6.1452570696203948</v>
      </c>
      <c r="O2413" s="7" t="s">
        <v>2252</v>
      </c>
      <c r="P2413" s="67">
        <v>56.083560894817126</v>
      </c>
      <c r="Q2413" s="18">
        <f t="shared" si="130"/>
        <v>3</v>
      </c>
      <c r="R2413" s="68">
        <v>1.67</v>
      </c>
      <c r="S2413" s="69">
        <v>23013.58</v>
      </c>
      <c r="T2413" s="59">
        <f t="shared" si="128"/>
        <v>23013.58</v>
      </c>
    </row>
    <row r="2414" spans="1:20">
      <c r="A2414">
        <f t="shared" si="129"/>
        <v>106</v>
      </c>
      <c r="B2414" s="60" t="s">
        <v>52</v>
      </c>
      <c r="C2414" s="60" t="s">
        <v>220</v>
      </c>
      <c r="D2414" s="60">
        <v>7</v>
      </c>
      <c r="E2414" s="65">
        <v>1329.6690000000001</v>
      </c>
      <c r="F2414" s="60">
        <v>2020</v>
      </c>
      <c r="G2414" s="65">
        <v>78.893000000000001</v>
      </c>
      <c r="H2414" s="65">
        <v>6.4525637626647949</v>
      </c>
      <c r="I2414" s="66">
        <v>7.6700000762939453</v>
      </c>
      <c r="J2414" s="5">
        <v>10.438658419806274</v>
      </c>
      <c r="K2414" s="6">
        <v>70.638074104753017</v>
      </c>
      <c r="L2414" s="5">
        <v>64.012382220832194</v>
      </c>
      <c r="M2414" s="5">
        <v>14.70139471642235</v>
      </c>
      <c r="N2414" s="7">
        <v>4.3541707066287039</v>
      </c>
      <c r="O2414" s="7" t="s">
        <v>587</v>
      </c>
      <c r="P2414" s="67">
        <v>39.098187720801924</v>
      </c>
      <c r="Q2414" s="18">
        <f t="shared" si="130"/>
        <v>3</v>
      </c>
      <c r="R2414" s="68">
        <v>1.53</v>
      </c>
      <c r="S2414" s="69">
        <v>40920.53</v>
      </c>
      <c r="T2414" s="59">
        <f t="shared" si="128"/>
        <v>40920.53</v>
      </c>
    </row>
    <row r="2415" spans="1:20">
      <c r="A2415">
        <f t="shared" si="129"/>
        <v>35</v>
      </c>
      <c r="B2415" s="60" t="s">
        <v>11</v>
      </c>
      <c r="C2415" s="60" t="s">
        <v>179</v>
      </c>
      <c r="D2415" s="60">
        <v>7</v>
      </c>
      <c r="E2415" s="65">
        <v>2898.2420000000002</v>
      </c>
      <c r="F2415" s="60">
        <v>2017</v>
      </c>
      <c r="G2415" s="65">
        <v>78.900000000000006</v>
      </c>
      <c r="H2415" s="65">
        <v>4.6395483016967773</v>
      </c>
      <c r="I2415" s="66">
        <v>2.1400001049041748</v>
      </c>
      <c r="J2415" s="5">
        <v>8.6256429588382559</v>
      </c>
      <c r="K2415" s="6">
        <v>58.374634339606352</v>
      </c>
      <c r="L2415" s="5">
        <v>51.74894245568553</v>
      </c>
      <c r="M2415" s="5">
        <v>9.171394745032579</v>
      </c>
      <c r="N2415" s="7">
        <v>5.6424288665269637</v>
      </c>
      <c r="O2415" s="7" t="s">
        <v>1051</v>
      </c>
      <c r="P2415" s="67">
        <v>50.961974285066944</v>
      </c>
      <c r="Q2415" s="18">
        <f t="shared" si="130"/>
        <v>2</v>
      </c>
      <c r="R2415" s="68">
        <v>1.58</v>
      </c>
      <c r="S2415" s="69">
        <v>15359.46</v>
      </c>
      <c r="T2415" s="59">
        <f t="shared" si="128"/>
        <v>15359.46</v>
      </c>
    </row>
    <row r="2416" spans="1:20">
      <c r="A2416">
        <f t="shared" si="129"/>
        <v>110</v>
      </c>
      <c r="B2416" s="60" t="s">
        <v>336</v>
      </c>
      <c r="C2416" s="60" t="s">
        <v>337</v>
      </c>
      <c r="D2416" s="60">
        <v>5</v>
      </c>
      <c r="E2416" s="65">
        <v>19654.739000000001</v>
      </c>
      <c r="F2416" s="60">
        <v>2025</v>
      </c>
      <c r="G2416" s="65">
        <v>59.107999999999997</v>
      </c>
      <c r="H2416" s="65">
        <v>4.6689999999999996</v>
      </c>
      <c r="I2416" s="66">
        <v>0.80000001192092896</v>
      </c>
      <c r="J2416" s="5">
        <v>8.6550946571414791</v>
      </c>
      <c r="K2416" s="6">
        <v>43.880723452882037</v>
      </c>
      <c r="L2416" s="5">
        <v>37.255031568961215</v>
      </c>
      <c r="M2416" s="5">
        <v>7.8313946520493332</v>
      </c>
      <c r="N2416" s="7">
        <v>4.7571388270175161</v>
      </c>
      <c r="O2416" s="7" t="s">
        <v>3367</v>
      </c>
      <c r="P2416" s="67">
        <v>42.467159409876629</v>
      </c>
      <c r="Q2416" s="18">
        <f t="shared" si="130"/>
        <v>1</v>
      </c>
      <c r="R2416" s="68">
        <v>1.48</v>
      </c>
      <c r="S2416" s="69" t="s">
        <v>367</v>
      </c>
      <c r="T2416" s="59">
        <f t="shared" si="128"/>
        <v>1409.33</v>
      </c>
    </row>
    <row r="2417" spans="1:20">
      <c r="A2417">
        <f t="shared" si="129"/>
        <v>112</v>
      </c>
      <c r="B2417" s="60" t="s">
        <v>153</v>
      </c>
      <c r="C2417" s="60" t="s">
        <v>321</v>
      </c>
      <c r="D2417" s="60">
        <v>2</v>
      </c>
      <c r="E2417" s="65">
        <v>337790.06699999998</v>
      </c>
      <c r="F2417" s="60">
        <v>2019</v>
      </c>
      <c r="G2417" s="65">
        <v>78.915999999999997</v>
      </c>
      <c r="H2417" s="65">
        <v>6.9437012672424316</v>
      </c>
      <c r="I2417" s="66">
        <v>7.5199999809265137</v>
      </c>
      <c r="J2417" s="5">
        <v>10.92979592438391</v>
      </c>
      <c r="K2417" s="6">
        <v>73.983148517762814</v>
      </c>
      <c r="L2417" s="5">
        <v>67.357456633841991</v>
      </c>
      <c r="M2417" s="5">
        <v>14.551394621054918</v>
      </c>
      <c r="N2417" s="7">
        <v>4.628934778277551</v>
      </c>
      <c r="O2417" s="7" t="s">
        <v>816</v>
      </c>
      <c r="P2417" s="67">
        <v>41.662525801906213</v>
      </c>
      <c r="Q2417" s="18">
        <f t="shared" si="130"/>
        <v>3</v>
      </c>
      <c r="R2417" s="68">
        <v>1.55</v>
      </c>
      <c r="S2417" s="69">
        <v>69112.600000000006</v>
      </c>
      <c r="T2417" s="59">
        <f t="shared" si="128"/>
        <v>69112.600000000006</v>
      </c>
    </row>
    <row r="2418" spans="1:20">
      <c r="A2418">
        <f t="shared" si="129"/>
        <v>62</v>
      </c>
      <c r="B2418" s="60" t="s">
        <v>46</v>
      </c>
      <c r="C2418" s="60" t="s">
        <v>214</v>
      </c>
      <c r="D2418" s="60">
        <v>7</v>
      </c>
      <c r="E2418" s="65">
        <v>10541.342000000001</v>
      </c>
      <c r="F2418" s="60">
        <v>2017</v>
      </c>
      <c r="G2418" s="65">
        <v>78.926000000000002</v>
      </c>
      <c r="H2418" s="65">
        <v>6.7895679473876953</v>
      </c>
      <c r="I2418" s="66">
        <v>5.7100000381469727</v>
      </c>
      <c r="J2418" s="5">
        <v>10.775662604529174</v>
      </c>
      <c r="K2418" s="6">
        <v>72.949071819814932</v>
      </c>
      <c r="L2418" s="5">
        <v>66.32337993589411</v>
      </c>
      <c r="M2418" s="5">
        <v>12.741394678275377</v>
      </c>
      <c r="N2418" s="7">
        <v>5.2053469506739569</v>
      </c>
      <c r="O2418" s="7" t="s">
        <v>1044</v>
      </c>
      <c r="P2418" s="67">
        <v>47.014284755774007</v>
      </c>
      <c r="Q2418" s="18">
        <f t="shared" si="130"/>
        <v>3</v>
      </c>
      <c r="R2418" s="68">
        <v>1.58</v>
      </c>
      <c r="S2418" s="69">
        <v>45177.52</v>
      </c>
      <c r="T2418" s="59">
        <f t="shared" si="128"/>
        <v>45177.52</v>
      </c>
    </row>
    <row r="2419" spans="1:20">
      <c r="A2419">
        <f t="shared" si="129"/>
        <v>121</v>
      </c>
      <c r="B2419" s="60" t="s">
        <v>81</v>
      </c>
      <c r="C2419" s="60" t="s">
        <v>249</v>
      </c>
      <c r="D2419" s="60">
        <v>4</v>
      </c>
      <c r="E2419" s="65">
        <v>3665.7660000000001</v>
      </c>
      <c r="F2419" s="60">
        <v>2014</v>
      </c>
      <c r="G2419" s="65">
        <v>78.927000000000007</v>
      </c>
      <c r="H2419" s="65">
        <v>6.1801385879516602</v>
      </c>
      <c r="I2419" s="66">
        <v>7.8668532371520996</v>
      </c>
      <c r="J2419" s="5">
        <v>10.166233245093139</v>
      </c>
      <c r="K2419" s="6">
        <v>68.824229443090019</v>
      </c>
      <c r="L2419" s="5">
        <v>62.198537559169196</v>
      </c>
      <c r="M2419" s="5">
        <v>14.898247877280504</v>
      </c>
      <c r="N2419" s="7">
        <v>4.1748894280394264</v>
      </c>
      <c r="O2419" s="7" t="s">
        <v>1591</v>
      </c>
      <c r="P2419" s="67">
        <v>37.838636307948697</v>
      </c>
      <c r="Q2419" s="18">
        <f t="shared" si="130"/>
        <v>3</v>
      </c>
      <c r="R2419" s="68">
        <v>1.61</v>
      </c>
      <c r="S2419" s="69">
        <v>60065.65</v>
      </c>
      <c r="T2419" s="59">
        <f t="shared" si="128"/>
        <v>60065.65</v>
      </c>
    </row>
    <row r="2420" spans="1:20">
      <c r="A2420">
        <f t="shared" si="129"/>
        <v>75</v>
      </c>
      <c r="B2420" s="60" t="s">
        <v>47</v>
      </c>
      <c r="C2420" s="60" t="s">
        <v>215</v>
      </c>
      <c r="D2420" s="60">
        <v>3</v>
      </c>
      <c r="E2420" s="65">
        <v>5523.1729999999998</v>
      </c>
      <c r="F2420" s="60">
        <v>2009</v>
      </c>
      <c r="G2420" s="65">
        <v>78.956999999999994</v>
      </c>
      <c r="H2420" s="65">
        <v>7.6833586692810059</v>
      </c>
      <c r="I2420" s="66">
        <v>7.9800000190734863</v>
      </c>
      <c r="J2420" s="5">
        <v>11.669453326422484</v>
      </c>
      <c r="K2420" s="6">
        <v>79.030884520756231</v>
      </c>
      <c r="L2420" s="5">
        <v>72.405192636835409</v>
      </c>
      <c r="M2420" s="5">
        <v>15.011394659201891</v>
      </c>
      <c r="N2420" s="7">
        <v>4.8233488147253185</v>
      </c>
      <c r="O2420" s="7" t="s">
        <v>2274</v>
      </c>
      <c r="P2420" s="67">
        <v>44.019407797418864</v>
      </c>
      <c r="Q2420" s="18">
        <f t="shared" si="130"/>
        <v>3</v>
      </c>
      <c r="R2420" s="68">
        <v>1.67</v>
      </c>
      <c r="S2420" s="69">
        <v>59516.51</v>
      </c>
      <c r="T2420" s="59">
        <f t="shared" si="128"/>
        <v>59516.51</v>
      </c>
    </row>
    <row r="2421" spans="1:20">
      <c r="A2421">
        <f t="shared" si="129"/>
        <v>72</v>
      </c>
      <c r="B2421" s="60" t="s">
        <v>46</v>
      </c>
      <c r="C2421" s="60" t="s">
        <v>214</v>
      </c>
      <c r="D2421" s="60">
        <v>7</v>
      </c>
      <c r="E2421" s="65">
        <v>10548.937</v>
      </c>
      <c r="F2421" s="60">
        <v>2018</v>
      </c>
      <c r="G2421" s="65">
        <v>78.960999999999999</v>
      </c>
      <c r="H2421" s="65">
        <v>7.0341653823852539</v>
      </c>
      <c r="I2421" s="66">
        <v>6.059999942779541</v>
      </c>
      <c r="J2421" s="5">
        <v>11.020260039526732</v>
      </c>
      <c r="K2421" s="6">
        <v>74.63803114835676</v>
      </c>
      <c r="L2421" s="5">
        <v>68.012339264435937</v>
      </c>
      <c r="M2421" s="5">
        <v>13.091394582907945</v>
      </c>
      <c r="N2421" s="7">
        <v>5.19519435715676</v>
      </c>
      <c r="O2421" s="7" t="s">
        <v>885</v>
      </c>
      <c r="P2421" s="67">
        <v>46.813609423707852</v>
      </c>
      <c r="Q2421" s="18">
        <f t="shared" si="130"/>
        <v>3</v>
      </c>
      <c r="R2421" s="68">
        <v>1.56</v>
      </c>
      <c r="S2421" s="69">
        <v>46301.08</v>
      </c>
      <c r="T2421" s="59">
        <f t="shared" si="128"/>
        <v>46301.08</v>
      </c>
    </row>
    <row r="2422" spans="1:20">
      <c r="A2422">
        <f t="shared" si="129"/>
        <v>67</v>
      </c>
      <c r="B2422" s="60" t="s">
        <v>46</v>
      </c>
      <c r="C2422" s="60" t="s">
        <v>214</v>
      </c>
      <c r="D2422" s="60">
        <v>7</v>
      </c>
      <c r="E2422" s="65">
        <v>10531.948</v>
      </c>
      <c r="F2422" s="60">
        <v>2016</v>
      </c>
      <c r="G2422" s="65">
        <v>78.974000000000004</v>
      </c>
      <c r="H2422" s="65">
        <v>6.7356271743774414</v>
      </c>
      <c r="I2422" s="66">
        <v>5.7199997901916504</v>
      </c>
      <c r="J2422" s="5">
        <v>10.72172183151892</v>
      </c>
      <c r="K2422" s="6">
        <v>72.62804658057189</v>
      </c>
      <c r="L2422" s="5">
        <v>66.002354696651068</v>
      </c>
      <c r="M2422" s="5">
        <v>12.751394430320055</v>
      </c>
      <c r="N2422" s="7">
        <v>5.1760891765461947</v>
      </c>
      <c r="O2422" s="7" t="s">
        <v>1197</v>
      </c>
      <c r="P2422" s="67">
        <v>46.750030838177864</v>
      </c>
      <c r="Q2422" s="18">
        <f t="shared" si="130"/>
        <v>3</v>
      </c>
      <c r="R2422" s="68">
        <v>1.58</v>
      </c>
      <c r="S2422" s="69">
        <v>43069.47</v>
      </c>
      <c r="T2422" s="59">
        <f t="shared" si="128"/>
        <v>43069.47</v>
      </c>
    </row>
    <row r="2423" spans="1:20">
      <c r="A2423">
        <f t="shared" si="129"/>
        <v>111</v>
      </c>
      <c r="B2423" s="60" t="s">
        <v>151</v>
      </c>
      <c r="C2423" s="60" t="s">
        <v>319</v>
      </c>
      <c r="D2423" s="60">
        <v>4</v>
      </c>
      <c r="E2423" s="65">
        <v>11346</v>
      </c>
      <c r="F2423" s="60">
        <v>2025</v>
      </c>
      <c r="G2423" s="65">
        <v>83.234999999999999</v>
      </c>
      <c r="H2423" s="65">
        <v>6.9236055717468261</v>
      </c>
      <c r="I2423" s="66">
        <v>7.9791984558105469</v>
      </c>
      <c r="J2423" s="5">
        <v>10.909700228888305</v>
      </c>
      <c r="K2423" s="6">
        <v>77.888706903501998</v>
      </c>
      <c r="L2423" s="5">
        <v>71.263015019581175</v>
      </c>
      <c r="M2423" s="5">
        <v>15.010593095938951</v>
      </c>
      <c r="N2423" s="7">
        <v>4.7475149425548722</v>
      </c>
      <c r="O2423" s="7" t="s">
        <v>3373</v>
      </c>
      <c r="P2423" s="67">
        <v>42.381246626903767</v>
      </c>
      <c r="Q2423" s="18">
        <f t="shared" si="130"/>
        <v>3</v>
      </c>
      <c r="R2423" s="68">
        <v>1.48</v>
      </c>
      <c r="S2423" s="69" t="s">
        <v>367</v>
      </c>
      <c r="T2423" s="59">
        <f t="shared" si="128"/>
        <v>69701.8</v>
      </c>
    </row>
    <row r="2424" spans="1:20">
      <c r="A2424">
        <f t="shared" si="129"/>
        <v>112</v>
      </c>
      <c r="B2424" s="60" t="s">
        <v>126</v>
      </c>
      <c r="C2424" s="60" t="s">
        <v>294</v>
      </c>
      <c r="D2424" s="60">
        <v>4</v>
      </c>
      <c r="E2424" s="65">
        <v>33962.756999999998</v>
      </c>
      <c r="F2424" s="60">
        <v>2024</v>
      </c>
      <c r="G2424" s="65">
        <v>78.981999999999999</v>
      </c>
      <c r="H2424" s="65">
        <v>6.4632943801879854</v>
      </c>
      <c r="I2424" s="66">
        <v>6.7679009437561035</v>
      </c>
      <c r="J2424" s="5">
        <v>10.449389037329464</v>
      </c>
      <c r="K2424" s="6">
        <v>70.79045730695799</v>
      </c>
      <c r="L2424" s="5">
        <v>64.164765423037167</v>
      </c>
      <c r="M2424" s="5">
        <v>13.799295583884508</v>
      </c>
      <c r="N2424" s="7">
        <v>4.649858033186268</v>
      </c>
      <c r="O2424" s="7" t="s">
        <v>3375</v>
      </c>
      <c r="P2424" s="67">
        <v>41.558228960223666</v>
      </c>
      <c r="Q2424" s="18">
        <f t="shared" si="130"/>
        <v>3</v>
      </c>
      <c r="R2424" s="68">
        <v>1.49</v>
      </c>
      <c r="S2424" s="69">
        <v>62792.77</v>
      </c>
      <c r="T2424" s="59">
        <f t="shared" si="128"/>
        <v>62792.77</v>
      </c>
    </row>
    <row r="2425" spans="1:20">
      <c r="A2425">
        <f t="shared" si="129"/>
        <v>69</v>
      </c>
      <c r="B2425" s="60" t="s">
        <v>132</v>
      </c>
      <c r="C2425" s="60" t="s">
        <v>300</v>
      </c>
      <c r="D2425" s="60">
        <v>7</v>
      </c>
      <c r="E2425" s="65">
        <v>2035.6079999999999</v>
      </c>
      <c r="F2425" s="60">
        <v>2009</v>
      </c>
      <c r="G2425" s="65">
        <v>79.027000000000001</v>
      </c>
      <c r="H2425" s="65">
        <v>5.8301606178283691</v>
      </c>
      <c r="I2425" s="66">
        <v>5.1999998092651367</v>
      </c>
      <c r="J2425" s="5">
        <v>9.8162552749698477</v>
      </c>
      <c r="K2425" s="6">
        <v>66.539116803972945</v>
      </c>
      <c r="L2425" s="5">
        <v>59.913424920052123</v>
      </c>
      <c r="M2425" s="5">
        <v>12.231394449393541</v>
      </c>
      <c r="N2425" s="7">
        <v>4.8983315163237791</v>
      </c>
      <c r="O2425" s="7" t="s">
        <v>2304</v>
      </c>
      <c r="P2425" s="67">
        <v>44.703723663055214</v>
      </c>
      <c r="Q2425" s="18">
        <f t="shared" si="130"/>
        <v>3</v>
      </c>
      <c r="R2425" s="68">
        <v>1.67</v>
      </c>
      <c r="S2425" s="69">
        <v>37802.089999999997</v>
      </c>
      <c r="T2425" s="59">
        <f t="shared" si="128"/>
        <v>37802.089999999997</v>
      </c>
    </row>
    <row r="2426" spans="1:20">
      <c r="A2426" t="str">
        <f t="shared" si="129"/>
        <v/>
      </c>
      <c r="B2426" s="60" t="s">
        <v>334</v>
      </c>
      <c r="C2426" s="60" t="s">
        <v>335</v>
      </c>
      <c r="D2426" s="60">
        <v>4</v>
      </c>
      <c r="E2426" s="65">
        <v>4002.4389999999999</v>
      </c>
      <c r="F2426" s="60">
        <v>2014</v>
      </c>
      <c r="G2426" s="65">
        <v>79.03</v>
      </c>
      <c r="H2426" s="65" t="s">
        <v>367</v>
      </c>
      <c r="I2426" s="66">
        <v>5.9899997711181641</v>
      </c>
      <c r="J2426" s="5" t="s">
        <v>367</v>
      </c>
      <c r="K2426" s="6" t="s">
        <v>367</v>
      </c>
      <c r="L2426" s="5" t="s">
        <v>367</v>
      </c>
      <c r="M2426" s="5">
        <v>13.021394411246568</v>
      </c>
      <c r="N2426" s="7" t="s">
        <v>367</v>
      </c>
      <c r="O2426" s="7" t="s">
        <v>3376</v>
      </c>
      <c r="P2426" s="67" t="s">
        <v>367</v>
      </c>
      <c r="Q2426" s="18">
        <f t="shared" si="130"/>
        <v>3</v>
      </c>
      <c r="R2426" s="68">
        <v>1.61</v>
      </c>
      <c r="S2426" s="69">
        <v>39639.99</v>
      </c>
      <c r="T2426" s="59">
        <f t="shared" si="128"/>
        <v>39639.99</v>
      </c>
    </row>
    <row r="2427" spans="1:20">
      <c r="A2427">
        <f t="shared" si="129"/>
        <v>50</v>
      </c>
      <c r="B2427" s="8" t="s">
        <v>134</v>
      </c>
      <c r="C2427" s="60" t="s">
        <v>302</v>
      </c>
      <c r="D2427" s="60">
        <v>8</v>
      </c>
      <c r="E2427" s="65">
        <v>48006.517999999996</v>
      </c>
      <c r="F2427" s="60">
        <v>2006</v>
      </c>
      <c r="G2427" s="65">
        <v>79.034999999999997</v>
      </c>
      <c r="H2427" s="65">
        <v>5.3321776390075684</v>
      </c>
      <c r="I2427" s="66">
        <v>5.4000000953674316</v>
      </c>
      <c r="J2427" s="5">
        <v>9.318272296149047</v>
      </c>
      <c r="K2427" s="6">
        <v>63.169952055192148</v>
      </c>
      <c r="L2427" s="5">
        <v>56.544260171271326</v>
      </c>
      <c r="M2427" s="5">
        <v>12.431394735495836</v>
      </c>
      <c r="N2427" s="7">
        <v>4.5485049243765339</v>
      </c>
      <c r="O2427" s="7" t="s">
        <v>2787</v>
      </c>
      <c r="P2427" s="67">
        <v>41.701920491762067</v>
      </c>
      <c r="Q2427" s="18">
        <f t="shared" si="130"/>
        <v>3</v>
      </c>
      <c r="R2427" s="68">
        <v>1.71</v>
      </c>
      <c r="S2427" s="69">
        <v>34429.620000000003</v>
      </c>
      <c r="T2427" s="59">
        <f t="shared" si="128"/>
        <v>34429.620000000003</v>
      </c>
    </row>
    <row r="2428" spans="1:20">
      <c r="A2428" t="str">
        <f t="shared" si="129"/>
        <v/>
      </c>
      <c r="B2428" s="60" t="s">
        <v>140</v>
      </c>
      <c r="C2428" s="60" t="s">
        <v>308</v>
      </c>
      <c r="D2428" s="60">
        <v>8</v>
      </c>
      <c r="E2428" s="65">
        <v>23224.048999999999</v>
      </c>
      <c r="F2428" s="60">
        <v>2010</v>
      </c>
      <c r="G2428" s="65">
        <v>79.036000000000001</v>
      </c>
      <c r="H2428" s="65">
        <v>6.2285308837890625</v>
      </c>
      <c r="I2428" s="66" t="s">
        <v>367</v>
      </c>
      <c r="J2428" s="5">
        <v>10.214625540930541</v>
      </c>
      <c r="K2428" s="6">
        <v>69.247339997480395</v>
      </c>
      <c r="L2428" s="5">
        <v>62.621648113559573</v>
      </c>
      <c r="M2428" s="5" t="s">
        <v>367</v>
      </c>
      <c r="N2428" s="7" t="s">
        <v>367</v>
      </c>
      <c r="O2428" s="7" t="s">
        <v>2139</v>
      </c>
      <c r="P2428" s="67" t="s">
        <v>367</v>
      </c>
      <c r="Q2428" s="18">
        <f t="shared" si="130"/>
        <v>3</v>
      </c>
      <c r="R2428" s="68">
        <v>1.65</v>
      </c>
      <c r="S2428" s="69"/>
      <c r="T2428" s="59" t="str">
        <f t="shared" si="128"/>
        <v/>
      </c>
    </row>
    <row r="2429" spans="1:20">
      <c r="A2429">
        <f t="shared" si="129"/>
        <v>1</v>
      </c>
      <c r="B2429" s="60" t="s">
        <v>42</v>
      </c>
      <c r="C2429" s="60" t="s">
        <v>210</v>
      </c>
      <c r="D2429" s="60">
        <v>1</v>
      </c>
      <c r="E2429" s="65">
        <v>4321.34</v>
      </c>
      <c r="F2429" s="60">
        <v>2006</v>
      </c>
      <c r="G2429" s="65">
        <v>79.049000000000007</v>
      </c>
      <c r="H2429" s="65">
        <v>7.0824651718139648</v>
      </c>
      <c r="I2429" s="66">
        <v>2.5699999332427979</v>
      </c>
      <c r="J2429" s="5">
        <v>11.068559828955443</v>
      </c>
      <c r="K2429" s="6">
        <v>75.048702758195944</v>
      </c>
      <c r="L2429" s="5">
        <v>68.423010874275121</v>
      </c>
      <c r="M2429" s="5">
        <v>9.6013945733712021</v>
      </c>
      <c r="N2429" s="7">
        <v>7.126361733330028</v>
      </c>
      <c r="O2429" s="7" t="s">
        <v>2738</v>
      </c>
      <c r="P2429" s="67">
        <v>65.336407311815663</v>
      </c>
      <c r="Q2429" s="18">
        <f t="shared" si="130"/>
        <v>2</v>
      </c>
      <c r="R2429" s="68">
        <v>1.71</v>
      </c>
      <c r="S2429" s="69">
        <v>16620.14</v>
      </c>
      <c r="T2429" s="59">
        <f t="shared" si="128"/>
        <v>16620.14</v>
      </c>
    </row>
    <row r="2430" spans="1:20">
      <c r="A2430">
        <f t="shared" si="129"/>
        <v>102</v>
      </c>
      <c r="B2430" s="60" t="s">
        <v>151</v>
      </c>
      <c r="C2430" s="60" t="s">
        <v>319</v>
      </c>
      <c r="D2430" s="60">
        <v>4</v>
      </c>
      <c r="E2430" s="65">
        <v>9789.0480000000007</v>
      </c>
      <c r="F2430" s="60">
        <v>2021</v>
      </c>
      <c r="G2430" s="65">
        <v>79.082999999999998</v>
      </c>
      <c r="H2430" s="65">
        <v>6.733067512512207</v>
      </c>
      <c r="I2430" s="66">
        <v>7.8268513679504395</v>
      </c>
      <c r="J2430" s="5">
        <v>10.719162169653686</v>
      </c>
      <c r="K2430" s="6">
        <v>72.710925022295456</v>
      </c>
      <c r="L2430" s="5">
        <v>66.085233138374633</v>
      </c>
      <c r="M2430" s="5">
        <v>14.858246008078844</v>
      </c>
      <c r="N2430" s="7">
        <v>4.4477142929550526</v>
      </c>
      <c r="O2430" s="7" t="s">
        <v>523</v>
      </c>
      <c r="P2430" s="67">
        <v>39.891511331472678</v>
      </c>
      <c r="Q2430" s="18">
        <f t="shared" si="130"/>
        <v>3</v>
      </c>
      <c r="R2430" s="68">
        <v>1.52</v>
      </c>
      <c r="S2430" s="69">
        <v>68580.149999999994</v>
      </c>
      <c r="T2430" s="59">
        <f t="shared" si="128"/>
        <v>68580.149999999994</v>
      </c>
    </row>
    <row r="2431" spans="1:20">
      <c r="A2431">
        <f t="shared" si="129"/>
        <v>39</v>
      </c>
      <c r="B2431" s="60" t="s">
        <v>121</v>
      </c>
      <c r="C2431" s="60" t="s">
        <v>289</v>
      </c>
      <c r="D2431" s="60">
        <v>3</v>
      </c>
      <c r="E2431" s="65">
        <v>10524.12</v>
      </c>
      <c r="F2431" s="60">
        <v>2006</v>
      </c>
      <c r="G2431" s="65">
        <v>79.088999999999999</v>
      </c>
      <c r="H2431" s="65">
        <v>5.4052462577819824</v>
      </c>
      <c r="I2431" s="66">
        <v>4.4499998092651367</v>
      </c>
      <c r="J2431" s="5">
        <v>9.391340914923461</v>
      </c>
      <c r="K2431" s="6">
        <v>63.708793853848228</v>
      </c>
      <c r="L2431" s="5">
        <v>57.083101969927405</v>
      </c>
      <c r="M2431" s="5">
        <v>11.481394449393541</v>
      </c>
      <c r="N2431" s="7">
        <v>4.9717917297878911</v>
      </c>
      <c r="O2431" s="7" t="s">
        <v>2766</v>
      </c>
      <c r="P2431" s="67">
        <v>45.582728141298894</v>
      </c>
      <c r="Q2431" s="18">
        <f t="shared" si="130"/>
        <v>3</v>
      </c>
      <c r="R2431" s="68">
        <v>1.71</v>
      </c>
      <c r="S2431" s="69">
        <v>36387.54</v>
      </c>
      <c r="T2431" s="59">
        <f t="shared" si="128"/>
        <v>36387.54</v>
      </c>
    </row>
    <row r="2432" spans="1:20">
      <c r="A2432">
        <f t="shared" si="129"/>
        <v>19</v>
      </c>
      <c r="B2432" s="60" t="s">
        <v>36</v>
      </c>
      <c r="C2432" s="60" t="s">
        <v>204</v>
      </c>
      <c r="D2432" s="60">
        <v>1</v>
      </c>
      <c r="E2432" s="65">
        <v>17181.464</v>
      </c>
      <c r="F2432" s="60">
        <v>2010</v>
      </c>
      <c r="G2432" s="65">
        <v>79.094999999999999</v>
      </c>
      <c r="H2432" s="65">
        <v>6.6356558799743652</v>
      </c>
      <c r="I2432" s="66">
        <v>3.9900000095367432</v>
      </c>
      <c r="J2432" s="5">
        <v>10.621750537115844</v>
      </c>
      <c r="K2432" s="6">
        <v>72.061088878124707</v>
      </c>
      <c r="L2432" s="5">
        <v>65.435396994203884</v>
      </c>
      <c r="M2432" s="5">
        <v>11.021394649665147</v>
      </c>
      <c r="N2432" s="7">
        <v>5.9371249351090016</v>
      </c>
      <c r="O2432" s="7" t="s">
        <v>2096</v>
      </c>
      <c r="P2432" s="67">
        <v>54.059540022961109</v>
      </c>
      <c r="Q2432" s="18">
        <f t="shared" si="130"/>
        <v>3</v>
      </c>
      <c r="R2432" s="68">
        <v>1.65</v>
      </c>
      <c r="S2432" s="69">
        <v>24116.77</v>
      </c>
      <c r="T2432" s="59">
        <f t="shared" si="128"/>
        <v>24116.77</v>
      </c>
    </row>
    <row r="2433" spans="1:23">
      <c r="A2433">
        <f t="shared" si="129"/>
        <v>1</v>
      </c>
      <c r="B2433" s="60" t="s">
        <v>42</v>
      </c>
      <c r="C2433" s="60" t="s">
        <v>210</v>
      </c>
      <c r="D2433" s="60">
        <v>1</v>
      </c>
      <c r="E2433" s="65">
        <v>4380.2479999999996</v>
      </c>
      <c r="F2433" s="60">
        <v>2007</v>
      </c>
      <c r="G2433" s="65">
        <v>79.097999999999999</v>
      </c>
      <c r="H2433" s="65">
        <v>7.4321322441101074</v>
      </c>
      <c r="I2433" s="66">
        <v>2.9200000762939453</v>
      </c>
      <c r="J2433" s="5">
        <v>11.418226901251586</v>
      </c>
      <c r="K2433" s="6">
        <v>77.467557640474652</v>
      </c>
      <c r="L2433" s="5">
        <v>70.84186575655383</v>
      </c>
      <c r="M2433" s="5">
        <v>9.9513947164223495</v>
      </c>
      <c r="N2433" s="7">
        <v>7.1187876448762113</v>
      </c>
      <c r="O2433" s="7" t="s">
        <v>2556</v>
      </c>
      <c r="P2433" s="67">
        <v>65.117637528437541</v>
      </c>
      <c r="Q2433" s="18">
        <f t="shared" si="130"/>
        <v>2</v>
      </c>
      <c r="R2433" s="68">
        <v>1.69</v>
      </c>
      <c r="S2433" s="69">
        <v>17743.62</v>
      </c>
      <c r="T2433" s="59">
        <f t="shared" si="128"/>
        <v>17743.62</v>
      </c>
    </row>
    <row r="2434" spans="1:23">
      <c r="A2434" t="str">
        <f t="shared" si="129"/>
        <v/>
      </c>
      <c r="B2434" s="60" t="s">
        <v>90</v>
      </c>
      <c r="C2434" s="60" t="s">
        <v>258</v>
      </c>
      <c r="D2434" s="60">
        <v>3</v>
      </c>
      <c r="E2434" s="65">
        <v>480.27</v>
      </c>
      <c r="F2434" s="60">
        <v>2007</v>
      </c>
      <c r="G2434" s="65">
        <v>79.116</v>
      </c>
      <c r="H2434" s="65" t="s">
        <v>367</v>
      </c>
      <c r="I2434" s="66">
        <v>16.670000076293945</v>
      </c>
      <c r="J2434" s="5" t="s">
        <v>367</v>
      </c>
      <c r="K2434" s="6" t="s">
        <v>367</v>
      </c>
      <c r="L2434" s="5" t="s">
        <v>367</v>
      </c>
      <c r="M2434" s="5">
        <v>23.70139471642235</v>
      </c>
      <c r="N2434" s="7" t="s">
        <v>367</v>
      </c>
      <c r="O2434" s="7" t="s">
        <v>2542</v>
      </c>
      <c r="P2434" s="67" t="s">
        <v>367</v>
      </c>
      <c r="Q2434" s="18">
        <f t="shared" si="130"/>
        <v>3</v>
      </c>
      <c r="R2434" s="68">
        <v>1.69</v>
      </c>
      <c r="S2434" s="69">
        <v>138677.97</v>
      </c>
      <c r="T2434" s="59">
        <f t="shared" ref="T2434:T2497" si="131">IF(S2434=0,"",IF(F2434=2025,_xlfn.XLOOKUP("2024"&amp;C2434,O:O,S:S,"",0),S2434))</f>
        <v>138677.97</v>
      </c>
    </row>
    <row r="2435" spans="1:23">
      <c r="A2435">
        <f t="shared" ref="A2435:A2498" si="132">IF(ISNUMBER(P2435),COUNTIFS($F$3:$F$3127,F2435,$P$3:$P$3127,"&gt;"&amp;P2435)+1,"")</f>
        <v>134</v>
      </c>
      <c r="B2435" s="60" t="s">
        <v>18</v>
      </c>
      <c r="C2435" s="60" t="s">
        <v>186</v>
      </c>
      <c r="D2435" s="60">
        <v>4</v>
      </c>
      <c r="E2435" s="65">
        <v>1206.7280000000001</v>
      </c>
      <c r="F2435" s="60">
        <v>2011</v>
      </c>
      <c r="G2435" s="65">
        <v>79.141000000000005</v>
      </c>
      <c r="H2435" s="65">
        <v>4.8239760398864746</v>
      </c>
      <c r="I2435" s="66">
        <v>7.4642128944396973</v>
      </c>
      <c r="J2435" s="5">
        <v>8.8100706970279532</v>
      </c>
      <c r="K2435" s="6">
        <v>59.804879480974186</v>
      </c>
      <c r="L2435" s="5">
        <v>53.179187597053364</v>
      </c>
      <c r="M2435" s="5">
        <v>14.495607534568101</v>
      </c>
      <c r="N2435" s="7">
        <v>3.6686415157305681</v>
      </c>
      <c r="O2435" s="7" t="s">
        <v>2037</v>
      </c>
      <c r="P2435" s="67">
        <v>33.404227638321082</v>
      </c>
      <c r="Q2435" s="18">
        <f t="shared" si="130"/>
        <v>3</v>
      </c>
      <c r="R2435" s="68">
        <v>1.65</v>
      </c>
      <c r="S2435" s="69">
        <v>53132.33</v>
      </c>
      <c r="T2435" s="59">
        <f t="shared" si="131"/>
        <v>53132.33</v>
      </c>
    </row>
    <row r="2436" spans="1:23">
      <c r="A2436">
        <f t="shared" si="132"/>
        <v>45</v>
      </c>
      <c r="B2436" s="60" t="s">
        <v>73</v>
      </c>
      <c r="C2436" s="60" t="s">
        <v>241</v>
      </c>
      <c r="D2436" s="60">
        <v>3</v>
      </c>
      <c r="E2436" s="65">
        <v>4268.7780000000002</v>
      </c>
      <c r="F2436" s="60">
        <v>2006</v>
      </c>
      <c r="G2436" s="65">
        <v>79.150000000000006</v>
      </c>
      <c r="H2436" s="65">
        <v>7.1442465782165527</v>
      </c>
      <c r="I2436" s="66">
        <v>7.6241111755371094</v>
      </c>
      <c r="J2436" s="5">
        <v>11.130341235358031</v>
      </c>
      <c r="K2436" s="6">
        <v>75.564026367944109</v>
      </c>
      <c r="L2436" s="5">
        <v>68.938334484023287</v>
      </c>
      <c r="M2436" s="5">
        <v>14.655505815665514</v>
      </c>
      <c r="N2436" s="7">
        <v>4.7039205163655256</v>
      </c>
      <c r="O2436" s="7" t="s">
        <v>2784</v>
      </c>
      <c r="P2436" s="67">
        <v>43.126812575657837</v>
      </c>
      <c r="Q2436" s="18">
        <f t="shared" si="130"/>
        <v>3</v>
      </c>
      <c r="R2436" s="68">
        <v>1.71</v>
      </c>
      <c r="S2436" s="69">
        <v>65087.18</v>
      </c>
      <c r="T2436" s="59">
        <f t="shared" si="131"/>
        <v>65087.18</v>
      </c>
      <c r="V2436" t="s">
        <v>344</v>
      </c>
      <c r="W2436" s="15" t="s">
        <v>2825</v>
      </c>
    </row>
    <row r="2437" spans="1:23">
      <c r="A2437">
        <f t="shared" si="132"/>
        <v>106</v>
      </c>
      <c r="B2437" s="60" t="s">
        <v>52</v>
      </c>
      <c r="C2437" s="60" t="s">
        <v>220</v>
      </c>
      <c r="D2437" s="60">
        <v>7</v>
      </c>
      <c r="E2437" s="65">
        <v>1367.1959999999999</v>
      </c>
      <c r="F2437" s="60">
        <v>2023</v>
      </c>
      <c r="G2437" s="65">
        <v>79.153000000000006</v>
      </c>
      <c r="H2437" s="65">
        <v>6.4329701843261731</v>
      </c>
      <c r="I2437" s="66">
        <v>6.6100001335144043</v>
      </c>
      <c r="J2437" s="5">
        <v>10.419064841467652</v>
      </c>
      <c r="K2437" s="6">
        <v>70.737843055828833</v>
      </c>
      <c r="L2437" s="5">
        <v>64.11215117190801</v>
      </c>
      <c r="M2437" s="5">
        <v>13.641394773642809</v>
      </c>
      <c r="N2437" s="7">
        <v>4.6998237523176272</v>
      </c>
      <c r="O2437" s="7" t="s">
        <v>3377</v>
      </c>
      <c r="P2437" s="67">
        <v>42.054092232721821</v>
      </c>
      <c r="Q2437" s="18">
        <f t="shared" si="130"/>
        <v>3</v>
      </c>
      <c r="R2437" s="68">
        <v>1.5</v>
      </c>
      <c r="S2437" s="69">
        <v>41288.620000000003</v>
      </c>
      <c r="T2437" s="59">
        <f t="shared" si="131"/>
        <v>41288.620000000003</v>
      </c>
      <c r="V2437" t="s">
        <v>345</v>
      </c>
      <c r="W2437" s="15" t="s">
        <v>2826</v>
      </c>
    </row>
    <row r="2438" spans="1:23">
      <c r="A2438">
        <f t="shared" si="132"/>
        <v>69</v>
      </c>
      <c r="B2438" s="60" t="s">
        <v>46</v>
      </c>
      <c r="C2438" s="60" t="s">
        <v>214</v>
      </c>
      <c r="D2438" s="60">
        <v>7</v>
      </c>
      <c r="E2438" s="65">
        <v>10673.213</v>
      </c>
      <c r="F2438" s="60">
        <v>2022</v>
      </c>
      <c r="G2438" s="65">
        <v>79.165000000000006</v>
      </c>
      <c r="H2438" s="65">
        <v>6.6950774192810059</v>
      </c>
      <c r="I2438" s="66">
        <v>5.5300002098083496</v>
      </c>
      <c r="J2438" s="5">
        <v>10.681172076422484</v>
      </c>
      <c r="K2438" s="6">
        <v>72.528353813155121</v>
      </c>
      <c r="L2438" s="5">
        <v>65.902661929234299</v>
      </c>
      <c r="M2438" s="5">
        <v>12.561394849936754</v>
      </c>
      <c r="N2438" s="7">
        <v>5.2464445801228923</v>
      </c>
      <c r="O2438" s="7" t="s">
        <v>3378</v>
      </c>
      <c r="P2438" s="67">
        <v>47.000289941741215</v>
      </c>
      <c r="Q2438" s="18">
        <f t="shared" si="130"/>
        <v>3</v>
      </c>
      <c r="R2438" s="68">
        <v>1.51</v>
      </c>
      <c r="S2438" s="69">
        <v>48390.66</v>
      </c>
      <c r="T2438" s="59">
        <f t="shared" si="131"/>
        <v>48390.66</v>
      </c>
      <c r="V2438" t="s">
        <v>346</v>
      </c>
      <c r="W2438" s="15" t="s">
        <v>2827</v>
      </c>
    </row>
    <row r="2439" spans="1:23">
      <c r="A2439">
        <f t="shared" si="132"/>
        <v>27</v>
      </c>
      <c r="B2439" s="60" t="s">
        <v>36</v>
      </c>
      <c r="C2439" s="60" t="s">
        <v>204</v>
      </c>
      <c r="D2439" s="60">
        <v>1</v>
      </c>
      <c r="E2439" s="65">
        <v>19553.036</v>
      </c>
      <c r="F2439" s="60">
        <v>2022</v>
      </c>
      <c r="G2439" s="65">
        <v>79.176000000000002</v>
      </c>
      <c r="H2439" s="65">
        <v>6.415198802947998</v>
      </c>
      <c r="I2439" s="66">
        <v>3.5699999332427979</v>
      </c>
      <c r="J2439" s="5">
        <v>10.401293460089477</v>
      </c>
      <c r="K2439" s="6">
        <v>70.637708045507836</v>
      </c>
      <c r="L2439" s="5">
        <v>64.012016161587013</v>
      </c>
      <c r="M2439" s="5">
        <v>10.601394573371202</v>
      </c>
      <c r="N2439" s="7">
        <v>6.0380750587638436</v>
      </c>
      <c r="O2439" s="7" t="s">
        <v>3379</v>
      </c>
      <c r="P2439" s="67">
        <v>54.092114024627563</v>
      </c>
      <c r="Q2439" s="18">
        <f t="shared" si="130"/>
        <v>3</v>
      </c>
      <c r="R2439" s="68">
        <v>1.51</v>
      </c>
      <c r="S2439" s="69">
        <v>29569.48</v>
      </c>
      <c r="T2439" s="59">
        <f t="shared" si="131"/>
        <v>29569.48</v>
      </c>
      <c r="V2439" t="s">
        <v>347</v>
      </c>
      <c r="W2439" s="15" t="s">
        <v>2828</v>
      </c>
    </row>
    <row r="2440" spans="1:23">
      <c r="A2440" t="str">
        <f t="shared" si="132"/>
        <v/>
      </c>
      <c r="B2440" s="60" t="s">
        <v>140</v>
      </c>
      <c r="C2440" s="60" t="s">
        <v>308</v>
      </c>
      <c r="D2440" s="60">
        <v>8</v>
      </c>
      <c r="E2440" s="65">
        <v>23345.960999999999</v>
      </c>
      <c r="F2440" s="60">
        <v>2012</v>
      </c>
      <c r="G2440" s="65">
        <v>79.179000000000002</v>
      </c>
      <c r="H2440" s="65">
        <v>6.1259169578552246</v>
      </c>
      <c r="I2440" s="66" t="s">
        <v>367</v>
      </c>
      <c r="J2440" s="5">
        <v>10.112011614996703</v>
      </c>
      <c r="K2440" s="6">
        <v>68.675726876565889</v>
      </c>
      <c r="L2440" s="5">
        <v>62.050034992645067</v>
      </c>
      <c r="M2440" s="5" t="s">
        <v>367</v>
      </c>
      <c r="N2440" s="7" t="s">
        <v>367</v>
      </c>
      <c r="O2440" s="7" t="s">
        <v>1832</v>
      </c>
      <c r="P2440" s="67" t="s">
        <v>367</v>
      </c>
      <c r="Q2440" s="18">
        <f t="shared" si="130"/>
        <v>3</v>
      </c>
      <c r="R2440" s="68">
        <v>1.62</v>
      </c>
      <c r="S2440" s="69"/>
      <c r="T2440" s="59" t="str">
        <f t="shared" si="131"/>
        <v/>
      </c>
      <c r="V2440" t="s">
        <v>348</v>
      </c>
      <c r="W2440" s="15" t="s">
        <v>2829</v>
      </c>
    </row>
    <row r="2441" spans="1:23">
      <c r="A2441">
        <f t="shared" si="132"/>
        <v>1</v>
      </c>
      <c r="B2441" s="60" t="s">
        <v>42</v>
      </c>
      <c r="C2441" s="60" t="s">
        <v>210</v>
      </c>
      <c r="D2441" s="60">
        <v>1</v>
      </c>
      <c r="E2441" s="65">
        <v>4440.0559999999996</v>
      </c>
      <c r="F2441" s="60">
        <v>2008</v>
      </c>
      <c r="G2441" s="65">
        <v>79.180000000000007</v>
      </c>
      <c r="H2441" s="65">
        <v>6.850679874420166</v>
      </c>
      <c r="I2441" s="66">
        <v>2.8399999141693115</v>
      </c>
      <c r="J2441" s="5">
        <v>10.836774531561645</v>
      </c>
      <c r="K2441" s="6">
        <v>73.598883737498326</v>
      </c>
      <c r="L2441" s="5">
        <v>66.973191853577504</v>
      </c>
      <c r="M2441" s="5">
        <v>9.8713945542977157</v>
      </c>
      <c r="N2441" s="7">
        <v>6.7845724821544433</v>
      </c>
      <c r="O2441" s="7" t="s">
        <v>2404</v>
      </c>
      <c r="P2441" s="67">
        <v>62.060473456646733</v>
      </c>
      <c r="Q2441" s="18">
        <f t="shared" si="130"/>
        <v>2</v>
      </c>
      <c r="R2441" s="68">
        <v>1.69</v>
      </c>
      <c r="S2441" s="69">
        <v>18334.009999999998</v>
      </c>
      <c r="T2441" s="59">
        <f t="shared" si="131"/>
        <v>18334.009999999998</v>
      </c>
      <c r="V2441" t="s">
        <v>349</v>
      </c>
      <c r="W2441" s="15" t="s">
        <v>2830</v>
      </c>
    </row>
    <row r="2442" spans="1:23">
      <c r="A2442">
        <f t="shared" si="132"/>
        <v>60</v>
      </c>
      <c r="B2442" s="60" t="s">
        <v>46</v>
      </c>
      <c r="C2442" s="60" t="s">
        <v>214</v>
      </c>
      <c r="D2442" s="60">
        <v>7</v>
      </c>
      <c r="E2442" s="65">
        <v>10554.875</v>
      </c>
      <c r="F2442" s="60">
        <v>2019</v>
      </c>
      <c r="G2442" s="65">
        <v>79.185000000000002</v>
      </c>
      <c r="H2442" s="65">
        <v>7.1516583760579238</v>
      </c>
      <c r="I2442" s="66">
        <v>5.7199997901916504</v>
      </c>
      <c r="J2442" s="5">
        <v>11.137753033199402</v>
      </c>
      <c r="K2442" s="6">
        <v>75.647781695766113</v>
      </c>
      <c r="L2442" s="5">
        <v>69.022089811845291</v>
      </c>
      <c r="M2442" s="5">
        <v>12.751394430320055</v>
      </c>
      <c r="N2442" s="7">
        <v>5.4129052464823539</v>
      </c>
      <c r="O2442" s="7" t="s">
        <v>704</v>
      </c>
      <c r="P2442" s="67">
        <v>48.718617845542411</v>
      </c>
      <c r="Q2442" s="18">
        <f t="shared" si="130"/>
        <v>3</v>
      </c>
      <c r="R2442" s="68">
        <v>1.55</v>
      </c>
      <c r="S2442" s="69">
        <v>47763.62</v>
      </c>
      <c r="T2442" s="59">
        <f t="shared" si="131"/>
        <v>47763.62</v>
      </c>
      <c r="V2442" t="s">
        <v>350</v>
      </c>
      <c r="W2442" s="15" t="s">
        <v>2831</v>
      </c>
    </row>
    <row r="2443" spans="1:23">
      <c r="A2443">
        <f t="shared" si="132"/>
        <v>112</v>
      </c>
      <c r="B2443" s="60" t="s">
        <v>41</v>
      </c>
      <c r="C2443" s="60" t="s">
        <v>209</v>
      </c>
      <c r="D2443" s="60">
        <v>5</v>
      </c>
      <c r="E2443" s="65">
        <v>112832.473</v>
      </c>
      <c r="F2443" s="60">
        <v>2025</v>
      </c>
      <c r="G2443" s="65">
        <v>62.228000000000002</v>
      </c>
      <c r="H2443" s="65">
        <v>4.0831967124938977</v>
      </c>
      <c r="I2443" s="66">
        <v>0.64999997615814209</v>
      </c>
      <c r="J2443" s="5">
        <v>8.0692913696353763</v>
      </c>
      <c r="K2443" s="6">
        <v>43.070204417931066</v>
      </c>
      <c r="L2443" s="5">
        <v>36.444512534010244</v>
      </c>
      <c r="M2443" s="5">
        <v>7.6813946162865463</v>
      </c>
      <c r="N2443" s="7">
        <v>4.7445176760921042</v>
      </c>
      <c r="O2443" s="7" t="s">
        <v>3374</v>
      </c>
      <c r="P2443" s="67">
        <v>42.35448991508671</v>
      </c>
      <c r="Q2443" s="18">
        <f t="shared" si="130"/>
        <v>1</v>
      </c>
      <c r="R2443" s="68">
        <v>1.48</v>
      </c>
      <c r="S2443" s="69" t="s">
        <v>367</v>
      </c>
      <c r="T2443" s="59">
        <f t="shared" si="131"/>
        <v>1602.07</v>
      </c>
      <c r="V2443" t="s">
        <v>351</v>
      </c>
      <c r="W2443" s="15" t="s">
        <v>2832</v>
      </c>
    </row>
    <row r="2444" spans="1:23">
      <c r="A2444">
        <f t="shared" si="132"/>
        <v>129</v>
      </c>
      <c r="B2444" s="60" t="s">
        <v>81</v>
      </c>
      <c r="C2444" s="60" t="s">
        <v>249</v>
      </c>
      <c r="D2444" s="60">
        <v>4</v>
      </c>
      <c r="E2444" s="65">
        <v>3834.4540000000002</v>
      </c>
      <c r="F2444" s="60">
        <v>2015</v>
      </c>
      <c r="G2444" s="65">
        <v>79.218999999999994</v>
      </c>
      <c r="H2444" s="65">
        <v>6.1460318565368652</v>
      </c>
      <c r="I2444" s="66">
        <v>7.9077877998352051</v>
      </c>
      <c r="J2444" s="5">
        <v>10.132126513678344</v>
      </c>
      <c r="K2444" s="6">
        <v>68.847100134052766</v>
      </c>
      <c r="L2444" s="5">
        <v>62.221408250131944</v>
      </c>
      <c r="M2444" s="5">
        <v>14.939182439963609</v>
      </c>
      <c r="N2444" s="7">
        <v>4.1649808147254621</v>
      </c>
      <c r="O2444" s="7" t="s">
        <v>1447</v>
      </c>
      <c r="P2444" s="67">
        <v>37.661463266196137</v>
      </c>
      <c r="Q2444" s="18">
        <f t="shared" si="130"/>
        <v>3</v>
      </c>
      <c r="R2444" s="68">
        <v>1.59</v>
      </c>
      <c r="S2444" s="69">
        <v>57763.519999999997</v>
      </c>
      <c r="T2444" s="59">
        <f t="shared" si="131"/>
        <v>57763.519999999997</v>
      </c>
      <c r="V2444" t="s">
        <v>352</v>
      </c>
      <c r="W2444" s="15" t="s">
        <v>2833</v>
      </c>
    </row>
    <row r="2445" spans="1:23">
      <c r="A2445">
        <f t="shared" si="132"/>
        <v>22</v>
      </c>
      <c r="B2445" s="60" t="s">
        <v>36</v>
      </c>
      <c r="C2445" s="60" t="s">
        <v>204</v>
      </c>
      <c r="D2445" s="60">
        <v>1</v>
      </c>
      <c r="E2445" s="65">
        <v>17519.118999999999</v>
      </c>
      <c r="F2445" s="60">
        <v>2012</v>
      </c>
      <c r="G2445" s="65">
        <v>79.221000000000004</v>
      </c>
      <c r="H2445" s="65">
        <v>6.5991287231445313</v>
      </c>
      <c r="I2445" s="66">
        <v>4.130000114440918</v>
      </c>
      <c r="J2445" s="5">
        <v>10.58522338028601</v>
      </c>
      <c r="K2445" s="6">
        <v>71.927677934670115</v>
      </c>
      <c r="L2445" s="5">
        <v>65.301986050749292</v>
      </c>
      <c r="M2445" s="5">
        <v>11.161394754569322</v>
      </c>
      <c r="N2445" s="7">
        <v>5.850701232837908</v>
      </c>
      <c r="O2445" s="7" t="s">
        <v>1781</v>
      </c>
      <c r="P2445" s="67">
        <v>53.088530456508437</v>
      </c>
      <c r="Q2445" s="18">
        <f t="shared" si="130"/>
        <v>3</v>
      </c>
      <c r="R2445" s="68">
        <v>1.62</v>
      </c>
      <c r="S2445" s="69">
        <v>26670.5</v>
      </c>
      <c r="T2445" s="59">
        <f t="shared" si="131"/>
        <v>26670.5</v>
      </c>
      <c r="V2445" t="s">
        <v>353</v>
      </c>
      <c r="W2445" s="15" t="s">
        <v>2834</v>
      </c>
    </row>
    <row r="2446" spans="1:23">
      <c r="A2446">
        <f t="shared" si="132"/>
        <v>23</v>
      </c>
      <c r="B2446" s="60" t="s">
        <v>36</v>
      </c>
      <c r="C2446" s="60" t="s">
        <v>204</v>
      </c>
      <c r="D2446" s="60">
        <v>1</v>
      </c>
      <c r="E2446" s="65">
        <v>17351.815999999999</v>
      </c>
      <c r="F2446" s="60">
        <v>2011</v>
      </c>
      <c r="G2446" s="65">
        <v>79.236000000000004</v>
      </c>
      <c r="H2446" s="65">
        <v>6.5263347625732422</v>
      </c>
      <c r="I2446" s="66">
        <v>4.179999828338623</v>
      </c>
      <c r="J2446" s="5">
        <v>10.512429419714721</v>
      </c>
      <c r="K2446" s="6">
        <v>71.446560908374039</v>
      </c>
      <c r="L2446" s="5">
        <v>64.820869024453216</v>
      </c>
      <c r="M2446" s="5">
        <v>11.211394468467027</v>
      </c>
      <c r="N2446" s="7">
        <v>5.7816955069030227</v>
      </c>
      <c r="O2446" s="7" t="s">
        <v>1932</v>
      </c>
      <c r="P2446" s="67">
        <v>52.644302262819075</v>
      </c>
      <c r="Q2446" s="18">
        <f t="shared" si="130"/>
        <v>3</v>
      </c>
      <c r="R2446" s="68">
        <v>1.65</v>
      </c>
      <c r="S2446" s="69">
        <v>25366.27</v>
      </c>
      <c r="T2446" s="59">
        <f t="shared" si="131"/>
        <v>25366.27</v>
      </c>
      <c r="V2446" t="s">
        <v>354</v>
      </c>
      <c r="W2446" s="15" t="s">
        <v>2835</v>
      </c>
    </row>
    <row r="2447" spans="1:23">
      <c r="A2447">
        <f t="shared" si="132"/>
        <v>24</v>
      </c>
      <c r="B2447" s="60" t="s">
        <v>11</v>
      </c>
      <c r="C2447" s="60" t="s">
        <v>179</v>
      </c>
      <c r="D2447" s="60">
        <v>7</v>
      </c>
      <c r="E2447" s="65">
        <v>2894.2310000000002</v>
      </c>
      <c r="F2447" s="60">
        <v>2018</v>
      </c>
      <c r="G2447" s="65">
        <v>79.238</v>
      </c>
      <c r="H2447" s="65">
        <v>5.0044026374816895</v>
      </c>
      <c r="I2447" s="66">
        <v>2.059999942779541</v>
      </c>
      <c r="J2447" s="5">
        <v>8.990497294623168</v>
      </c>
      <c r="K2447" s="6">
        <v>61.104460277509382</v>
      </c>
      <c r="L2447" s="5">
        <v>54.47876839358856</v>
      </c>
      <c r="M2447" s="5">
        <v>9.0913945829079452</v>
      </c>
      <c r="N2447" s="7">
        <v>5.9923445074103414</v>
      </c>
      <c r="O2447" s="7" t="s">
        <v>886</v>
      </c>
      <c r="P2447" s="67">
        <v>53.99668540133969</v>
      </c>
      <c r="Q2447" s="18">
        <f t="shared" si="130"/>
        <v>2</v>
      </c>
      <c r="R2447" s="68">
        <v>1.56</v>
      </c>
      <c r="S2447" s="69">
        <v>16170.99</v>
      </c>
      <c r="T2447" s="59">
        <f t="shared" si="131"/>
        <v>16170.99</v>
      </c>
      <c r="V2447" t="s">
        <v>355</v>
      </c>
      <c r="W2447" s="15" t="s">
        <v>2836</v>
      </c>
    </row>
    <row r="2448" spans="1:23">
      <c r="A2448">
        <f t="shared" si="132"/>
        <v>81</v>
      </c>
      <c r="B2448" s="60" t="s">
        <v>47</v>
      </c>
      <c r="C2448" s="60" t="s">
        <v>215</v>
      </c>
      <c r="D2448" s="60">
        <v>3</v>
      </c>
      <c r="E2448" s="65">
        <v>5547.8630000000003</v>
      </c>
      <c r="F2448" s="60">
        <v>2010</v>
      </c>
      <c r="G2448" s="65">
        <v>79.247</v>
      </c>
      <c r="H2448" s="65">
        <v>7.7705154418945313</v>
      </c>
      <c r="I2448" s="66">
        <v>8.5299997329711914</v>
      </c>
      <c r="J2448" s="5">
        <v>11.75661009903601</v>
      </c>
      <c r="K2448" s="6">
        <v>79.913589464684122</v>
      </c>
      <c r="L2448" s="5">
        <v>73.2878975807633</v>
      </c>
      <c r="M2448" s="5">
        <v>15.561394373099596</v>
      </c>
      <c r="N2448" s="7">
        <v>4.7095970851720956</v>
      </c>
      <c r="O2448" s="7" t="s">
        <v>2116</v>
      </c>
      <c r="P2448" s="67">
        <v>42.882481824211034</v>
      </c>
      <c r="Q2448" s="18">
        <f t="shared" si="130"/>
        <v>3</v>
      </c>
      <c r="R2448" s="68">
        <v>1.65</v>
      </c>
      <c r="S2448" s="69">
        <v>60190.63</v>
      </c>
      <c r="T2448" s="59">
        <f t="shared" si="131"/>
        <v>60190.63</v>
      </c>
      <c r="V2448" t="s">
        <v>356</v>
      </c>
      <c r="W2448" s="15" t="s">
        <v>2837</v>
      </c>
    </row>
    <row r="2449" spans="1:23">
      <c r="A2449">
        <f t="shared" si="132"/>
        <v>65</v>
      </c>
      <c r="B2449" s="60" t="s">
        <v>132</v>
      </c>
      <c r="C2449" s="60" t="s">
        <v>300</v>
      </c>
      <c r="D2449" s="60">
        <v>7</v>
      </c>
      <c r="E2449" s="65">
        <v>2044.6120000000001</v>
      </c>
      <c r="F2449" s="60">
        <v>2010</v>
      </c>
      <c r="G2449" s="65">
        <v>79.301000000000002</v>
      </c>
      <c r="H2449" s="65">
        <v>6.0825552940368652</v>
      </c>
      <c r="I2449" s="66">
        <v>5.4499998092651367</v>
      </c>
      <c r="J2449" s="5">
        <v>10.068649951178344</v>
      </c>
      <c r="K2449" s="6">
        <v>68.486598806276518</v>
      </c>
      <c r="L2449" s="5">
        <v>61.860906922355696</v>
      </c>
      <c r="M2449" s="5">
        <v>12.481394449393541</v>
      </c>
      <c r="N2449" s="7">
        <v>4.9562496540890475</v>
      </c>
      <c r="O2449" s="7" t="s">
        <v>2137</v>
      </c>
      <c r="P2449" s="67">
        <v>45.128337278975408</v>
      </c>
      <c r="Q2449" s="18">
        <f t="shared" si="130"/>
        <v>3</v>
      </c>
      <c r="R2449" s="68">
        <v>1.65</v>
      </c>
      <c r="S2449" s="69">
        <v>38056.18</v>
      </c>
      <c r="T2449" s="59">
        <f t="shared" si="131"/>
        <v>38056.18</v>
      </c>
      <c r="V2449" t="s">
        <v>357</v>
      </c>
      <c r="W2449" s="15" t="s">
        <v>2838</v>
      </c>
    </row>
    <row r="2450" spans="1:23">
      <c r="A2450">
        <f t="shared" si="132"/>
        <v>113</v>
      </c>
      <c r="B2450" s="60" t="s">
        <v>153</v>
      </c>
      <c r="C2450" s="60" t="s">
        <v>321</v>
      </c>
      <c r="D2450" s="60">
        <v>2</v>
      </c>
      <c r="E2450" s="65">
        <v>343477.33500000002</v>
      </c>
      <c r="F2450" s="60">
        <v>2023</v>
      </c>
      <c r="G2450" s="65">
        <v>79.304000000000002</v>
      </c>
      <c r="H2450" s="65">
        <v>6.5231221199035616</v>
      </c>
      <c r="I2450" s="66">
        <v>7.1399998664855957</v>
      </c>
      <c r="J2450" s="5">
        <v>10.50921677704504</v>
      </c>
      <c r="K2450" s="6">
        <v>71.486022936855193</v>
      </c>
      <c r="L2450" s="5">
        <v>64.86033105293437</v>
      </c>
      <c r="M2450" s="5">
        <v>14.171394506614</v>
      </c>
      <c r="N2450" s="7">
        <v>4.5768488783981764</v>
      </c>
      <c r="O2450" s="7" t="s">
        <v>3381</v>
      </c>
      <c r="P2450" s="67">
        <v>40.953711247676239</v>
      </c>
      <c r="Q2450" s="18">
        <f t="shared" si="130"/>
        <v>3</v>
      </c>
      <c r="R2450" s="68">
        <v>1.5</v>
      </c>
      <c r="S2450" s="69">
        <v>74158.720000000001</v>
      </c>
      <c r="T2450" s="59">
        <f t="shared" si="131"/>
        <v>74158.720000000001</v>
      </c>
      <c r="V2450" t="s">
        <v>358</v>
      </c>
      <c r="W2450" s="15" t="s">
        <v>2839</v>
      </c>
    </row>
    <row r="2451" spans="1:23">
      <c r="A2451">
        <f t="shared" si="132"/>
        <v>53</v>
      </c>
      <c r="B2451" s="60" t="s">
        <v>121</v>
      </c>
      <c r="C2451" s="60" t="s">
        <v>289</v>
      </c>
      <c r="D2451" s="60">
        <v>3</v>
      </c>
      <c r="E2451" s="65">
        <v>10546.825000000001</v>
      </c>
      <c r="F2451" s="60">
        <v>2007</v>
      </c>
      <c r="G2451" s="65">
        <v>79.308999999999997</v>
      </c>
      <c r="H2451" s="65">
        <v>5.5611064434051514</v>
      </c>
      <c r="I2451" s="66">
        <v>4.5500001907348633</v>
      </c>
      <c r="J2451" s="5">
        <v>9.54720110054663</v>
      </c>
      <c r="K2451" s="6">
        <v>64.946273486693457</v>
      </c>
      <c r="L2451" s="5">
        <v>58.320581602772634</v>
      </c>
      <c r="M2451" s="5">
        <v>11.581394830863267</v>
      </c>
      <c r="N2451" s="7">
        <v>5.0357130945362538</v>
      </c>
      <c r="O2451" s="7" t="s">
        <v>2595</v>
      </c>
      <c r="P2451" s="67">
        <v>46.063143943229733</v>
      </c>
      <c r="Q2451" s="18">
        <f t="shared" ref="Q2451:Q2514" si="133">IF(I2451&lt;R2451,1,IF(I2451&lt;R2451*2,2,3))</f>
        <v>3</v>
      </c>
      <c r="R2451" s="68">
        <v>1.69</v>
      </c>
      <c r="S2451" s="69">
        <v>37226.47</v>
      </c>
      <c r="T2451" s="59">
        <f t="shared" si="131"/>
        <v>37226.47</v>
      </c>
      <c r="V2451" t="s">
        <v>359</v>
      </c>
      <c r="W2451" s="15" t="s">
        <v>2840</v>
      </c>
    </row>
    <row r="2452" spans="1:23">
      <c r="A2452">
        <f t="shared" si="132"/>
        <v>105</v>
      </c>
      <c r="B2452" s="60" t="s">
        <v>52</v>
      </c>
      <c r="C2452" s="60" t="s">
        <v>220</v>
      </c>
      <c r="D2452" s="60">
        <v>7</v>
      </c>
      <c r="E2452" s="65">
        <v>1360.546</v>
      </c>
      <c r="F2452" s="60">
        <v>2024</v>
      </c>
      <c r="G2452" s="65">
        <v>79.308999999999997</v>
      </c>
      <c r="H2452" s="65">
        <v>6.4609155006408656</v>
      </c>
      <c r="I2452" s="66">
        <v>6.559999942779541</v>
      </c>
      <c r="J2452" s="5">
        <v>10.447010157782344</v>
      </c>
      <c r="K2452" s="6">
        <v>71.067360127854542</v>
      </c>
      <c r="L2452" s="5">
        <v>64.441668243933719</v>
      </c>
      <c r="M2452" s="5">
        <v>13.591394582907945</v>
      </c>
      <c r="N2452" s="7">
        <v>4.7413580593836393</v>
      </c>
      <c r="O2452" s="7" t="s">
        <v>3382</v>
      </c>
      <c r="P2452" s="67">
        <v>42.376012860600333</v>
      </c>
      <c r="Q2452" s="18">
        <f t="shared" si="133"/>
        <v>3</v>
      </c>
      <c r="R2452" s="68">
        <v>1.49</v>
      </c>
      <c r="S2452" s="69">
        <v>41189.67</v>
      </c>
      <c r="T2452" s="59">
        <f t="shared" si="131"/>
        <v>41189.67</v>
      </c>
    </row>
    <row r="2453" spans="1:23">
      <c r="A2453">
        <f t="shared" si="132"/>
        <v>1</v>
      </c>
      <c r="B2453" s="60" t="s">
        <v>42</v>
      </c>
      <c r="C2453" s="60" t="s">
        <v>210</v>
      </c>
      <c r="D2453" s="60">
        <v>1</v>
      </c>
      <c r="E2453" s="65">
        <v>5081.7650000000003</v>
      </c>
      <c r="F2453" s="60">
        <v>2022</v>
      </c>
      <c r="G2453" s="65">
        <v>79.316000000000003</v>
      </c>
      <c r="H2453" s="65">
        <v>7.0766582489013672</v>
      </c>
      <c r="I2453" s="66">
        <v>2.5199999809265137</v>
      </c>
      <c r="J2453" s="5">
        <v>11.062752906042846</v>
      </c>
      <c r="K2453" s="6">
        <v>75.26268519253837</v>
      </c>
      <c r="L2453" s="5">
        <v>68.636993308617548</v>
      </c>
      <c r="M2453" s="5">
        <v>9.5513946210549179</v>
      </c>
      <c r="N2453" s="7">
        <v>7.1860703103309573</v>
      </c>
      <c r="O2453" s="7" t="s">
        <v>3383</v>
      </c>
      <c r="P2453" s="67">
        <v>64.376433024168506</v>
      </c>
      <c r="Q2453" s="18">
        <f t="shared" si="133"/>
        <v>2</v>
      </c>
      <c r="R2453" s="68">
        <v>1.51</v>
      </c>
      <c r="S2453" s="69">
        <v>24831.72</v>
      </c>
      <c r="T2453" s="59">
        <f t="shared" si="131"/>
        <v>24831.72</v>
      </c>
    </row>
    <row r="2454" spans="1:23">
      <c r="A2454">
        <f t="shared" si="132"/>
        <v>22</v>
      </c>
      <c r="B2454" s="60" t="s">
        <v>116</v>
      </c>
      <c r="C2454" s="60" t="s">
        <v>284</v>
      </c>
      <c r="D2454" s="60">
        <v>1</v>
      </c>
      <c r="E2454" s="65">
        <v>4400.7730000000001</v>
      </c>
      <c r="F2454" s="60">
        <v>2022</v>
      </c>
      <c r="G2454" s="65">
        <v>79.323999999999998</v>
      </c>
      <c r="H2454" s="65">
        <v>5.9793820381164551</v>
      </c>
      <c r="I2454" s="66">
        <v>2.8604423999786377</v>
      </c>
      <c r="J2454" s="5">
        <v>9.9654766952579337</v>
      </c>
      <c r="K2454" s="6">
        <v>67.804477903248767</v>
      </c>
      <c r="L2454" s="5">
        <v>61.178786019327944</v>
      </c>
      <c r="M2454" s="5">
        <v>9.8918370401070419</v>
      </c>
      <c r="N2454" s="7">
        <v>6.1847749585112366</v>
      </c>
      <c r="O2454" s="7" t="s">
        <v>3384</v>
      </c>
      <c r="P2454" s="67">
        <v>55.406325528676334</v>
      </c>
      <c r="Q2454" s="18">
        <f t="shared" si="133"/>
        <v>2</v>
      </c>
      <c r="R2454" s="68">
        <v>1.51</v>
      </c>
      <c r="S2454" s="69">
        <v>33915.15</v>
      </c>
      <c r="T2454" s="59">
        <f t="shared" si="131"/>
        <v>33915.15</v>
      </c>
    </row>
    <row r="2455" spans="1:23">
      <c r="A2455" t="str">
        <f t="shared" si="132"/>
        <v/>
      </c>
      <c r="B2455" s="60" t="s">
        <v>334</v>
      </c>
      <c r="C2455" s="60" t="s">
        <v>335</v>
      </c>
      <c r="D2455" s="60">
        <v>4</v>
      </c>
      <c r="E2455" s="65">
        <v>4184.8950000000004</v>
      </c>
      <c r="F2455" s="60">
        <v>2015</v>
      </c>
      <c r="G2455" s="65">
        <v>79.346000000000004</v>
      </c>
      <c r="H2455" s="65" t="s">
        <v>367</v>
      </c>
      <c r="I2455" s="66">
        <v>6.559999942779541</v>
      </c>
      <c r="J2455" s="5" t="s">
        <v>367</v>
      </c>
      <c r="K2455" s="6" t="s">
        <v>367</v>
      </c>
      <c r="L2455" s="5" t="s">
        <v>367</v>
      </c>
      <c r="M2455" s="5">
        <v>13.591394582907945</v>
      </c>
      <c r="N2455" s="7" t="s">
        <v>367</v>
      </c>
      <c r="O2455" s="7" t="s">
        <v>3385</v>
      </c>
      <c r="P2455" s="67" t="s">
        <v>367</v>
      </c>
      <c r="Q2455" s="18">
        <f t="shared" si="133"/>
        <v>3</v>
      </c>
      <c r="R2455" s="68">
        <v>1.59</v>
      </c>
      <c r="S2455" s="69">
        <v>39813.79</v>
      </c>
      <c r="T2455" s="59">
        <f t="shared" si="131"/>
        <v>39813.79</v>
      </c>
    </row>
    <row r="2456" spans="1:23">
      <c r="A2456">
        <f t="shared" si="132"/>
        <v>41</v>
      </c>
      <c r="B2456" s="60" t="s">
        <v>59</v>
      </c>
      <c r="C2456" s="60" t="s">
        <v>227</v>
      </c>
      <c r="D2456" s="60">
        <v>3</v>
      </c>
      <c r="E2456" s="65">
        <v>81110.777000000002</v>
      </c>
      <c r="F2456" s="60">
        <v>2008</v>
      </c>
      <c r="G2456" s="65">
        <v>79.816000000000003</v>
      </c>
      <c r="H2456" s="65">
        <v>6.5217900276184082</v>
      </c>
      <c r="I2456" s="66">
        <v>5.5</v>
      </c>
      <c r="J2456" s="5">
        <v>10.507884684759887</v>
      </c>
      <c r="K2456" s="6">
        <v>71.938429070630121</v>
      </c>
      <c r="L2456" s="5">
        <v>65.312737186709299</v>
      </c>
      <c r="M2456" s="5">
        <v>12.531394640128404</v>
      </c>
      <c r="N2456" s="7">
        <v>5.2119288445009078</v>
      </c>
      <c r="O2456" s="7" t="s">
        <v>2452</v>
      </c>
      <c r="P2456" s="67">
        <v>47.675041067490646</v>
      </c>
      <c r="Q2456" s="18">
        <f t="shared" si="133"/>
        <v>3</v>
      </c>
      <c r="R2456" s="68">
        <v>1.69</v>
      </c>
      <c r="S2456" s="69">
        <v>55425.11</v>
      </c>
      <c r="T2456" s="59">
        <f t="shared" si="131"/>
        <v>55425.11</v>
      </c>
    </row>
    <row r="2457" spans="1:23">
      <c r="A2457">
        <f t="shared" si="132"/>
        <v>35</v>
      </c>
      <c r="B2457" s="60" t="s">
        <v>36</v>
      </c>
      <c r="C2457" s="60" t="s">
        <v>204</v>
      </c>
      <c r="D2457" s="60">
        <v>1</v>
      </c>
      <c r="E2457" s="65">
        <v>19370.624</v>
      </c>
      <c r="F2457" s="60">
        <v>2020</v>
      </c>
      <c r="G2457" s="65">
        <v>79.349000000000004</v>
      </c>
      <c r="H2457" s="65">
        <v>6.1506428718566895</v>
      </c>
      <c r="I2457" s="66">
        <v>3.7799999713897705</v>
      </c>
      <c r="J2457" s="5">
        <v>10.136737528998168</v>
      </c>
      <c r="K2457" s="6">
        <v>68.991462580575018</v>
      </c>
      <c r="L2457" s="5">
        <v>62.365770696654195</v>
      </c>
      <c r="M2457" s="5">
        <v>10.811394611518175</v>
      </c>
      <c r="N2457" s="7">
        <v>5.768522280207157</v>
      </c>
      <c r="O2457" s="7" t="s">
        <v>571</v>
      </c>
      <c r="P2457" s="67">
        <v>51.798329045715185</v>
      </c>
      <c r="Q2457" s="18">
        <f t="shared" si="133"/>
        <v>3</v>
      </c>
      <c r="R2457" s="68">
        <v>1.53</v>
      </c>
      <c r="S2457" s="69">
        <v>26248.560000000001</v>
      </c>
      <c r="T2457" s="59">
        <f t="shared" si="131"/>
        <v>26248.560000000001</v>
      </c>
    </row>
    <row r="2458" spans="1:23" ht="13.2" customHeight="1">
      <c r="A2458">
        <f t="shared" si="132"/>
        <v>1</v>
      </c>
      <c r="B2458" s="60" t="s">
        <v>42</v>
      </c>
      <c r="C2458" s="60" t="s">
        <v>210</v>
      </c>
      <c r="D2458" s="60">
        <v>1</v>
      </c>
      <c r="E2458" s="65">
        <v>4555.9620000000004</v>
      </c>
      <c r="F2458" s="60">
        <v>2010</v>
      </c>
      <c r="G2458" s="65">
        <v>79.353999999999999</v>
      </c>
      <c r="H2458" s="65">
        <v>7.2710537910461426</v>
      </c>
      <c r="I2458" s="66">
        <v>2.5499999523162842</v>
      </c>
      <c r="J2458" s="5">
        <v>11.257148448187621</v>
      </c>
      <c r="K2458" s="6">
        <v>76.62189855362837</v>
      </c>
      <c r="L2458" s="5">
        <v>69.996206669707547</v>
      </c>
      <c r="M2458" s="5">
        <v>9.5813945924446884</v>
      </c>
      <c r="N2458" s="7">
        <v>7.3054299136059324</v>
      </c>
      <c r="O2458" s="7" t="s">
        <v>2091</v>
      </c>
      <c r="P2458" s="67">
        <v>66.518421814592756</v>
      </c>
      <c r="Q2458" s="18">
        <f t="shared" si="133"/>
        <v>2</v>
      </c>
      <c r="R2458" s="68">
        <v>1.65</v>
      </c>
      <c r="S2458" s="69">
        <v>18660.919999999998</v>
      </c>
      <c r="T2458" s="59">
        <f t="shared" si="131"/>
        <v>18660.919999999998</v>
      </c>
    </row>
    <row r="2459" spans="1:23">
      <c r="A2459">
        <f t="shared" si="132"/>
        <v>1</v>
      </c>
      <c r="B2459" s="60" t="s">
        <v>42</v>
      </c>
      <c r="C2459" s="60" t="s">
        <v>210</v>
      </c>
      <c r="D2459" s="60">
        <v>1</v>
      </c>
      <c r="E2459" s="65">
        <v>4499.7910000000002</v>
      </c>
      <c r="F2459" s="60">
        <v>2009</v>
      </c>
      <c r="G2459" s="65">
        <v>79.372</v>
      </c>
      <c r="H2459" s="65">
        <v>7.6149287223815918</v>
      </c>
      <c r="I2459" s="66">
        <v>2.2200000286102295</v>
      </c>
      <c r="J2459" s="5">
        <v>11.60102337952307</v>
      </c>
      <c r="K2459" s="6">
        <v>78.980398059797366</v>
      </c>
      <c r="L2459" s="5">
        <v>72.354706175876544</v>
      </c>
      <c r="M2459" s="5">
        <v>9.2513946687386337</v>
      </c>
      <c r="N2459" s="7">
        <v>7.8209511934854712</v>
      </c>
      <c r="O2459" s="7" t="s">
        <v>2247</v>
      </c>
      <c r="P2459" s="67">
        <v>71.376475800113269</v>
      </c>
      <c r="Q2459" s="18">
        <f t="shared" si="133"/>
        <v>2</v>
      </c>
      <c r="R2459" s="68">
        <v>1.67</v>
      </c>
      <c r="S2459" s="69">
        <v>17932.61</v>
      </c>
      <c r="T2459" s="59">
        <f t="shared" si="131"/>
        <v>17932.61</v>
      </c>
    </row>
    <row r="2460" spans="1:23">
      <c r="A2460">
        <f t="shared" si="132"/>
        <v>37</v>
      </c>
      <c r="B2460" s="60" t="s">
        <v>55</v>
      </c>
      <c r="C2460" s="60" t="s">
        <v>223</v>
      </c>
      <c r="D2460" s="60">
        <v>3</v>
      </c>
      <c r="E2460" s="65">
        <v>5266.2470000000003</v>
      </c>
      <c r="F2460" s="60">
        <v>2006</v>
      </c>
      <c r="G2460" s="65">
        <v>79.373000000000005</v>
      </c>
      <c r="H2460" s="65">
        <v>7.6724491119384766</v>
      </c>
      <c r="I2460" s="66">
        <v>7.5023374557495117</v>
      </c>
      <c r="J2460" s="5">
        <v>11.658543769079955</v>
      </c>
      <c r="K2460" s="6">
        <v>79.373000000000005</v>
      </c>
      <c r="L2460" s="5">
        <v>72.747308116079182</v>
      </c>
      <c r="M2460" s="5">
        <v>14.533732095877916</v>
      </c>
      <c r="N2460" s="7">
        <v>5.00541138615813</v>
      </c>
      <c r="O2460" s="7" t="s">
        <v>2776</v>
      </c>
      <c r="P2460" s="67">
        <v>45.890962222655688</v>
      </c>
      <c r="Q2460" s="18">
        <f t="shared" si="133"/>
        <v>3</v>
      </c>
      <c r="R2460" s="68">
        <v>1.71</v>
      </c>
      <c r="S2460" s="69">
        <v>54653.98</v>
      </c>
      <c r="T2460" s="59">
        <f t="shared" si="131"/>
        <v>54653.98</v>
      </c>
    </row>
    <row r="2461" spans="1:23">
      <c r="A2461" t="str">
        <f t="shared" si="132"/>
        <v/>
      </c>
      <c r="B2461" s="60" t="s">
        <v>21</v>
      </c>
      <c r="C2461" s="60" t="s">
        <v>189</v>
      </c>
      <c r="D2461" s="60">
        <v>3</v>
      </c>
      <c r="E2461" s="65">
        <v>10548.441999999999</v>
      </c>
      <c r="F2461" s="60">
        <v>2006</v>
      </c>
      <c r="G2461" s="65">
        <v>79.388999999999996</v>
      </c>
      <c r="H2461" s="65" t="s">
        <v>367</v>
      </c>
      <c r="I2461" s="66">
        <v>8.0100002288818359</v>
      </c>
      <c r="J2461" s="5" t="s">
        <v>367</v>
      </c>
      <c r="K2461" s="6" t="s">
        <v>367</v>
      </c>
      <c r="L2461" s="5" t="s">
        <v>367</v>
      </c>
      <c r="M2461" s="5">
        <v>15.04139486901024</v>
      </c>
      <c r="N2461" s="7" t="s">
        <v>367</v>
      </c>
      <c r="O2461" s="7" t="s">
        <v>2679</v>
      </c>
      <c r="P2461" s="67" t="s">
        <v>367</v>
      </c>
      <c r="Q2461" s="18">
        <f t="shared" si="133"/>
        <v>3</v>
      </c>
      <c r="R2461" s="68">
        <v>1.71</v>
      </c>
      <c r="S2461" s="69">
        <v>55367.62</v>
      </c>
      <c r="T2461" s="59">
        <f t="shared" si="131"/>
        <v>55367.62</v>
      </c>
    </row>
    <row r="2462" spans="1:23">
      <c r="A2462">
        <f t="shared" si="132"/>
        <v>54</v>
      </c>
      <c r="B2462" s="60" t="s">
        <v>55</v>
      </c>
      <c r="C2462" s="60" t="s">
        <v>223</v>
      </c>
      <c r="D2462" s="60">
        <v>3</v>
      </c>
      <c r="E2462" s="65">
        <v>5288.71</v>
      </c>
      <c r="F2462" s="60">
        <v>2007</v>
      </c>
      <c r="G2462" s="65">
        <v>79.391000000000005</v>
      </c>
      <c r="H2462" s="65">
        <v>7.6715378761291504</v>
      </c>
      <c r="I2462" s="66">
        <v>7.4577407836914063</v>
      </c>
      <c r="J2462" s="5">
        <v>11.657632533270629</v>
      </c>
      <c r="K2462" s="6">
        <v>79.38479477200832</v>
      </c>
      <c r="L2462" s="5">
        <v>72.759102888087497</v>
      </c>
      <c r="M2462" s="5">
        <v>14.48913542381981</v>
      </c>
      <c r="N2462" s="7">
        <v>5.0216317785582421</v>
      </c>
      <c r="O2462" s="7" t="s">
        <v>2616</v>
      </c>
      <c r="P2462" s="67">
        <v>45.934338017906263</v>
      </c>
      <c r="Q2462" s="18">
        <f t="shared" si="133"/>
        <v>3</v>
      </c>
      <c r="R2462" s="68">
        <v>1.69</v>
      </c>
      <c r="S2462" s="69">
        <v>57313.29</v>
      </c>
      <c r="T2462" s="59">
        <f t="shared" si="131"/>
        <v>57313.29</v>
      </c>
    </row>
    <row r="2463" spans="1:23">
      <c r="A2463">
        <f t="shared" si="132"/>
        <v>70</v>
      </c>
      <c r="B2463" s="8" t="s">
        <v>134</v>
      </c>
      <c r="C2463" s="60" t="s">
        <v>302</v>
      </c>
      <c r="D2463" s="60">
        <v>8</v>
      </c>
      <c r="E2463" s="65">
        <v>48178.118000000002</v>
      </c>
      <c r="F2463" s="60">
        <v>2007</v>
      </c>
      <c r="G2463" s="65">
        <v>79.432000000000002</v>
      </c>
      <c r="H2463" s="65">
        <v>5.7672758102416992</v>
      </c>
      <c r="I2463" s="66">
        <v>5.559999942779541</v>
      </c>
      <c r="J2463" s="5">
        <v>9.7533704673831778</v>
      </c>
      <c r="K2463" s="6">
        <v>66.451671693326674</v>
      </c>
      <c r="L2463" s="5">
        <v>59.825979809405851</v>
      </c>
      <c r="M2463" s="5">
        <v>12.591394582907945</v>
      </c>
      <c r="N2463" s="7">
        <v>4.7513386555779924</v>
      </c>
      <c r="O2463" s="7" t="s">
        <v>2622</v>
      </c>
      <c r="P2463" s="67">
        <v>43.461887582989071</v>
      </c>
      <c r="Q2463" s="18">
        <f t="shared" si="133"/>
        <v>3</v>
      </c>
      <c r="R2463" s="68">
        <v>1.69</v>
      </c>
      <c r="S2463" s="69">
        <v>36257.339999999997</v>
      </c>
      <c r="T2463" s="59">
        <f t="shared" si="131"/>
        <v>36257.339999999997</v>
      </c>
    </row>
    <row r="2464" spans="1:23">
      <c r="A2464">
        <f t="shared" si="132"/>
        <v>134</v>
      </c>
      <c r="B2464" s="60" t="s">
        <v>122</v>
      </c>
      <c r="C2464" s="60" t="s">
        <v>290</v>
      </c>
      <c r="D2464" s="60">
        <v>4</v>
      </c>
      <c r="E2464" s="65">
        <v>1709.229</v>
      </c>
      <c r="F2464" s="60">
        <v>2010</v>
      </c>
      <c r="G2464" s="65">
        <v>79.444000000000003</v>
      </c>
      <c r="H2464" s="65">
        <v>6.8496527671813965</v>
      </c>
      <c r="I2464" s="66">
        <v>16.020000457763672</v>
      </c>
      <c r="J2464" s="5">
        <v>10.835747424322875</v>
      </c>
      <c r="K2464" s="6">
        <v>73.837276372453857</v>
      </c>
      <c r="L2464" s="5">
        <v>67.211584488533035</v>
      </c>
      <c r="M2464" s="5">
        <v>23.051395097892076</v>
      </c>
      <c r="N2464" s="7">
        <v>2.9157274083892286</v>
      </c>
      <c r="O2464" s="7" t="s">
        <v>2211</v>
      </c>
      <c r="P2464" s="67">
        <v>26.548688843949403</v>
      </c>
      <c r="Q2464" s="18">
        <f t="shared" si="133"/>
        <v>3</v>
      </c>
      <c r="R2464" s="68">
        <v>1.65</v>
      </c>
      <c r="S2464" s="69">
        <v>129044.71</v>
      </c>
      <c r="T2464" s="59">
        <f t="shared" si="131"/>
        <v>129044.71</v>
      </c>
    </row>
    <row r="2465" spans="1:20">
      <c r="A2465">
        <f t="shared" si="132"/>
        <v>30</v>
      </c>
      <c r="B2465" s="60" t="s">
        <v>45</v>
      </c>
      <c r="C2465" s="60" t="s">
        <v>213</v>
      </c>
      <c r="D2465" s="60">
        <v>3</v>
      </c>
      <c r="E2465" s="65">
        <v>1054.4179999999999</v>
      </c>
      <c r="F2465" s="60">
        <v>2006</v>
      </c>
      <c r="G2465" s="65">
        <v>79.456000000000003</v>
      </c>
      <c r="H2465" s="65">
        <v>6.2379584312438965</v>
      </c>
      <c r="I2465" s="66">
        <v>5.119999885559082</v>
      </c>
      <c r="J2465" s="5">
        <v>10.224053088385375</v>
      </c>
      <c r="K2465" s="6">
        <v>69.679573905726031</v>
      </c>
      <c r="L2465" s="5">
        <v>63.053882021805208</v>
      </c>
      <c r="M2465" s="5">
        <v>12.151394525687486</v>
      </c>
      <c r="N2465" s="7">
        <v>5.1890243451903579</v>
      </c>
      <c r="O2465" s="7" t="s">
        <v>2781</v>
      </c>
      <c r="P2465" s="67">
        <v>47.57437537623575</v>
      </c>
      <c r="Q2465" s="18">
        <f t="shared" si="133"/>
        <v>3</v>
      </c>
      <c r="R2465" s="68">
        <v>1.71</v>
      </c>
      <c r="S2465" s="69">
        <v>42595.38</v>
      </c>
      <c r="T2465" s="59">
        <f t="shared" si="131"/>
        <v>42595.38</v>
      </c>
    </row>
    <row r="2466" spans="1:20">
      <c r="A2466">
        <f t="shared" si="132"/>
        <v>102</v>
      </c>
      <c r="B2466" s="60" t="s">
        <v>153</v>
      </c>
      <c r="C2466" s="60" t="s">
        <v>321</v>
      </c>
      <c r="D2466" s="60">
        <v>2</v>
      </c>
      <c r="E2466" s="65">
        <v>345426.571</v>
      </c>
      <c r="F2466" s="60">
        <v>2024</v>
      </c>
      <c r="G2466" s="65">
        <v>79.462999999999994</v>
      </c>
      <c r="H2466" s="65">
        <v>6.9560878486633335</v>
      </c>
      <c r="I2466" s="66">
        <v>7.1100001335144043</v>
      </c>
      <c r="J2466" s="5">
        <v>10.942182505804812</v>
      </c>
      <c r="K2466" s="6">
        <v>74.580382051212638</v>
      </c>
      <c r="L2466" s="5">
        <v>67.954690167291815</v>
      </c>
      <c r="M2466" s="5">
        <v>14.141394773642809</v>
      </c>
      <c r="N2466" s="7">
        <v>4.8053739574506453</v>
      </c>
      <c r="O2466" s="7" t="s">
        <v>3386</v>
      </c>
      <c r="P2466" s="67">
        <v>42.948156640039542</v>
      </c>
      <c r="Q2466" s="18">
        <f t="shared" si="133"/>
        <v>3</v>
      </c>
      <c r="R2466" s="68">
        <v>1.49</v>
      </c>
      <c r="S2466" s="69">
        <v>75489.27</v>
      </c>
      <c r="T2466" s="59">
        <f t="shared" si="131"/>
        <v>75489.27</v>
      </c>
    </row>
    <row r="2467" spans="1:20">
      <c r="A2467">
        <f t="shared" si="132"/>
        <v>27</v>
      </c>
      <c r="B2467" s="60" t="s">
        <v>11</v>
      </c>
      <c r="C2467" s="60" t="s">
        <v>179</v>
      </c>
      <c r="D2467" s="60">
        <v>7</v>
      </c>
      <c r="E2467" s="65">
        <v>2885.01</v>
      </c>
      <c r="F2467" s="60">
        <v>2019</v>
      </c>
      <c r="G2467" s="65">
        <v>79.466999999999999</v>
      </c>
      <c r="H2467" s="65">
        <v>4.9953179359436035</v>
      </c>
      <c r="I2467" s="66">
        <v>2.0399999618530273</v>
      </c>
      <c r="J2467" s="5">
        <v>8.9814125930850821</v>
      </c>
      <c r="K2467" s="6">
        <v>61.219130679732963</v>
      </c>
      <c r="L2467" s="5">
        <v>54.593438795812141</v>
      </c>
      <c r="M2467" s="5">
        <v>9.0713946019814315</v>
      </c>
      <c r="N2467" s="7">
        <v>6.0181968915658786</v>
      </c>
      <c r="O2467" s="7" t="s">
        <v>745</v>
      </c>
      <c r="P2467" s="67">
        <v>54.16651892622135</v>
      </c>
      <c r="Q2467" s="18">
        <f t="shared" si="133"/>
        <v>2</v>
      </c>
      <c r="R2467" s="68">
        <v>1.55</v>
      </c>
      <c r="S2467" s="69">
        <v>16761.189999999999</v>
      </c>
      <c r="T2467" s="59">
        <f t="shared" si="131"/>
        <v>16761.189999999999</v>
      </c>
    </row>
    <row r="2468" spans="1:20">
      <c r="A2468" t="str">
        <f t="shared" si="132"/>
        <v/>
      </c>
      <c r="B2468" s="60" t="s">
        <v>140</v>
      </c>
      <c r="C2468" s="60" t="s">
        <v>308</v>
      </c>
      <c r="D2468" s="60">
        <v>8</v>
      </c>
      <c r="E2468" s="65">
        <v>23472.815999999999</v>
      </c>
      <c r="F2468" s="60">
        <v>2014</v>
      </c>
      <c r="G2468" s="65">
        <v>79.472999999999999</v>
      </c>
      <c r="H2468" s="65">
        <v>6.3634967803955078</v>
      </c>
      <c r="I2468" s="66" t="s">
        <v>367</v>
      </c>
      <c r="J2468" s="5">
        <v>10.349591437536986</v>
      </c>
      <c r="K2468" s="6">
        <v>70.550241660265797</v>
      </c>
      <c r="L2468" s="5">
        <v>63.924549776344975</v>
      </c>
      <c r="M2468" s="5" t="s">
        <v>367</v>
      </c>
      <c r="N2468" s="7" t="s">
        <v>367</v>
      </c>
      <c r="O2468" s="7" t="s">
        <v>1524</v>
      </c>
      <c r="P2468" s="67" t="s">
        <v>367</v>
      </c>
      <c r="Q2468" s="18">
        <f t="shared" si="133"/>
        <v>3</v>
      </c>
      <c r="R2468" s="68">
        <v>1.61</v>
      </c>
      <c r="S2468" s="69"/>
      <c r="T2468" s="59" t="str">
        <f t="shared" si="131"/>
        <v/>
      </c>
    </row>
    <row r="2469" spans="1:20">
      <c r="A2469">
        <f t="shared" si="132"/>
        <v>113</v>
      </c>
      <c r="B2469" s="60" t="s">
        <v>29</v>
      </c>
      <c r="C2469" s="60" t="s">
        <v>197</v>
      </c>
      <c r="D2469" s="60">
        <v>5</v>
      </c>
      <c r="E2469" s="65">
        <v>24074.58</v>
      </c>
      <c r="F2469" s="60">
        <v>2025</v>
      </c>
      <c r="G2469" s="65">
        <v>61.472999999999999</v>
      </c>
      <c r="H2469" s="65">
        <v>4.5990000000000002</v>
      </c>
      <c r="I2469" s="66">
        <v>1.1399999856948853</v>
      </c>
      <c r="J2469" s="5">
        <v>8.5850946571414788</v>
      </c>
      <c r="K2469" s="6">
        <v>45.26736222907418</v>
      </c>
      <c r="L2469" s="5">
        <v>38.641670345153358</v>
      </c>
      <c r="M2469" s="5">
        <v>8.1713946258232895</v>
      </c>
      <c r="N2469" s="7">
        <v>4.7288953862340373</v>
      </c>
      <c r="O2469" s="7" t="s">
        <v>3380</v>
      </c>
      <c r="P2469" s="67">
        <v>42.215029138793625</v>
      </c>
      <c r="Q2469" s="18">
        <f t="shared" si="133"/>
        <v>1</v>
      </c>
      <c r="R2469" s="68">
        <v>1.48</v>
      </c>
      <c r="S2469" s="69" t="s">
        <v>367</v>
      </c>
      <c r="T2469" s="59">
        <f t="shared" si="131"/>
        <v>2547.67</v>
      </c>
    </row>
    <row r="2470" spans="1:20">
      <c r="A2470">
        <f t="shared" si="132"/>
        <v>130</v>
      </c>
      <c r="B2470" s="60" t="s">
        <v>81</v>
      </c>
      <c r="C2470" s="60" t="s">
        <v>249</v>
      </c>
      <c r="D2470" s="60">
        <v>4</v>
      </c>
      <c r="E2470" s="65">
        <v>4003.971</v>
      </c>
      <c r="F2470" s="60">
        <v>2016</v>
      </c>
      <c r="G2470" s="65">
        <v>79.516000000000005</v>
      </c>
      <c r="H2470" s="65">
        <v>5.9471945762634277</v>
      </c>
      <c r="I2470" s="66">
        <v>7.825014591217041</v>
      </c>
      <c r="J2470" s="5">
        <v>9.9332892334049063</v>
      </c>
      <c r="K2470" s="6">
        <v>67.749063890657482</v>
      </c>
      <c r="L2470" s="5">
        <v>61.123372006736659</v>
      </c>
      <c r="M2470" s="5">
        <v>14.856409231345445</v>
      </c>
      <c r="N2470" s="7">
        <v>4.1142762732849896</v>
      </c>
      <c r="O2470" s="7" t="s">
        <v>1297</v>
      </c>
      <c r="P2470" s="67">
        <v>37.159820105958751</v>
      </c>
      <c r="Q2470" s="18">
        <f t="shared" si="133"/>
        <v>3</v>
      </c>
      <c r="R2470" s="68">
        <v>1.58</v>
      </c>
      <c r="S2470" s="69">
        <v>56936.62</v>
      </c>
      <c r="T2470" s="59">
        <f t="shared" si="131"/>
        <v>56936.62</v>
      </c>
    </row>
    <row r="2471" spans="1:20">
      <c r="A2471">
        <f t="shared" si="132"/>
        <v>76</v>
      </c>
      <c r="B2471" s="60" t="s">
        <v>21</v>
      </c>
      <c r="C2471" s="60" t="s">
        <v>189</v>
      </c>
      <c r="D2471" s="60">
        <v>3</v>
      </c>
      <c r="E2471" s="65">
        <v>10625.493</v>
      </c>
      <c r="F2471" s="60">
        <v>2007</v>
      </c>
      <c r="G2471" s="65">
        <v>79.528000000000006</v>
      </c>
      <c r="H2471" s="65">
        <v>7.2188396453857422</v>
      </c>
      <c r="I2471" s="66">
        <v>8.0100002288818359</v>
      </c>
      <c r="J2471" s="5">
        <v>11.204934302527221</v>
      </c>
      <c r="K2471" s="6">
        <v>76.433732450764495</v>
      </c>
      <c r="L2471" s="5">
        <v>69.808040566843673</v>
      </c>
      <c r="M2471" s="5">
        <v>15.04139486901024</v>
      </c>
      <c r="N2471" s="7">
        <v>4.6410616285773507</v>
      </c>
      <c r="O2471" s="7" t="s">
        <v>2634</v>
      </c>
      <c r="P2471" s="67">
        <v>42.453151288247923</v>
      </c>
      <c r="Q2471" s="18">
        <f t="shared" si="133"/>
        <v>3</v>
      </c>
      <c r="R2471" s="68">
        <v>1.69</v>
      </c>
      <c r="S2471" s="69">
        <v>56983.46</v>
      </c>
      <c r="T2471" s="59">
        <f t="shared" si="131"/>
        <v>56983.46</v>
      </c>
    </row>
    <row r="2472" spans="1:20">
      <c r="A2472">
        <f t="shared" si="132"/>
        <v>41</v>
      </c>
      <c r="B2472" s="60" t="s">
        <v>59</v>
      </c>
      <c r="C2472" s="60" t="s">
        <v>227</v>
      </c>
      <c r="D2472" s="60">
        <v>3</v>
      </c>
      <c r="E2472" s="65">
        <v>80935.282999999996</v>
      </c>
      <c r="F2472" s="60">
        <v>2009</v>
      </c>
      <c r="G2472" s="65">
        <v>79.915000000000006</v>
      </c>
      <c r="H2472" s="65">
        <v>6.6414933204650879</v>
      </c>
      <c r="I2472" s="66">
        <v>5.0799999237060547</v>
      </c>
      <c r="J2472" s="5">
        <v>10.627587977606566</v>
      </c>
      <c r="K2472" s="6">
        <v>72.848179845830984</v>
      </c>
      <c r="L2472" s="5">
        <v>66.222487961910161</v>
      </c>
      <c r="M2472" s="5">
        <v>12.111394563834459</v>
      </c>
      <c r="N2472" s="7">
        <v>5.4677838801202565</v>
      </c>
      <c r="O2472" s="7" t="s">
        <v>2287</v>
      </c>
      <c r="P2472" s="67">
        <v>49.900726157801962</v>
      </c>
      <c r="Q2472" s="18">
        <f t="shared" si="133"/>
        <v>3</v>
      </c>
      <c r="R2472" s="68">
        <v>1.67</v>
      </c>
      <c r="S2472" s="69">
        <v>52484.86</v>
      </c>
      <c r="T2472" s="59">
        <f t="shared" si="131"/>
        <v>52484.86</v>
      </c>
    </row>
    <row r="2473" spans="1:20">
      <c r="A2473">
        <f t="shared" si="132"/>
        <v>18</v>
      </c>
      <c r="B2473" s="60" t="s">
        <v>36</v>
      </c>
      <c r="C2473" s="60" t="s">
        <v>204</v>
      </c>
      <c r="D2473" s="60">
        <v>1</v>
      </c>
      <c r="E2473" s="65">
        <v>17687.006000000001</v>
      </c>
      <c r="F2473" s="60">
        <v>2013</v>
      </c>
      <c r="G2473" s="65">
        <v>79.551000000000002</v>
      </c>
      <c r="H2473" s="65">
        <v>6.7401537895202637</v>
      </c>
      <c r="I2473" s="66">
        <v>4.179999828338623</v>
      </c>
      <c r="J2473" s="5">
        <v>10.726248446661742</v>
      </c>
      <c r="K2473" s="6">
        <v>73.189568704404834</v>
      </c>
      <c r="L2473" s="5">
        <v>66.563876820484012</v>
      </c>
      <c r="M2473" s="5">
        <v>11.211394468467027</v>
      </c>
      <c r="N2473" s="7">
        <v>5.9371630360255727</v>
      </c>
      <c r="O2473" s="7" t="s">
        <v>1629</v>
      </c>
      <c r="P2473" s="67">
        <v>53.873074033283515</v>
      </c>
      <c r="Q2473" s="18">
        <f t="shared" si="133"/>
        <v>3</v>
      </c>
      <c r="R2473" s="68">
        <v>1.62</v>
      </c>
      <c r="S2473" s="69">
        <v>27291.360000000001</v>
      </c>
      <c r="T2473" s="59">
        <f t="shared" si="131"/>
        <v>27291.360000000001</v>
      </c>
    </row>
    <row r="2474" spans="1:20">
      <c r="A2474" t="str">
        <f t="shared" si="132"/>
        <v/>
      </c>
      <c r="B2474" s="60" t="s">
        <v>95</v>
      </c>
      <c r="C2474" s="60" t="s">
        <v>263</v>
      </c>
      <c r="D2474" s="60">
        <v>3</v>
      </c>
      <c r="E2474" s="65">
        <v>415.45400000000001</v>
      </c>
      <c r="F2474" s="60">
        <v>2006</v>
      </c>
      <c r="G2474" s="65">
        <v>79.561000000000007</v>
      </c>
      <c r="H2474" s="65" t="s">
        <v>367</v>
      </c>
      <c r="I2474" s="66">
        <v>5.320000171661377</v>
      </c>
      <c r="J2474" s="5" t="s">
        <v>367</v>
      </c>
      <c r="K2474" s="6" t="s">
        <v>367</v>
      </c>
      <c r="L2474" s="5" t="s">
        <v>367</v>
      </c>
      <c r="M2474" s="5">
        <v>12.351394811789781</v>
      </c>
      <c r="N2474" s="7" t="s">
        <v>367</v>
      </c>
      <c r="O2474" s="7" t="s">
        <v>2712</v>
      </c>
      <c r="P2474" s="67" t="s">
        <v>367</v>
      </c>
      <c r="Q2474" s="18">
        <f t="shared" si="133"/>
        <v>3</v>
      </c>
      <c r="R2474" s="68">
        <v>1.71</v>
      </c>
      <c r="S2474" s="69">
        <v>33419.47</v>
      </c>
      <c r="T2474" s="59">
        <f t="shared" si="131"/>
        <v>33419.47</v>
      </c>
    </row>
    <row r="2475" spans="1:20">
      <c r="A2475">
        <f t="shared" si="132"/>
        <v>68</v>
      </c>
      <c r="B2475" s="60" t="s">
        <v>73</v>
      </c>
      <c r="C2475" s="60" t="s">
        <v>241</v>
      </c>
      <c r="D2475" s="60">
        <v>3</v>
      </c>
      <c r="E2475" s="65">
        <v>4393.5129999999999</v>
      </c>
      <c r="F2475" s="60">
        <v>2007</v>
      </c>
      <c r="G2475" s="65">
        <v>79.563000000000002</v>
      </c>
      <c r="H2475" s="65">
        <v>7.3561382293701172</v>
      </c>
      <c r="I2475" s="66">
        <v>7.6548018455505371</v>
      </c>
      <c r="J2475" s="5">
        <v>11.342232886511596</v>
      </c>
      <c r="K2475" s="6">
        <v>77.40435624068833</v>
      </c>
      <c r="L2475" s="5">
        <v>70.778664356767507</v>
      </c>
      <c r="M2475" s="5">
        <v>14.686196485678941</v>
      </c>
      <c r="N2475" s="7">
        <v>4.8194006137522694</v>
      </c>
      <c r="O2475" s="7" t="s">
        <v>2620</v>
      </c>
      <c r="P2475" s="67">
        <v>44.08447026742386</v>
      </c>
      <c r="Q2475" s="18">
        <f t="shared" si="133"/>
        <v>3</v>
      </c>
      <c r="R2475" s="68">
        <v>1.69</v>
      </c>
      <c r="S2475" s="69">
        <v>66590.19</v>
      </c>
      <c r="T2475" s="59">
        <f t="shared" si="131"/>
        <v>66590.19</v>
      </c>
    </row>
    <row r="2476" spans="1:20">
      <c r="A2476">
        <f t="shared" si="132"/>
        <v>71</v>
      </c>
      <c r="B2476" s="60" t="s">
        <v>21</v>
      </c>
      <c r="C2476" s="60" t="s">
        <v>189</v>
      </c>
      <c r="D2476" s="60">
        <v>3</v>
      </c>
      <c r="E2476" s="65">
        <v>10709.708000000001</v>
      </c>
      <c r="F2476" s="60">
        <v>2008</v>
      </c>
      <c r="G2476" s="65">
        <v>79.578999999999994</v>
      </c>
      <c r="H2476" s="65">
        <v>7.1165909767150879</v>
      </c>
      <c r="I2476" s="66">
        <v>7.7399997711181641</v>
      </c>
      <c r="J2476" s="5">
        <v>11.102685633856566</v>
      </c>
      <c r="K2476" s="6">
        <v>75.784818203448495</v>
      </c>
      <c r="L2476" s="5">
        <v>69.159126319527672</v>
      </c>
      <c r="M2476" s="5">
        <v>14.771394411246568</v>
      </c>
      <c r="N2476" s="7">
        <v>4.6819632862061864</v>
      </c>
      <c r="O2476" s="7" t="s">
        <v>2476</v>
      </c>
      <c r="P2476" s="67">
        <v>42.827290741291421</v>
      </c>
      <c r="Q2476" s="18">
        <f t="shared" si="133"/>
        <v>3</v>
      </c>
      <c r="R2476" s="68">
        <v>1.69</v>
      </c>
      <c r="S2476" s="69">
        <v>56787.74</v>
      </c>
      <c r="T2476" s="59">
        <f t="shared" si="131"/>
        <v>56787.74</v>
      </c>
    </row>
    <row r="2477" spans="1:20">
      <c r="A2477" t="str">
        <f t="shared" si="132"/>
        <v/>
      </c>
      <c r="B2477" s="60" t="s">
        <v>334</v>
      </c>
      <c r="C2477" s="60" t="s">
        <v>335</v>
      </c>
      <c r="D2477" s="60">
        <v>4</v>
      </c>
      <c r="E2477" s="65">
        <v>4390.8770000000004</v>
      </c>
      <c r="F2477" s="60">
        <v>2016</v>
      </c>
      <c r="G2477" s="65">
        <v>79.581000000000003</v>
      </c>
      <c r="H2477" s="65" t="s">
        <v>367</v>
      </c>
      <c r="I2477" s="66">
        <v>5.9000000953674316</v>
      </c>
      <c r="J2477" s="5" t="s">
        <v>367</v>
      </c>
      <c r="K2477" s="6" t="s">
        <v>367</v>
      </c>
      <c r="L2477" s="5" t="s">
        <v>367</v>
      </c>
      <c r="M2477" s="5">
        <v>12.931394735495836</v>
      </c>
      <c r="N2477" s="7" t="s">
        <v>367</v>
      </c>
      <c r="O2477" s="7" t="s">
        <v>3388</v>
      </c>
      <c r="P2477" s="67" t="s">
        <v>367</v>
      </c>
      <c r="Q2477" s="18">
        <f t="shared" si="133"/>
        <v>3</v>
      </c>
      <c r="R2477" s="68">
        <v>1.58</v>
      </c>
      <c r="S2477" s="69">
        <v>39860.99</v>
      </c>
      <c r="T2477" s="59">
        <f t="shared" si="131"/>
        <v>39860.99</v>
      </c>
    </row>
    <row r="2478" spans="1:20">
      <c r="A2478">
        <f t="shared" si="132"/>
        <v>42</v>
      </c>
      <c r="B2478" s="60" t="s">
        <v>59</v>
      </c>
      <c r="C2478" s="60" t="s">
        <v>227</v>
      </c>
      <c r="D2478" s="60">
        <v>3</v>
      </c>
      <c r="E2478" s="65">
        <v>80830.923999999999</v>
      </c>
      <c r="F2478" s="60">
        <v>2010</v>
      </c>
      <c r="G2478" s="65">
        <v>80.081000000000003</v>
      </c>
      <c r="H2478" s="65">
        <v>6.7245311737060547</v>
      </c>
      <c r="I2478" s="66">
        <v>5.5399999618530273</v>
      </c>
      <c r="J2478" s="5">
        <v>10.710625830847533</v>
      </c>
      <c r="K2478" s="6">
        <v>73.569876662888646</v>
      </c>
      <c r="L2478" s="5">
        <v>66.944184778967823</v>
      </c>
      <c r="M2478" s="5">
        <v>12.571394601981432</v>
      </c>
      <c r="N2478" s="7">
        <v>5.3251199965051184</v>
      </c>
      <c r="O2478" s="7" t="s">
        <v>2131</v>
      </c>
      <c r="P2478" s="67">
        <v>48.487027092154968</v>
      </c>
      <c r="Q2478" s="18">
        <f t="shared" si="133"/>
        <v>3</v>
      </c>
      <c r="R2478" s="68">
        <v>1.65</v>
      </c>
      <c r="S2478" s="69">
        <v>54738.71</v>
      </c>
      <c r="T2478" s="59">
        <f t="shared" si="131"/>
        <v>54738.71</v>
      </c>
    </row>
    <row r="2479" spans="1:20">
      <c r="A2479">
        <f t="shared" si="132"/>
        <v>72</v>
      </c>
      <c r="B2479" s="60" t="s">
        <v>132</v>
      </c>
      <c r="C2479" s="60" t="s">
        <v>300</v>
      </c>
      <c r="D2479" s="60">
        <v>7</v>
      </c>
      <c r="E2479" s="65">
        <v>2048.8040000000001</v>
      </c>
      <c r="F2479" s="60">
        <v>2011</v>
      </c>
      <c r="G2479" s="65">
        <v>79.587999999999994</v>
      </c>
      <c r="H2479" s="65">
        <v>6.0359640121459961</v>
      </c>
      <c r="I2479" s="66">
        <v>5.5199999809265137</v>
      </c>
      <c r="J2479" s="5">
        <v>10.022058669287475</v>
      </c>
      <c r="K2479" s="6">
        <v>68.416400981972515</v>
      </c>
      <c r="L2479" s="5">
        <v>61.790709098051693</v>
      </c>
      <c r="M2479" s="5">
        <v>12.551394621054918</v>
      </c>
      <c r="N2479" s="7">
        <v>4.923015406941154</v>
      </c>
      <c r="O2479" s="7" t="s">
        <v>1990</v>
      </c>
      <c r="P2479" s="67">
        <v>44.825728165395837</v>
      </c>
      <c r="Q2479" s="18">
        <f t="shared" si="133"/>
        <v>3</v>
      </c>
      <c r="R2479" s="68">
        <v>1.65</v>
      </c>
      <c r="S2479" s="69">
        <v>38226.129999999997</v>
      </c>
      <c r="T2479" s="59">
        <f t="shared" si="131"/>
        <v>38226.129999999997</v>
      </c>
    </row>
    <row r="2480" spans="1:20">
      <c r="A2480">
        <f t="shared" si="132"/>
        <v>9</v>
      </c>
      <c r="B2480" s="60" t="s">
        <v>116</v>
      </c>
      <c r="C2480" s="60" t="s">
        <v>284</v>
      </c>
      <c r="D2480" s="60">
        <v>1</v>
      </c>
      <c r="E2480" s="65">
        <v>4458.759</v>
      </c>
      <c r="F2480" s="60">
        <v>2023</v>
      </c>
      <c r="G2480" s="65">
        <v>79.593999999999994</v>
      </c>
      <c r="H2480" s="65">
        <v>6.5418392410278301</v>
      </c>
      <c r="I2480" s="66">
        <v>3.0000436305999756</v>
      </c>
      <c r="J2480" s="5">
        <v>10.527933898169309</v>
      </c>
      <c r="K2480" s="6">
        <v>71.87521763337827</v>
      </c>
      <c r="L2480" s="5">
        <v>65.249525749457447</v>
      </c>
      <c r="M2480" s="5">
        <v>10.03143827072838</v>
      </c>
      <c r="N2480" s="7">
        <v>6.5045035406193747</v>
      </c>
      <c r="O2480" s="7" t="s">
        <v>3389</v>
      </c>
      <c r="P2480" s="67">
        <v>58.202393587713033</v>
      </c>
      <c r="Q2480" s="18">
        <f t="shared" si="133"/>
        <v>3</v>
      </c>
      <c r="R2480" s="68">
        <v>1.5</v>
      </c>
      <c r="S2480" s="69">
        <v>35872.949999999997</v>
      </c>
      <c r="T2480" s="59">
        <f t="shared" si="131"/>
        <v>35872.949999999997</v>
      </c>
    </row>
    <row r="2481" spans="1:20">
      <c r="A2481" t="str">
        <f t="shared" si="132"/>
        <v/>
      </c>
      <c r="B2481" s="60" t="s">
        <v>140</v>
      </c>
      <c r="C2481" s="60" t="s">
        <v>308</v>
      </c>
      <c r="D2481" s="60">
        <v>8</v>
      </c>
      <c r="E2481" s="65">
        <v>23416.875</v>
      </c>
      <c r="F2481" s="60">
        <v>2013</v>
      </c>
      <c r="G2481" s="65">
        <v>79.597999999999999</v>
      </c>
      <c r="H2481" s="65">
        <v>6.3403444290161133</v>
      </c>
      <c r="I2481" s="66" t="s">
        <v>367</v>
      </c>
      <c r="J2481" s="5">
        <v>10.326439086157592</v>
      </c>
      <c r="K2481" s="6">
        <v>70.503136125794043</v>
      </c>
      <c r="L2481" s="5">
        <v>63.877444241873221</v>
      </c>
      <c r="M2481" s="5" t="s">
        <v>367</v>
      </c>
      <c r="N2481" s="7" t="s">
        <v>367</v>
      </c>
      <c r="O2481" s="7" t="s">
        <v>1674</v>
      </c>
      <c r="P2481" s="67" t="s">
        <v>367</v>
      </c>
      <c r="Q2481" s="18">
        <f t="shared" si="133"/>
        <v>3</v>
      </c>
      <c r="R2481" s="68">
        <v>1.62</v>
      </c>
      <c r="S2481" s="69"/>
      <c r="T2481" s="59" t="str">
        <f t="shared" si="131"/>
        <v/>
      </c>
    </row>
    <row r="2482" spans="1:20">
      <c r="A2482">
        <f t="shared" si="132"/>
        <v>22</v>
      </c>
      <c r="B2482" s="60" t="s">
        <v>11</v>
      </c>
      <c r="C2482" s="60" t="s">
        <v>179</v>
      </c>
      <c r="D2482" s="60">
        <v>7</v>
      </c>
      <c r="E2482" s="65">
        <v>2811.6550000000002</v>
      </c>
      <c r="F2482" s="60">
        <v>2023</v>
      </c>
      <c r="G2482" s="65">
        <v>79.602000000000004</v>
      </c>
      <c r="H2482" s="65">
        <v>5.4443052406311043</v>
      </c>
      <c r="I2482" s="66">
        <v>2.2599999904632568</v>
      </c>
      <c r="J2482" s="5">
        <v>9.4303998977725847</v>
      </c>
      <c r="K2482" s="6">
        <v>64.388718482439927</v>
      </c>
      <c r="L2482" s="5">
        <v>57.763026598519104</v>
      </c>
      <c r="M2482" s="5">
        <v>9.291394630591661</v>
      </c>
      <c r="N2482" s="7">
        <v>6.2168306153239827</v>
      </c>
      <c r="O2482" s="7" t="s">
        <v>3390</v>
      </c>
      <c r="P2482" s="67">
        <v>55.628292010549949</v>
      </c>
      <c r="Q2482" s="18">
        <f t="shared" si="133"/>
        <v>2</v>
      </c>
      <c r="R2482" s="68">
        <v>1.5</v>
      </c>
      <c r="S2482" s="69">
        <v>20481.04</v>
      </c>
      <c r="T2482" s="59">
        <f t="shared" si="131"/>
        <v>20481.04</v>
      </c>
    </row>
    <row r="2483" spans="1:20">
      <c r="A2483">
        <f t="shared" si="132"/>
        <v>42</v>
      </c>
      <c r="B2483" s="60" t="s">
        <v>121</v>
      </c>
      <c r="C2483" s="60" t="s">
        <v>289</v>
      </c>
      <c r="D2483" s="60">
        <v>3</v>
      </c>
      <c r="E2483" s="65">
        <v>10564.081</v>
      </c>
      <c r="F2483" s="60">
        <v>2008</v>
      </c>
      <c r="G2483" s="65">
        <v>79.602999999999994</v>
      </c>
      <c r="H2483" s="65">
        <v>5.7169666290283203</v>
      </c>
      <c r="I2483" s="66">
        <v>4.440000057220459</v>
      </c>
      <c r="J2483" s="5">
        <v>9.7030612861697989</v>
      </c>
      <c r="K2483" s="6">
        <v>66.251223382757743</v>
      </c>
      <c r="L2483" s="5">
        <v>59.625531498836921</v>
      </c>
      <c r="M2483" s="5">
        <v>11.471394697348863</v>
      </c>
      <c r="N2483" s="7">
        <v>5.1977578203822841</v>
      </c>
      <c r="O2483" s="7" t="s">
        <v>2432</v>
      </c>
      <c r="P2483" s="67">
        <v>47.545414555506198</v>
      </c>
      <c r="Q2483" s="18">
        <f t="shared" si="133"/>
        <v>3</v>
      </c>
      <c r="R2483" s="68">
        <v>1.69</v>
      </c>
      <c r="S2483" s="69">
        <v>37291.5</v>
      </c>
      <c r="T2483" s="59">
        <f t="shared" si="131"/>
        <v>37291.5</v>
      </c>
    </row>
    <row r="2484" spans="1:20">
      <c r="A2484">
        <f t="shared" si="132"/>
        <v>114</v>
      </c>
      <c r="B2484" s="60" t="s">
        <v>18</v>
      </c>
      <c r="C2484" s="60" t="s">
        <v>186</v>
      </c>
      <c r="D2484" s="60">
        <v>4</v>
      </c>
      <c r="E2484" s="65">
        <v>1643.3320000000001</v>
      </c>
      <c r="F2484" s="60">
        <v>2025</v>
      </c>
      <c r="G2484" s="65">
        <v>81.578999999999994</v>
      </c>
      <c r="H2484" s="65">
        <v>6.702</v>
      </c>
      <c r="I2484" s="66">
        <v>7.4059138298034668</v>
      </c>
      <c r="J2484" s="5">
        <v>10.68809465714148</v>
      </c>
      <c r="K2484" s="6">
        <v>74.788420518470417</v>
      </c>
      <c r="L2484" s="5">
        <v>68.162728634549595</v>
      </c>
      <c r="M2484" s="5">
        <v>14.437308469931871</v>
      </c>
      <c r="N2484" s="7">
        <v>4.7212905907295646</v>
      </c>
      <c r="O2484" s="7" t="s">
        <v>3387</v>
      </c>
      <c r="P2484" s="67">
        <v>42.147140839815727</v>
      </c>
      <c r="Q2484" s="18">
        <f t="shared" si="133"/>
        <v>3</v>
      </c>
      <c r="R2484" s="68">
        <v>1.48</v>
      </c>
      <c r="S2484" s="69" t="s">
        <v>367</v>
      </c>
      <c r="T2484" s="59">
        <f t="shared" si="131"/>
        <v>58891.83</v>
      </c>
    </row>
    <row r="2485" spans="1:20">
      <c r="A2485">
        <f t="shared" si="132"/>
        <v>136</v>
      </c>
      <c r="B2485" s="60" t="s">
        <v>18</v>
      </c>
      <c r="C2485" s="60" t="s">
        <v>186</v>
      </c>
      <c r="D2485" s="60">
        <v>4</v>
      </c>
      <c r="E2485" s="65">
        <v>1216.3030000000001</v>
      </c>
      <c r="F2485" s="60">
        <v>2012</v>
      </c>
      <c r="G2485" s="65">
        <v>79.622</v>
      </c>
      <c r="H2485" s="65">
        <v>5.0271868705749512</v>
      </c>
      <c r="I2485" s="66">
        <v>7.9948997497558594</v>
      </c>
      <c r="J2485" s="5">
        <v>9.0132815277164298</v>
      </c>
      <c r="K2485" s="6">
        <v>61.556187120312373</v>
      </c>
      <c r="L2485" s="5">
        <v>54.93049523639155</v>
      </c>
      <c r="M2485" s="5">
        <v>15.026294389884264</v>
      </c>
      <c r="N2485" s="7">
        <v>3.655624854080517</v>
      </c>
      <c r="O2485" s="7" t="s">
        <v>1881</v>
      </c>
      <c r="P2485" s="67">
        <v>33.170682227656222</v>
      </c>
      <c r="Q2485" s="18">
        <f t="shared" si="133"/>
        <v>3</v>
      </c>
      <c r="R2485" s="68">
        <v>1.62</v>
      </c>
      <c r="S2485" s="69">
        <v>54516.84</v>
      </c>
      <c r="T2485" s="59">
        <f t="shared" si="131"/>
        <v>54516.84</v>
      </c>
    </row>
    <row r="2486" spans="1:20">
      <c r="A2486">
        <f t="shared" si="132"/>
        <v>1</v>
      </c>
      <c r="B2486" s="60" t="s">
        <v>42</v>
      </c>
      <c r="C2486" s="60" t="s">
        <v>210</v>
      </c>
      <c r="D2486" s="60">
        <v>1</v>
      </c>
      <c r="E2486" s="65">
        <v>4609.8329999999996</v>
      </c>
      <c r="F2486" s="60">
        <v>2011</v>
      </c>
      <c r="G2486" s="65">
        <v>79.623999999999995</v>
      </c>
      <c r="H2486" s="65">
        <v>7.2288885116577148</v>
      </c>
      <c r="I2486" s="66">
        <v>2.630000114440918</v>
      </c>
      <c r="J2486" s="5">
        <v>11.214983168799193</v>
      </c>
      <c r="K2486" s="6">
        <v>76.594627727073103</v>
      </c>
      <c r="L2486" s="5">
        <v>69.968935843152281</v>
      </c>
      <c r="M2486" s="5">
        <v>9.6613947545693222</v>
      </c>
      <c r="N2486" s="7">
        <v>7.2421154109307793</v>
      </c>
      <c r="O2486" s="7" t="s">
        <v>1926</v>
      </c>
      <c r="P2486" s="67">
        <v>65.941921752894373</v>
      </c>
      <c r="Q2486" s="18">
        <f t="shared" si="133"/>
        <v>2</v>
      </c>
      <c r="R2486" s="68">
        <v>1.65</v>
      </c>
      <c r="S2486" s="69">
        <v>19254.91</v>
      </c>
      <c r="T2486" s="59">
        <f t="shared" si="131"/>
        <v>19254.91</v>
      </c>
    </row>
    <row r="2487" spans="1:20">
      <c r="A2487">
        <f t="shared" si="132"/>
        <v>46</v>
      </c>
      <c r="B2487" s="60" t="s">
        <v>59</v>
      </c>
      <c r="C2487" s="60" t="s">
        <v>227</v>
      </c>
      <c r="D2487" s="60">
        <v>3</v>
      </c>
      <c r="E2487" s="65">
        <v>80857.873999999996</v>
      </c>
      <c r="F2487" s="60">
        <v>2011</v>
      </c>
      <c r="G2487" s="65">
        <v>80.355000000000004</v>
      </c>
      <c r="H2487" s="65">
        <v>6.621312141418457</v>
      </c>
      <c r="I2487" s="66">
        <v>5.429999828338623</v>
      </c>
      <c r="J2487" s="5">
        <v>10.607406798559936</v>
      </c>
      <c r="K2487" s="6">
        <v>73.110174836659581</v>
      </c>
      <c r="L2487" s="5">
        <v>66.484482952738759</v>
      </c>
      <c r="M2487" s="5">
        <v>12.461394468467027</v>
      </c>
      <c r="N2487" s="7">
        <v>5.3352362065878438</v>
      </c>
      <c r="O2487" s="7" t="s">
        <v>1973</v>
      </c>
      <c r="P2487" s="67">
        <v>48.57913862253794</v>
      </c>
      <c r="Q2487" s="18">
        <f t="shared" si="133"/>
        <v>3</v>
      </c>
      <c r="R2487" s="68">
        <v>1.65</v>
      </c>
      <c r="S2487" s="69">
        <v>57858.42</v>
      </c>
      <c r="T2487" s="59">
        <f t="shared" si="131"/>
        <v>57858.42</v>
      </c>
    </row>
    <row r="2488" spans="1:20">
      <c r="A2488">
        <f t="shared" si="132"/>
        <v>60</v>
      </c>
      <c r="B2488" s="60" t="s">
        <v>61</v>
      </c>
      <c r="C2488" s="60" t="s">
        <v>229</v>
      </c>
      <c r="D2488" s="60">
        <v>3</v>
      </c>
      <c r="E2488" s="65">
        <v>11045.736999999999</v>
      </c>
      <c r="F2488" s="60">
        <v>2007</v>
      </c>
      <c r="G2488" s="65">
        <v>79.662000000000006</v>
      </c>
      <c r="H2488" s="65">
        <v>6.6469612121582031</v>
      </c>
      <c r="I2488" s="66">
        <v>6.3600001335144043</v>
      </c>
      <c r="J2488" s="5">
        <v>10.633055869299682</v>
      </c>
      <c r="K2488" s="6">
        <v>72.654914150311342</v>
      </c>
      <c r="L2488" s="5">
        <v>66.029222266390519</v>
      </c>
      <c r="M2488" s="5">
        <v>13.391394773642809</v>
      </c>
      <c r="N2488" s="7">
        <v>4.9307203157321942</v>
      </c>
      <c r="O2488" s="7" t="s">
        <v>2582</v>
      </c>
      <c r="P2488" s="67">
        <v>45.102744215870665</v>
      </c>
      <c r="Q2488" s="18">
        <f t="shared" si="133"/>
        <v>3</v>
      </c>
      <c r="R2488" s="68">
        <v>1.69</v>
      </c>
      <c r="S2488" s="69">
        <v>41796.230000000003</v>
      </c>
      <c r="T2488" s="59">
        <f t="shared" si="131"/>
        <v>41796.230000000003</v>
      </c>
    </row>
    <row r="2489" spans="1:20">
      <c r="A2489" t="str">
        <f t="shared" si="132"/>
        <v/>
      </c>
      <c r="B2489" s="60" t="s">
        <v>95</v>
      </c>
      <c r="C2489" s="60" t="s">
        <v>263</v>
      </c>
      <c r="D2489" s="60">
        <v>3</v>
      </c>
      <c r="E2489" s="65">
        <v>418.96899999999999</v>
      </c>
      <c r="F2489" s="60">
        <v>2008</v>
      </c>
      <c r="G2489" s="65">
        <v>79.69</v>
      </c>
      <c r="H2489" s="65" t="s">
        <v>367</v>
      </c>
      <c r="I2489" s="66">
        <v>5.9699997901916504</v>
      </c>
      <c r="J2489" s="5" t="s">
        <v>367</v>
      </c>
      <c r="K2489" s="6" t="s">
        <v>367</v>
      </c>
      <c r="L2489" s="5" t="s">
        <v>367</v>
      </c>
      <c r="M2489" s="5">
        <v>13.001394430320055</v>
      </c>
      <c r="N2489" s="7" t="s">
        <v>367</v>
      </c>
      <c r="O2489" s="7" t="s">
        <v>2390</v>
      </c>
      <c r="P2489" s="67" t="s">
        <v>367</v>
      </c>
      <c r="Q2489" s="18">
        <f t="shared" si="133"/>
        <v>3</v>
      </c>
      <c r="R2489" s="68">
        <v>1.69</v>
      </c>
      <c r="S2489" s="69">
        <v>36286.379999999997</v>
      </c>
      <c r="T2489" s="59">
        <f t="shared" si="131"/>
        <v>36286.379999999997</v>
      </c>
    </row>
    <row r="2490" spans="1:20">
      <c r="A2490">
        <f t="shared" si="132"/>
        <v>48</v>
      </c>
      <c r="B2490" s="60" t="s">
        <v>55</v>
      </c>
      <c r="C2490" s="60" t="s">
        <v>223</v>
      </c>
      <c r="D2490" s="60">
        <v>3</v>
      </c>
      <c r="E2490" s="65">
        <v>5313.3770000000004</v>
      </c>
      <c r="F2490" s="60">
        <v>2008</v>
      </c>
      <c r="G2490" s="65">
        <v>79.694999999999993</v>
      </c>
      <c r="H2490" s="65">
        <v>7.6706266403198242</v>
      </c>
      <c r="I2490" s="66">
        <v>7.119877815246582</v>
      </c>
      <c r="J2490" s="5">
        <v>11.656721297461303</v>
      </c>
      <c r="K2490" s="6">
        <v>79.682542022526533</v>
      </c>
      <c r="L2490" s="5">
        <v>73.056850138605711</v>
      </c>
      <c r="M2490" s="5">
        <v>14.151272455374986</v>
      </c>
      <c r="N2490" s="7">
        <v>5.1625640287108601</v>
      </c>
      <c r="O2490" s="7" t="s">
        <v>2449</v>
      </c>
      <c r="P2490" s="67">
        <v>47.223486625690704</v>
      </c>
      <c r="Q2490" s="18">
        <f t="shared" si="133"/>
        <v>3</v>
      </c>
      <c r="R2490" s="68">
        <v>1.69</v>
      </c>
      <c r="S2490" s="69">
        <v>57494.59</v>
      </c>
      <c r="T2490" s="59">
        <f t="shared" si="131"/>
        <v>57494.59</v>
      </c>
    </row>
    <row r="2491" spans="1:20">
      <c r="A2491" t="str">
        <f t="shared" si="132"/>
        <v/>
      </c>
      <c r="B2491" s="60" t="s">
        <v>140</v>
      </c>
      <c r="C2491" s="60" t="s">
        <v>308</v>
      </c>
      <c r="D2491" s="60">
        <v>8</v>
      </c>
      <c r="E2491" s="65">
        <v>23586.143</v>
      </c>
      <c r="F2491" s="60">
        <v>2016</v>
      </c>
      <c r="G2491" s="65">
        <v>79.7</v>
      </c>
      <c r="H2491" s="65">
        <v>6.5128507614135742</v>
      </c>
      <c r="I2491" s="66" t="s">
        <v>367</v>
      </c>
      <c r="J2491" s="5">
        <v>10.498945418555053</v>
      </c>
      <c r="K2491" s="6">
        <v>71.772767374091345</v>
      </c>
      <c r="L2491" s="5">
        <v>65.147075490170522</v>
      </c>
      <c r="M2491" s="5" t="s">
        <v>367</v>
      </c>
      <c r="N2491" s="7" t="s">
        <v>367</v>
      </c>
      <c r="O2491" s="7" t="s">
        <v>1215</v>
      </c>
      <c r="P2491" s="67" t="s">
        <v>367</v>
      </c>
      <c r="Q2491" s="18">
        <f t="shared" si="133"/>
        <v>3</v>
      </c>
      <c r="R2491" s="68">
        <v>1.58</v>
      </c>
      <c r="S2491" s="69"/>
      <c r="T2491" s="59" t="str">
        <f t="shared" si="131"/>
        <v/>
      </c>
    </row>
    <row r="2492" spans="1:20">
      <c r="A2492">
        <f t="shared" si="132"/>
        <v>14</v>
      </c>
      <c r="B2492" s="60" t="s">
        <v>36</v>
      </c>
      <c r="C2492" s="60" t="s">
        <v>204</v>
      </c>
      <c r="D2492" s="60">
        <v>1</v>
      </c>
      <c r="E2492" s="65">
        <v>17864.195</v>
      </c>
      <c r="F2492" s="60">
        <v>2014</v>
      </c>
      <c r="G2492" s="65">
        <v>79.713999999999999</v>
      </c>
      <c r="H2492" s="65">
        <v>6.84423828125</v>
      </c>
      <c r="I2492" s="66">
        <v>3.8900001049041748</v>
      </c>
      <c r="J2492" s="5">
        <v>10.830332938391479</v>
      </c>
      <c r="K2492" s="6">
        <v>74.051200300041302</v>
      </c>
      <c r="L2492" s="5">
        <v>67.425508416120479</v>
      </c>
      <c r="M2492" s="5">
        <v>10.921394745032579</v>
      </c>
      <c r="N2492" s="7">
        <v>6.1737085775411504</v>
      </c>
      <c r="O2492" s="7" t="s">
        <v>1472</v>
      </c>
      <c r="P2492" s="67">
        <v>55.954706720591211</v>
      </c>
      <c r="Q2492" s="18">
        <f t="shared" si="133"/>
        <v>3</v>
      </c>
      <c r="R2492" s="68">
        <v>1.61</v>
      </c>
      <c r="S2492" s="69">
        <v>27505.05</v>
      </c>
      <c r="T2492" s="59">
        <f t="shared" si="131"/>
        <v>27505.05</v>
      </c>
    </row>
    <row r="2493" spans="1:20">
      <c r="A2493">
        <f t="shared" si="132"/>
        <v>1</v>
      </c>
      <c r="B2493" s="60" t="s">
        <v>42</v>
      </c>
      <c r="C2493" s="60" t="s">
        <v>210</v>
      </c>
      <c r="D2493" s="60">
        <v>1</v>
      </c>
      <c r="E2493" s="65">
        <v>5034.32</v>
      </c>
      <c r="F2493" s="60">
        <v>2020</v>
      </c>
      <c r="G2493" s="65">
        <v>79.724999999999994</v>
      </c>
      <c r="H2493" s="65">
        <v>6.3384723663330078</v>
      </c>
      <c r="I2493" s="66">
        <v>2.369999885559082</v>
      </c>
      <c r="J2493" s="5">
        <v>10.324567023474486</v>
      </c>
      <c r="K2493" s="6">
        <v>70.602823324259916</v>
      </c>
      <c r="L2493" s="5">
        <v>63.977131440339093</v>
      </c>
      <c r="M2493" s="5">
        <v>9.4013945256874862</v>
      </c>
      <c r="N2493" s="7">
        <v>6.8050682550906672</v>
      </c>
      <c r="O2493" s="7" t="s">
        <v>577</v>
      </c>
      <c r="P2493" s="67">
        <v>61.105972644883103</v>
      </c>
      <c r="Q2493" s="18">
        <f t="shared" si="133"/>
        <v>2</v>
      </c>
      <c r="R2493" s="68">
        <v>1.53</v>
      </c>
      <c r="S2493" s="69">
        <v>22211.86</v>
      </c>
      <c r="T2493" s="59">
        <f t="shared" si="131"/>
        <v>22211.86</v>
      </c>
    </row>
    <row r="2494" spans="1:20">
      <c r="A2494">
        <f t="shared" si="132"/>
        <v>46</v>
      </c>
      <c r="B2494" s="60" t="s">
        <v>59</v>
      </c>
      <c r="C2494" s="60" t="s">
        <v>227</v>
      </c>
      <c r="D2494" s="60">
        <v>3</v>
      </c>
      <c r="E2494" s="65">
        <v>80916.39</v>
      </c>
      <c r="F2494" s="60">
        <v>2012</v>
      </c>
      <c r="G2494" s="65">
        <v>80.501999999999995</v>
      </c>
      <c r="H2494" s="65">
        <v>6.702362060546875</v>
      </c>
      <c r="I2494" s="66">
        <v>5.3299999237060547</v>
      </c>
      <c r="J2494" s="5">
        <v>10.688456717688354</v>
      </c>
      <c r="K2494" s="6">
        <v>73.803569273321898</v>
      </c>
      <c r="L2494" s="5">
        <v>67.177877389401075</v>
      </c>
      <c r="M2494" s="5">
        <v>12.361394563834459</v>
      </c>
      <c r="N2494" s="7">
        <v>5.4344901817099469</v>
      </c>
      <c r="O2494" s="7" t="s">
        <v>1813</v>
      </c>
      <c r="P2494" s="67">
        <v>49.311883489795292</v>
      </c>
      <c r="Q2494" s="18">
        <f t="shared" si="133"/>
        <v>3</v>
      </c>
      <c r="R2494" s="68">
        <v>1.62</v>
      </c>
      <c r="S2494" s="69">
        <v>58017.59</v>
      </c>
      <c r="T2494" s="59">
        <f t="shared" si="131"/>
        <v>58017.59</v>
      </c>
    </row>
    <row r="2495" spans="1:20">
      <c r="A2495">
        <f t="shared" si="132"/>
        <v>130</v>
      </c>
      <c r="B2495" s="60" t="s">
        <v>81</v>
      </c>
      <c r="C2495" s="60" t="s">
        <v>249</v>
      </c>
      <c r="D2495" s="60">
        <v>4</v>
      </c>
      <c r="E2495" s="65">
        <v>4154.6850000000004</v>
      </c>
      <c r="F2495" s="60">
        <v>2017</v>
      </c>
      <c r="G2495" s="65">
        <v>79.730999999999995</v>
      </c>
      <c r="H2495" s="65">
        <v>6.0939054489135742</v>
      </c>
      <c r="I2495" s="66">
        <v>7.7296404838562012</v>
      </c>
      <c r="J2495" s="5">
        <v>10.080000106055053</v>
      </c>
      <c r="K2495" s="6">
        <v>68.935581010328804</v>
      </c>
      <c r="L2495" s="5">
        <v>62.309889126407981</v>
      </c>
      <c r="M2495" s="5">
        <v>14.761035123984605</v>
      </c>
      <c r="N2495" s="7">
        <v>4.2212411665604117</v>
      </c>
      <c r="O2495" s="7" t="s">
        <v>1146</v>
      </c>
      <c r="P2495" s="67">
        <v>38.12591861946332</v>
      </c>
      <c r="Q2495" s="18">
        <f t="shared" si="133"/>
        <v>3</v>
      </c>
      <c r="R2495" s="68">
        <v>1.58</v>
      </c>
      <c r="S2495" s="69">
        <v>52285.59</v>
      </c>
      <c r="T2495" s="59">
        <f t="shared" si="131"/>
        <v>52285.59</v>
      </c>
    </row>
    <row r="2496" spans="1:20">
      <c r="A2496" t="str">
        <f t="shared" si="132"/>
        <v/>
      </c>
      <c r="B2496" s="60" t="s">
        <v>95</v>
      </c>
      <c r="C2496" s="60" t="s">
        <v>263</v>
      </c>
      <c r="D2496" s="60">
        <v>3</v>
      </c>
      <c r="E2496" s="65">
        <v>417.197</v>
      </c>
      <c r="F2496" s="60">
        <v>2007</v>
      </c>
      <c r="G2496" s="65">
        <v>79.736999999999995</v>
      </c>
      <c r="H2496" s="65" t="s">
        <v>367</v>
      </c>
      <c r="I2496" s="66">
        <v>6.4099998474121094</v>
      </c>
      <c r="J2496" s="5" t="s">
        <v>367</v>
      </c>
      <c r="K2496" s="6" t="s">
        <v>367</v>
      </c>
      <c r="L2496" s="5" t="s">
        <v>367</v>
      </c>
      <c r="M2496" s="5">
        <v>13.441394487540514</v>
      </c>
      <c r="N2496" s="7" t="s">
        <v>367</v>
      </c>
      <c r="O2496" s="7" t="s">
        <v>2543</v>
      </c>
      <c r="P2496" s="67" t="s">
        <v>367</v>
      </c>
      <c r="Q2496" s="18">
        <f t="shared" si="133"/>
        <v>3</v>
      </c>
      <c r="R2496" s="68">
        <v>1.69</v>
      </c>
      <c r="S2496" s="69">
        <v>34980.400000000001</v>
      </c>
      <c r="T2496" s="59">
        <f t="shared" si="131"/>
        <v>34980.400000000001</v>
      </c>
    </row>
    <row r="2497" spans="1:20">
      <c r="A2497" t="str">
        <f t="shared" si="132"/>
        <v/>
      </c>
      <c r="B2497" s="60" t="s">
        <v>334</v>
      </c>
      <c r="C2497" s="60" t="s">
        <v>335</v>
      </c>
      <c r="D2497" s="60">
        <v>4</v>
      </c>
      <c r="E2497" s="65">
        <v>4537.3959999999997</v>
      </c>
      <c r="F2497" s="60">
        <v>2017</v>
      </c>
      <c r="G2497" s="65">
        <v>79.748000000000005</v>
      </c>
      <c r="H2497" s="65" t="s">
        <v>367</v>
      </c>
      <c r="I2497" s="66">
        <v>5.869999885559082</v>
      </c>
      <c r="J2497" s="5" t="s">
        <v>367</v>
      </c>
      <c r="K2497" s="6" t="s">
        <v>367</v>
      </c>
      <c r="L2497" s="5" t="s">
        <v>367</v>
      </c>
      <c r="M2497" s="5">
        <v>12.901394525687486</v>
      </c>
      <c r="N2497" s="7" t="s">
        <v>367</v>
      </c>
      <c r="O2497" s="7" t="s">
        <v>3392</v>
      </c>
      <c r="P2497" s="67" t="s">
        <v>367</v>
      </c>
      <c r="Q2497" s="18">
        <f t="shared" si="133"/>
        <v>3</v>
      </c>
      <c r="R2497" s="68">
        <v>1.58</v>
      </c>
      <c r="S2497" s="69">
        <v>38691.11</v>
      </c>
      <c r="T2497" s="59">
        <f t="shared" si="131"/>
        <v>38691.11</v>
      </c>
    </row>
    <row r="2498" spans="1:20">
      <c r="A2498" t="str">
        <f t="shared" si="132"/>
        <v/>
      </c>
      <c r="B2498" s="60" t="s">
        <v>61</v>
      </c>
      <c r="C2498" s="60" t="s">
        <v>229</v>
      </c>
      <c r="D2498" s="60">
        <v>3</v>
      </c>
      <c r="E2498" s="65">
        <v>11016.102999999999</v>
      </c>
      <c r="F2498" s="60">
        <v>2006</v>
      </c>
      <c r="G2498" s="65">
        <v>79.760000000000005</v>
      </c>
      <c r="H2498" s="65" t="s">
        <v>367</v>
      </c>
      <c r="I2498" s="66">
        <v>5.9600000381469727</v>
      </c>
      <c r="J2498" s="5" t="s">
        <v>367</v>
      </c>
      <c r="K2498" s="6" t="s">
        <v>367</v>
      </c>
      <c r="L2498" s="5" t="s">
        <v>367</v>
      </c>
      <c r="M2498" s="5">
        <v>12.991394678275377</v>
      </c>
      <c r="N2498" s="7" t="s">
        <v>367</v>
      </c>
      <c r="O2498" s="7" t="s">
        <v>2699</v>
      </c>
      <c r="P2498" s="67" t="s">
        <v>367</v>
      </c>
      <c r="Q2498" s="18">
        <f t="shared" si="133"/>
        <v>3</v>
      </c>
      <c r="R2498" s="68">
        <v>1.71</v>
      </c>
      <c r="S2498" s="69">
        <v>40483.160000000003</v>
      </c>
      <c r="T2498" s="59">
        <f t="shared" ref="T2498:T2561" si="134">IF(S2498=0,"",IF(F2498=2025,_xlfn.XLOOKUP("2024"&amp;C2498,O:O,S:S,"",0),S2498))</f>
        <v>40483.160000000003</v>
      </c>
    </row>
    <row r="2499" spans="1:20">
      <c r="A2499">
        <f t="shared" ref="A2499:A2562" si="135">IF(ISNUMBER(P2499),COUNTIFS($F$3:$F$3127,F2499,$P$3:$P$3127,"&gt;"&amp;P2499)+1,"")</f>
        <v>62</v>
      </c>
      <c r="B2499" s="60" t="s">
        <v>132</v>
      </c>
      <c r="C2499" s="60" t="s">
        <v>300</v>
      </c>
      <c r="D2499" s="60">
        <v>7</v>
      </c>
      <c r="E2499" s="65">
        <v>2053.3209999999999</v>
      </c>
      <c r="F2499" s="60">
        <v>2012</v>
      </c>
      <c r="G2499" s="65">
        <v>79.765000000000001</v>
      </c>
      <c r="H2499" s="65">
        <v>6.0628910064697266</v>
      </c>
      <c r="I2499" s="66">
        <v>5.1100001335144043</v>
      </c>
      <c r="J2499" s="5">
        <v>10.048985663611205</v>
      </c>
      <c r="K2499" s="6">
        <v>68.752783995526698</v>
      </c>
      <c r="L2499" s="5">
        <v>62.127092111605876</v>
      </c>
      <c r="M2499" s="5">
        <v>12.141394773642809</v>
      </c>
      <c r="N2499" s="7">
        <v>5.1169650003041411</v>
      </c>
      <c r="O2499" s="7" t="s">
        <v>1825</v>
      </c>
      <c r="P2499" s="67">
        <v>46.430699749091112</v>
      </c>
      <c r="Q2499" s="18">
        <f t="shared" si="133"/>
        <v>3</v>
      </c>
      <c r="R2499" s="68">
        <v>1.62</v>
      </c>
      <c r="S2499" s="69">
        <v>37033.769999999997</v>
      </c>
      <c r="T2499" s="59">
        <f t="shared" si="134"/>
        <v>37033.769999999997</v>
      </c>
    </row>
    <row r="2500" spans="1:20">
      <c r="A2500">
        <f t="shared" si="135"/>
        <v>6</v>
      </c>
      <c r="B2500" s="60" t="s">
        <v>116</v>
      </c>
      <c r="C2500" s="60" t="s">
        <v>284</v>
      </c>
      <c r="D2500" s="60">
        <v>1</v>
      </c>
      <c r="E2500" s="65">
        <v>4515.5770000000002</v>
      </c>
      <c r="F2500" s="60">
        <v>2024</v>
      </c>
      <c r="G2500" s="65">
        <v>79.775000000000006</v>
      </c>
      <c r="H2500" s="65">
        <v>6.6997787208557149</v>
      </c>
      <c r="I2500" s="66">
        <v>2.917762279510498</v>
      </c>
      <c r="J2500" s="5">
        <v>10.685873377997194</v>
      </c>
      <c r="K2500" s="6">
        <v>73.119384857530903</v>
      </c>
      <c r="L2500" s="5">
        <v>66.493692973610081</v>
      </c>
      <c r="M2500" s="5">
        <v>9.9491569196389023</v>
      </c>
      <c r="N2500" s="7">
        <v>6.6833495049571923</v>
      </c>
      <c r="O2500" s="7" t="s">
        <v>3393</v>
      </c>
      <c r="P2500" s="67">
        <v>59.732612687507022</v>
      </c>
      <c r="Q2500" s="18">
        <f t="shared" si="133"/>
        <v>2</v>
      </c>
      <c r="R2500" s="68">
        <v>1.49</v>
      </c>
      <c r="S2500" s="69">
        <v>36394.92</v>
      </c>
      <c r="T2500" s="59">
        <f t="shared" si="134"/>
        <v>36394.92</v>
      </c>
    </row>
    <row r="2501" spans="1:20">
      <c r="A2501">
        <f t="shared" si="135"/>
        <v>25</v>
      </c>
      <c r="B2501" s="60" t="s">
        <v>11</v>
      </c>
      <c r="C2501" s="60" t="s">
        <v>179</v>
      </c>
      <c r="D2501" s="60">
        <v>7</v>
      </c>
      <c r="E2501" s="65">
        <v>2791.7649999999999</v>
      </c>
      <c r="F2501" s="60">
        <v>2024</v>
      </c>
      <c r="G2501" s="65">
        <v>79.775999999999996</v>
      </c>
      <c r="H2501" s="65">
        <v>5.5764817199706993</v>
      </c>
      <c r="I2501" s="66">
        <v>2.380000114440918</v>
      </c>
      <c r="J2501" s="5">
        <v>9.5625763771121797</v>
      </c>
      <c r="K2501" s="6">
        <v>65.433909085946098</v>
      </c>
      <c r="L2501" s="5">
        <v>58.808217202025276</v>
      </c>
      <c r="M2501" s="5">
        <v>9.4113947545693222</v>
      </c>
      <c r="N2501" s="7">
        <v>6.2486186942135564</v>
      </c>
      <c r="O2501" s="7" t="s">
        <v>3394</v>
      </c>
      <c r="P2501" s="67">
        <v>55.847194586566054</v>
      </c>
      <c r="Q2501" s="18">
        <f t="shared" si="133"/>
        <v>2</v>
      </c>
      <c r="R2501" s="68">
        <v>1.49</v>
      </c>
      <c r="S2501" s="69">
        <v>21641.07</v>
      </c>
      <c r="T2501" s="59">
        <f t="shared" si="134"/>
        <v>21641.07</v>
      </c>
    </row>
    <row r="2502" spans="1:20">
      <c r="A2502">
        <f t="shared" si="135"/>
        <v>78</v>
      </c>
      <c r="B2502" s="60" t="s">
        <v>47</v>
      </c>
      <c r="C2502" s="60" t="s">
        <v>215</v>
      </c>
      <c r="D2502" s="60">
        <v>3</v>
      </c>
      <c r="E2502" s="65">
        <v>5570.8490000000002</v>
      </c>
      <c r="F2502" s="60">
        <v>2011</v>
      </c>
      <c r="G2502" s="65">
        <v>79.786000000000001</v>
      </c>
      <c r="H2502" s="65">
        <v>7.7882318496704102</v>
      </c>
      <c r="I2502" s="66">
        <v>8.1499996185302734</v>
      </c>
      <c r="J2502" s="5">
        <v>11.774326506811889</v>
      </c>
      <c r="K2502" s="6">
        <v>80.578366670799838</v>
      </c>
      <c r="L2502" s="5">
        <v>73.952674786879015</v>
      </c>
      <c r="M2502" s="5">
        <v>15.181394258658678</v>
      </c>
      <c r="N2502" s="7">
        <v>4.8712702882806864</v>
      </c>
      <c r="O2502" s="7" t="s">
        <v>1946</v>
      </c>
      <c r="P2502" s="67">
        <v>44.354571276532582</v>
      </c>
      <c r="Q2502" s="18">
        <f t="shared" si="133"/>
        <v>3</v>
      </c>
      <c r="R2502" s="68">
        <v>1.65</v>
      </c>
      <c r="S2502" s="69">
        <v>60729.06</v>
      </c>
      <c r="T2502" s="59">
        <f t="shared" si="134"/>
        <v>60729.06</v>
      </c>
    </row>
    <row r="2503" spans="1:20">
      <c r="A2503">
        <f t="shared" si="135"/>
        <v>55</v>
      </c>
      <c r="B2503" s="60" t="s">
        <v>73</v>
      </c>
      <c r="C2503" s="60" t="s">
        <v>241</v>
      </c>
      <c r="D2503" s="60">
        <v>3</v>
      </c>
      <c r="E2503" s="65">
        <v>4485.9989999999998</v>
      </c>
      <c r="F2503" s="60">
        <v>2008</v>
      </c>
      <c r="G2503" s="65">
        <v>79.787999999999997</v>
      </c>
      <c r="H2503" s="65">
        <v>7.5680298805236816</v>
      </c>
      <c r="I2503" s="66">
        <v>7.4471340179443359</v>
      </c>
      <c r="J2503" s="5">
        <v>11.55412453766516</v>
      </c>
      <c r="K2503" s="6">
        <v>79.07338230836173</v>
      </c>
      <c r="L2503" s="5">
        <v>72.447690424440907</v>
      </c>
      <c r="M2503" s="5">
        <v>14.47852865807274</v>
      </c>
      <c r="N2503" s="7">
        <v>5.0038019839845065</v>
      </c>
      <c r="O2503" s="7" t="s">
        <v>2450</v>
      </c>
      <c r="P2503" s="67">
        <v>45.771243659965315</v>
      </c>
      <c r="Q2503" s="18">
        <f t="shared" si="133"/>
        <v>3</v>
      </c>
      <c r="R2503" s="68">
        <v>1.69</v>
      </c>
      <c r="S2503" s="69">
        <v>62320.67</v>
      </c>
      <c r="T2503" s="59">
        <f t="shared" si="134"/>
        <v>62320.67</v>
      </c>
    </row>
    <row r="2504" spans="1:20">
      <c r="A2504">
        <f t="shared" si="135"/>
        <v>62</v>
      </c>
      <c r="B2504" s="60" t="s">
        <v>45</v>
      </c>
      <c r="C2504" s="60" t="s">
        <v>213</v>
      </c>
      <c r="D2504" s="60">
        <v>3</v>
      </c>
      <c r="E2504" s="65">
        <v>1072.7139999999999</v>
      </c>
      <c r="F2504" s="60">
        <v>2007</v>
      </c>
      <c r="G2504" s="65">
        <v>79.798000000000002</v>
      </c>
      <c r="H2504" s="65">
        <v>6.436464786529541</v>
      </c>
      <c r="I2504" s="66">
        <v>6.119999885559082</v>
      </c>
      <c r="J2504" s="5">
        <v>10.42255944367102</v>
      </c>
      <c r="K2504" s="6">
        <v>71.338188967634196</v>
      </c>
      <c r="L2504" s="5">
        <v>64.712497083713373</v>
      </c>
      <c r="M2504" s="5">
        <v>13.151394525687486</v>
      </c>
      <c r="N2504" s="7">
        <v>4.9205806241548018</v>
      </c>
      <c r="O2504" s="7" t="s">
        <v>2531</v>
      </c>
      <c r="P2504" s="67">
        <v>45.009993484464594</v>
      </c>
      <c r="Q2504" s="18">
        <f t="shared" si="133"/>
        <v>3</v>
      </c>
      <c r="R2504" s="68">
        <v>1.69</v>
      </c>
      <c r="S2504" s="69">
        <v>43823.94</v>
      </c>
      <c r="T2504" s="59">
        <f t="shared" si="134"/>
        <v>43823.94</v>
      </c>
    </row>
    <row r="2505" spans="1:20">
      <c r="A2505">
        <f t="shared" si="135"/>
        <v>41</v>
      </c>
      <c r="B2505" s="60" t="s">
        <v>59</v>
      </c>
      <c r="C2505" s="60" t="s">
        <v>227</v>
      </c>
      <c r="D2505" s="60">
        <v>3</v>
      </c>
      <c r="E2505" s="65">
        <v>81041.581999999995</v>
      </c>
      <c r="F2505" s="60">
        <v>2013</v>
      </c>
      <c r="G2505" s="65">
        <v>80.453999999999994</v>
      </c>
      <c r="H2505" s="65">
        <v>6.9651250839233398</v>
      </c>
      <c r="I2505" s="66">
        <v>5.380000114440918</v>
      </c>
      <c r="J2505" s="5">
        <v>10.951219741064818</v>
      </c>
      <c r="K2505" s="6">
        <v>75.572854594786094</v>
      </c>
      <c r="L2505" s="5">
        <v>68.947162710865271</v>
      </c>
      <c r="M2505" s="5">
        <v>12.411394754569322</v>
      </c>
      <c r="N2505" s="7">
        <v>5.5551502529948937</v>
      </c>
      <c r="O2505" s="7" t="s">
        <v>1660</v>
      </c>
      <c r="P2505" s="67">
        <v>50.406737869530609</v>
      </c>
      <c r="Q2505" s="18">
        <f t="shared" si="133"/>
        <v>3</v>
      </c>
      <c r="R2505" s="68">
        <v>1.62</v>
      </c>
      <c r="S2505" s="69">
        <v>58089.17</v>
      </c>
      <c r="T2505" s="59">
        <f t="shared" si="134"/>
        <v>58089.17</v>
      </c>
    </row>
    <row r="2506" spans="1:20">
      <c r="A2506">
        <f t="shared" si="135"/>
        <v>56</v>
      </c>
      <c r="B2506" s="60" t="s">
        <v>121</v>
      </c>
      <c r="C2506" s="60" t="s">
        <v>289</v>
      </c>
      <c r="D2506" s="60">
        <v>3</v>
      </c>
      <c r="E2506" s="65">
        <v>10576.267</v>
      </c>
      <c r="F2506" s="60">
        <v>2009</v>
      </c>
      <c r="G2506" s="65">
        <v>79.828999999999994</v>
      </c>
      <c r="H2506" s="65">
        <v>5.4057462215423584</v>
      </c>
      <c r="I2506" s="66">
        <v>4.2199997901916504</v>
      </c>
      <c r="J2506" s="5">
        <v>9.391840878683837</v>
      </c>
      <c r="K2506" s="6">
        <v>64.30831160001884</v>
      </c>
      <c r="L2506" s="5">
        <v>57.682619716098017</v>
      </c>
      <c r="M2506" s="5">
        <v>11.251394430320055</v>
      </c>
      <c r="N2506" s="7">
        <v>5.126708522514857</v>
      </c>
      <c r="O2506" s="7" t="s">
        <v>2282</v>
      </c>
      <c r="P2506" s="67">
        <v>46.78796449929488</v>
      </c>
      <c r="Q2506" s="18">
        <f t="shared" si="133"/>
        <v>3</v>
      </c>
      <c r="R2506" s="68">
        <v>1.67</v>
      </c>
      <c r="S2506" s="69">
        <v>36092.81</v>
      </c>
      <c r="T2506" s="59">
        <f t="shared" si="134"/>
        <v>36092.81</v>
      </c>
    </row>
    <row r="2507" spans="1:20">
      <c r="A2507">
        <f t="shared" si="135"/>
        <v>49</v>
      </c>
      <c r="B2507" s="60" t="s">
        <v>55</v>
      </c>
      <c r="C2507" s="60" t="s">
        <v>223</v>
      </c>
      <c r="D2507" s="60">
        <v>3</v>
      </c>
      <c r="E2507" s="65">
        <v>5338.8559999999998</v>
      </c>
      <c r="F2507" s="60">
        <v>2009</v>
      </c>
      <c r="G2507" s="65">
        <v>79.831000000000003</v>
      </c>
      <c r="H2507" s="65">
        <v>7.5319454669952393</v>
      </c>
      <c r="I2507" s="66">
        <v>6.8229827880859375</v>
      </c>
      <c r="J2507" s="5">
        <v>11.518040124136718</v>
      </c>
      <c r="K2507" s="6">
        <v>78.868911878050213</v>
      </c>
      <c r="L2507" s="5">
        <v>72.24321999412939</v>
      </c>
      <c r="M2507" s="5">
        <v>13.854377428214342</v>
      </c>
      <c r="N2507" s="7">
        <v>5.2144688830987516</v>
      </c>
      <c r="O2507" s="7" t="s">
        <v>2283</v>
      </c>
      <c r="P2507" s="67">
        <v>47.588893324760924</v>
      </c>
      <c r="Q2507" s="18">
        <f t="shared" si="133"/>
        <v>3</v>
      </c>
      <c r="R2507" s="68">
        <v>1.67</v>
      </c>
      <c r="S2507" s="69">
        <v>52599.15</v>
      </c>
      <c r="T2507" s="59">
        <f t="shared" si="134"/>
        <v>52599.15</v>
      </c>
    </row>
    <row r="2508" spans="1:20">
      <c r="A2508">
        <f t="shared" si="135"/>
        <v>57</v>
      </c>
      <c r="B2508" s="60" t="s">
        <v>46</v>
      </c>
      <c r="C2508" s="60" t="s">
        <v>214</v>
      </c>
      <c r="D2508" s="60">
        <v>7</v>
      </c>
      <c r="E2508" s="65">
        <v>10809.716</v>
      </c>
      <c r="F2508" s="60">
        <v>2023</v>
      </c>
      <c r="G2508" s="65">
        <v>79.834000000000003</v>
      </c>
      <c r="H2508" s="65">
        <v>6.8284258041381847</v>
      </c>
      <c r="I2508" s="66">
        <v>5.070000171661377</v>
      </c>
      <c r="J2508" s="5">
        <v>10.814520461279663</v>
      </c>
      <c r="K2508" s="6">
        <v>74.054396810308845</v>
      </c>
      <c r="L2508" s="5">
        <v>67.428704926388022</v>
      </c>
      <c r="M2508" s="5">
        <v>12.101394811789781</v>
      </c>
      <c r="N2508" s="7">
        <v>5.5719779393277555</v>
      </c>
      <c r="O2508" s="7" t="s">
        <v>3395</v>
      </c>
      <c r="P2508" s="67">
        <v>49.858140757646098</v>
      </c>
      <c r="Q2508" s="18">
        <f t="shared" si="133"/>
        <v>3</v>
      </c>
      <c r="R2508" s="68">
        <v>1.5</v>
      </c>
      <c r="S2508" s="69">
        <v>47558.41</v>
      </c>
      <c r="T2508" s="59">
        <f t="shared" si="134"/>
        <v>47558.41</v>
      </c>
    </row>
    <row r="2509" spans="1:20">
      <c r="A2509" t="str">
        <f t="shared" si="135"/>
        <v/>
      </c>
      <c r="B2509" s="60" t="s">
        <v>107</v>
      </c>
      <c r="C2509" s="60" t="s">
        <v>275</v>
      </c>
      <c r="D2509" s="60">
        <v>3</v>
      </c>
      <c r="E2509" s="65">
        <v>16493.851999999999</v>
      </c>
      <c r="F2509" s="60">
        <v>2006</v>
      </c>
      <c r="G2509" s="65">
        <v>79.846999999999994</v>
      </c>
      <c r="H2509" s="65" t="s">
        <v>367</v>
      </c>
      <c r="I2509" s="66">
        <v>6.3258833885192871</v>
      </c>
      <c r="J2509" s="5" t="s">
        <v>367</v>
      </c>
      <c r="K2509" s="6" t="s">
        <v>367</v>
      </c>
      <c r="L2509" s="5" t="s">
        <v>367</v>
      </c>
      <c r="M2509" s="5">
        <v>13.357278028647691</v>
      </c>
      <c r="N2509" s="7" t="s">
        <v>367</v>
      </c>
      <c r="O2509" s="7" t="s">
        <v>2721</v>
      </c>
      <c r="P2509" s="67" t="s">
        <v>367</v>
      </c>
      <c r="Q2509" s="18">
        <f t="shared" si="133"/>
        <v>3</v>
      </c>
      <c r="R2509" s="68">
        <v>1.71</v>
      </c>
      <c r="S2509" s="69">
        <v>60391.54</v>
      </c>
      <c r="T2509" s="59">
        <f t="shared" si="134"/>
        <v>60391.54</v>
      </c>
    </row>
    <row r="2510" spans="1:20">
      <c r="A2510">
        <f t="shared" si="135"/>
        <v>76</v>
      </c>
      <c r="B2510" s="60" t="s">
        <v>21</v>
      </c>
      <c r="C2510" s="60" t="s">
        <v>189</v>
      </c>
      <c r="D2510" s="60">
        <v>3</v>
      </c>
      <c r="E2510" s="65">
        <v>10812.934999999999</v>
      </c>
      <c r="F2510" s="60">
        <v>2009</v>
      </c>
      <c r="G2510" s="65">
        <v>79.849000000000004</v>
      </c>
      <c r="H2510" s="65">
        <v>6.9850525856018066</v>
      </c>
      <c r="I2510" s="66">
        <v>7.190000057220459</v>
      </c>
      <c r="J2510" s="5">
        <v>10.971147242743285</v>
      </c>
      <c r="K2510" s="6">
        <v>75.141042786936481</v>
      </c>
      <c r="L2510" s="5">
        <v>68.515350903015658</v>
      </c>
      <c r="M2510" s="5">
        <v>14.221394697348863</v>
      </c>
      <c r="N2510" s="7">
        <v>4.817765933729989</v>
      </c>
      <c r="O2510" s="7" t="s">
        <v>2314</v>
      </c>
      <c r="P2510" s="67">
        <v>43.96845665856123</v>
      </c>
      <c r="Q2510" s="18">
        <f t="shared" si="133"/>
        <v>3</v>
      </c>
      <c r="R2510" s="68">
        <v>1.67</v>
      </c>
      <c r="S2510" s="69">
        <v>55258.71</v>
      </c>
      <c r="T2510" s="59">
        <f t="shared" si="134"/>
        <v>55258.71</v>
      </c>
    </row>
    <row r="2511" spans="1:20">
      <c r="A2511" t="str">
        <f t="shared" si="135"/>
        <v/>
      </c>
      <c r="B2511" s="60" t="s">
        <v>334</v>
      </c>
      <c r="C2511" s="60" t="s">
        <v>335</v>
      </c>
      <c r="D2511" s="60">
        <v>4</v>
      </c>
      <c r="E2511" s="65">
        <v>4597.8770000000004</v>
      </c>
      <c r="F2511" s="60">
        <v>2018</v>
      </c>
      <c r="G2511" s="65">
        <v>79.864000000000004</v>
      </c>
      <c r="H2511" s="65" t="s">
        <v>367</v>
      </c>
      <c r="I2511" s="66">
        <v>5.4499998092651367</v>
      </c>
      <c r="J2511" s="5" t="s">
        <v>367</v>
      </c>
      <c r="K2511" s="6" t="s">
        <v>367</v>
      </c>
      <c r="L2511" s="5" t="s">
        <v>367</v>
      </c>
      <c r="M2511" s="5">
        <v>12.481394449393541</v>
      </c>
      <c r="N2511" s="7" t="s">
        <v>367</v>
      </c>
      <c r="O2511" s="7" t="s">
        <v>3396</v>
      </c>
      <c r="P2511" s="67" t="s">
        <v>367</v>
      </c>
      <c r="Q2511" s="18">
        <f t="shared" si="133"/>
        <v>3</v>
      </c>
      <c r="R2511" s="68">
        <v>1.56</v>
      </c>
      <c r="S2511" s="69">
        <v>38673.599999999999</v>
      </c>
      <c r="T2511" s="59">
        <f t="shared" si="134"/>
        <v>38673.599999999999</v>
      </c>
    </row>
    <row r="2512" spans="1:20">
      <c r="A2512" t="str">
        <f t="shared" si="135"/>
        <v/>
      </c>
      <c r="B2512" s="60" t="s">
        <v>140</v>
      </c>
      <c r="C2512" s="60" t="s">
        <v>308</v>
      </c>
      <c r="D2512" s="60">
        <v>8</v>
      </c>
      <c r="E2512" s="65">
        <v>23529.254000000001</v>
      </c>
      <c r="F2512" s="60">
        <v>2015</v>
      </c>
      <c r="G2512" s="65">
        <v>79.879000000000005</v>
      </c>
      <c r="H2512" s="65">
        <v>6.4500880241394043</v>
      </c>
      <c r="I2512" s="66" t="s">
        <v>367</v>
      </c>
      <c r="J2512" s="5">
        <v>10.436182681280883</v>
      </c>
      <c r="K2512" s="6">
        <v>71.503941908160158</v>
      </c>
      <c r="L2512" s="5">
        <v>64.878250024239335</v>
      </c>
      <c r="M2512" s="5" t="s">
        <v>367</v>
      </c>
      <c r="N2512" s="7" t="s">
        <v>367</v>
      </c>
      <c r="O2512" s="7" t="s">
        <v>1362</v>
      </c>
      <c r="P2512" s="67" t="s">
        <v>367</v>
      </c>
      <c r="Q2512" s="18">
        <f t="shared" si="133"/>
        <v>3</v>
      </c>
      <c r="R2512" s="68">
        <v>1.59</v>
      </c>
      <c r="S2512" s="69"/>
      <c r="T2512" s="59" t="str">
        <f t="shared" si="134"/>
        <v/>
      </c>
    </row>
    <row r="2513" spans="1:20">
      <c r="A2513">
        <f t="shared" si="135"/>
        <v>133</v>
      </c>
      <c r="B2513" s="60" t="s">
        <v>81</v>
      </c>
      <c r="C2513" s="60" t="s">
        <v>249</v>
      </c>
      <c r="D2513" s="60">
        <v>4</v>
      </c>
      <c r="E2513" s="65">
        <v>4323.3869999999997</v>
      </c>
      <c r="F2513" s="60">
        <v>2018</v>
      </c>
      <c r="G2513" s="65">
        <v>79.899000000000001</v>
      </c>
      <c r="H2513" s="65">
        <v>6.1000125408172607</v>
      </c>
      <c r="I2513" s="66">
        <v>7.581174373626709</v>
      </c>
      <c r="J2513" s="5">
        <v>10.086107197958739</v>
      </c>
      <c r="K2513" s="6">
        <v>69.12268761618256</v>
      </c>
      <c r="L2513" s="5">
        <v>62.496995732261738</v>
      </c>
      <c r="M2513" s="5">
        <v>14.612569013755113</v>
      </c>
      <c r="N2513" s="7">
        <v>4.2769341704002919</v>
      </c>
      <c r="O2513" s="7" t="s">
        <v>991</v>
      </c>
      <c r="P2513" s="67">
        <v>38.539217596010303</v>
      </c>
      <c r="Q2513" s="18">
        <f t="shared" si="133"/>
        <v>3</v>
      </c>
      <c r="R2513" s="68">
        <v>1.56</v>
      </c>
      <c r="S2513" s="69">
        <v>51623.81</v>
      </c>
      <c r="T2513" s="59">
        <f t="shared" si="134"/>
        <v>51623.81</v>
      </c>
    </row>
    <row r="2514" spans="1:20">
      <c r="A2514">
        <f t="shared" si="135"/>
        <v>73</v>
      </c>
      <c r="B2514" s="60" t="s">
        <v>45</v>
      </c>
      <c r="C2514" s="60" t="s">
        <v>213</v>
      </c>
      <c r="D2514" s="60">
        <v>3</v>
      </c>
      <c r="E2514" s="65">
        <v>1091.0260000000001</v>
      </c>
      <c r="F2514" s="60">
        <v>2008</v>
      </c>
      <c r="G2514" s="65">
        <v>79.906000000000006</v>
      </c>
      <c r="H2514" s="65">
        <v>6.6349711418151855</v>
      </c>
      <c r="I2514" s="66">
        <v>7.1700000762939453</v>
      </c>
      <c r="J2514" s="5">
        <v>10.621065798956664</v>
      </c>
      <c r="K2514" s="6">
        <v>72.795273624332438</v>
      </c>
      <c r="L2514" s="5">
        <v>66.169581740411616</v>
      </c>
      <c r="M2514" s="5">
        <v>14.20139471642235</v>
      </c>
      <c r="N2514" s="7">
        <v>4.6593720589917682</v>
      </c>
      <c r="O2514" s="7" t="s">
        <v>2379</v>
      </c>
      <c r="P2514" s="67">
        <v>42.620642163126583</v>
      </c>
      <c r="Q2514" s="18">
        <f t="shared" si="133"/>
        <v>3</v>
      </c>
      <c r="R2514" s="68">
        <v>1.69</v>
      </c>
      <c r="S2514" s="69">
        <v>44295.81</v>
      </c>
      <c r="T2514" s="59">
        <f t="shared" si="134"/>
        <v>44295.81</v>
      </c>
    </row>
    <row r="2515" spans="1:20">
      <c r="A2515">
        <f t="shared" si="135"/>
        <v>128</v>
      </c>
      <c r="B2515" s="60" t="s">
        <v>90</v>
      </c>
      <c r="C2515" s="60" t="s">
        <v>258</v>
      </c>
      <c r="D2515" s="60">
        <v>3</v>
      </c>
      <c r="E2515" s="65">
        <v>498.18700000000001</v>
      </c>
      <c r="F2515" s="60">
        <v>2009</v>
      </c>
      <c r="G2515" s="65">
        <v>79.906999999999996</v>
      </c>
      <c r="H2515" s="65">
        <v>6.9579200744628906</v>
      </c>
      <c r="I2515" s="66">
        <v>15.550000190734863</v>
      </c>
      <c r="J2515" s="5">
        <v>10.944014731604369</v>
      </c>
      <c r="K2515" s="6">
        <v>75.009658365533809</v>
      </c>
      <c r="L2515" s="5">
        <v>68.383966481612987</v>
      </c>
      <c r="M2515" s="5">
        <v>22.581394830863267</v>
      </c>
      <c r="N2515" s="7">
        <v>3.0283322617497817</v>
      </c>
      <c r="O2515" s="7" t="s">
        <v>2362</v>
      </c>
      <c r="P2515" s="67">
        <v>27.637518640383664</v>
      </c>
      <c r="Q2515" s="18">
        <f t="shared" ref="Q2515:Q2578" si="136">IF(I2515&lt;R2515,1,IF(I2515&lt;R2515*2,2,3))</f>
        <v>3</v>
      </c>
      <c r="R2515" s="68">
        <v>1.67</v>
      </c>
      <c r="S2515" s="69">
        <v>129002.24000000001</v>
      </c>
      <c r="T2515" s="59">
        <f t="shared" si="134"/>
        <v>129002.24000000001</v>
      </c>
    </row>
    <row r="2516" spans="1:20">
      <c r="A2516">
        <f t="shared" si="135"/>
        <v>38</v>
      </c>
      <c r="B2516" s="60" t="s">
        <v>59</v>
      </c>
      <c r="C2516" s="60" t="s">
        <v>227</v>
      </c>
      <c r="D2516" s="60">
        <v>3</v>
      </c>
      <c r="E2516" s="65">
        <v>81376.08</v>
      </c>
      <c r="F2516" s="60">
        <v>2014</v>
      </c>
      <c r="G2516" s="65">
        <v>80.906000000000006</v>
      </c>
      <c r="H2516" s="65">
        <v>6.9842143058776855</v>
      </c>
      <c r="I2516" s="66">
        <v>5.190000057220459</v>
      </c>
      <c r="J2516" s="5">
        <v>10.970308963019164</v>
      </c>
      <c r="K2516" s="6">
        <v>76.129903917843379</v>
      </c>
      <c r="L2516" s="5">
        <v>69.504212033922556</v>
      </c>
      <c r="M2516" s="5">
        <v>12.221394697348863</v>
      </c>
      <c r="N2516" s="7">
        <v>5.6870933109622763</v>
      </c>
      <c r="O2516" s="7" t="s">
        <v>1501</v>
      </c>
      <c r="P2516" s="67">
        <v>51.544324502966731</v>
      </c>
      <c r="Q2516" s="18">
        <f t="shared" si="136"/>
        <v>3</v>
      </c>
      <c r="R2516" s="68">
        <v>1.61</v>
      </c>
      <c r="S2516" s="69">
        <v>59108.7</v>
      </c>
      <c r="T2516" s="59">
        <f t="shared" si="134"/>
        <v>59108.7</v>
      </c>
    </row>
    <row r="2517" spans="1:20">
      <c r="A2517">
        <f t="shared" si="135"/>
        <v>1</v>
      </c>
      <c r="B2517" s="60" t="s">
        <v>42</v>
      </c>
      <c r="C2517" s="60" t="s">
        <v>210</v>
      </c>
      <c r="D2517" s="60">
        <v>1</v>
      </c>
      <c r="E2517" s="65">
        <v>4663.9340000000002</v>
      </c>
      <c r="F2517" s="60">
        <v>2012</v>
      </c>
      <c r="G2517" s="65">
        <v>79.924999999999997</v>
      </c>
      <c r="H2517" s="65">
        <v>7.2722501754760742</v>
      </c>
      <c r="I2517" s="66">
        <v>2.7599999904632568</v>
      </c>
      <c r="J2517" s="5">
        <v>11.258344832617553</v>
      </c>
      <c r="K2517" s="6">
        <v>77.181441230543001</v>
      </c>
      <c r="L2517" s="5">
        <v>70.555749346622179</v>
      </c>
      <c r="M2517" s="5">
        <v>9.791394630591661</v>
      </c>
      <c r="N2517" s="7">
        <v>7.2058937473709737</v>
      </c>
      <c r="O2517" s="7" t="s">
        <v>1775</v>
      </c>
      <c r="P2517" s="67">
        <v>65.385377658074333</v>
      </c>
      <c r="Q2517" s="18">
        <f t="shared" si="136"/>
        <v>2</v>
      </c>
      <c r="R2517" s="68">
        <v>1.62</v>
      </c>
      <c r="S2517" s="69">
        <v>19960.79</v>
      </c>
      <c r="T2517" s="59">
        <f t="shared" si="134"/>
        <v>19960.79</v>
      </c>
    </row>
    <row r="2518" spans="1:20">
      <c r="A2518">
        <f t="shared" si="135"/>
        <v>37</v>
      </c>
      <c r="B2518" s="60" t="s">
        <v>61</v>
      </c>
      <c r="C2518" s="60" t="s">
        <v>229</v>
      </c>
      <c r="D2518" s="60">
        <v>3</v>
      </c>
      <c r="E2518" s="65">
        <v>10412.48</v>
      </c>
      <c r="F2518" s="60">
        <v>2022</v>
      </c>
      <c r="G2518" s="65">
        <v>79.944000000000003</v>
      </c>
      <c r="H2518" s="65">
        <v>5.9004592895507813</v>
      </c>
      <c r="I2518" s="66">
        <v>3.440000057220459</v>
      </c>
      <c r="J2518" s="5">
        <v>9.8865539466922598</v>
      </c>
      <c r="K2518" s="6">
        <v>67.79325826356947</v>
      </c>
      <c r="L2518" s="5">
        <v>61.167566379648648</v>
      </c>
      <c r="M2518" s="5">
        <v>10.471394697348863</v>
      </c>
      <c r="N2518" s="7">
        <v>5.8413963132470776</v>
      </c>
      <c r="O2518" s="7" t="s">
        <v>3397</v>
      </c>
      <c r="P2518" s="67">
        <v>52.330166876707928</v>
      </c>
      <c r="Q2518" s="18">
        <f t="shared" si="136"/>
        <v>3</v>
      </c>
      <c r="R2518" s="68">
        <v>1.51</v>
      </c>
      <c r="S2518" s="69">
        <v>35831.339999999997</v>
      </c>
      <c r="T2518" s="59">
        <f t="shared" si="134"/>
        <v>35831.339999999997</v>
      </c>
    </row>
    <row r="2519" spans="1:20">
      <c r="A2519" t="str">
        <f t="shared" si="135"/>
        <v/>
      </c>
      <c r="B2519" s="60" t="s">
        <v>334</v>
      </c>
      <c r="C2519" s="60" t="s">
        <v>335</v>
      </c>
      <c r="D2519" s="60">
        <v>4</v>
      </c>
      <c r="E2519" s="65">
        <v>4591.241</v>
      </c>
      <c r="F2519" s="60">
        <v>2019</v>
      </c>
      <c r="G2519" s="65">
        <v>79.945999999999998</v>
      </c>
      <c r="H2519" s="65" t="s">
        <v>367</v>
      </c>
      <c r="I2519" s="66">
        <v>4.7399997711181641</v>
      </c>
      <c r="J2519" s="5" t="s">
        <v>367</v>
      </c>
      <c r="K2519" s="6" t="s">
        <v>367</v>
      </c>
      <c r="L2519" s="5" t="s">
        <v>367</v>
      </c>
      <c r="M2519" s="5">
        <v>11.771394411246568</v>
      </c>
      <c r="N2519" s="7" t="s">
        <v>367</v>
      </c>
      <c r="O2519" s="7" t="s">
        <v>3398</v>
      </c>
      <c r="P2519" s="67" t="s">
        <v>367</v>
      </c>
      <c r="Q2519" s="18">
        <f t="shared" si="136"/>
        <v>3</v>
      </c>
      <c r="R2519" s="68">
        <v>1.55</v>
      </c>
      <c r="S2519" s="69">
        <v>38292.39</v>
      </c>
      <c r="T2519" s="59">
        <f t="shared" si="134"/>
        <v>38292.39</v>
      </c>
    </row>
    <row r="2520" spans="1:20">
      <c r="A2520">
        <f t="shared" si="135"/>
        <v>115</v>
      </c>
      <c r="B2520" s="60" t="s">
        <v>81</v>
      </c>
      <c r="C2520" s="60" t="s">
        <v>249</v>
      </c>
      <c r="D2520" s="60">
        <v>4</v>
      </c>
      <c r="E2520" s="65">
        <v>5026.0780000000004</v>
      </c>
      <c r="F2520" s="60">
        <v>2025</v>
      </c>
      <c r="G2520" s="65">
        <v>80.778999999999996</v>
      </c>
      <c r="H2520" s="65">
        <v>6.3710000000000031</v>
      </c>
      <c r="I2520" s="66">
        <v>6.8692622184753418</v>
      </c>
      <c r="J2520" s="5">
        <v>10.357094657141483</v>
      </c>
      <c r="K2520" s="6">
        <v>71.761599551403975</v>
      </c>
      <c r="L2520" s="5">
        <v>65.135907667483153</v>
      </c>
      <c r="M2520" s="5">
        <v>13.900656858603746</v>
      </c>
      <c r="N2520" s="7">
        <v>4.6858150898939419</v>
      </c>
      <c r="O2520" s="7" t="s">
        <v>3391</v>
      </c>
      <c r="P2520" s="67">
        <v>41.830449693327544</v>
      </c>
      <c r="Q2520" s="18">
        <f t="shared" si="136"/>
        <v>3</v>
      </c>
      <c r="R2520" s="68">
        <v>1.48</v>
      </c>
      <c r="S2520" s="69" t="s">
        <v>367</v>
      </c>
      <c r="T2520" s="59">
        <f t="shared" si="134"/>
        <v>46137.47</v>
      </c>
    </row>
    <row r="2521" spans="1:20">
      <c r="A2521">
        <f t="shared" si="135"/>
        <v>116</v>
      </c>
      <c r="B2521" s="60" t="s">
        <v>92</v>
      </c>
      <c r="C2521" s="60" t="s">
        <v>260</v>
      </c>
      <c r="D2521" s="60">
        <v>5</v>
      </c>
      <c r="E2521" s="65">
        <v>22216.12</v>
      </c>
      <c r="F2521" s="60">
        <v>2025</v>
      </c>
      <c r="G2521" s="65">
        <v>67.744</v>
      </c>
      <c r="H2521" s="65">
        <v>3.4275634021759043</v>
      </c>
      <c r="I2521" s="66">
        <v>0.77999997138977051</v>
      </c>
      <c r="J2521" s="5">
        <v>7.4136580593173838</v>
      </c>
      <c r="K2521" s="6">
        <v>43.078351938119532</v>
      </c>
      <c r="L2521" s="5">
        <v>36.452660054198709</v>
      </c>
      <c r="M2521" s="5">
        <v>7.8113946115181747</v>
      </c>
      <c r="N2521" s="7">
        <v>4.6666007629992201</v>
      </c>
      <c r="O2521" s="7" t="s">
        <v>3399</v>
      </c>
      <c r="P2521" s="67">
        <v>41.658922665661798</v>
      </c>
      <c r="Q2521" s="18">
        <f t="shared" si="136"/>
        <v>1</v>
      </c>
      <c r="R2521" s="68">
        <v>1.48</v>
      </c>
      <c r="S2521" s="69" t="s">
        <v>367</v>
      </c>
      <c r="T2521" s="59">
        <f t="shared" si="134"/>
        <v>1634.25</v>
      </c>
    </row>
    <row r="2522" spans="1:20">
      <c r="A2522">
        <f t="shared" si="135"/>
        <v>31</v>
      </c>
      <c r="B2522" s="60" t="s">
        <v>16</v>
      </c>
      <c r="C2522" s="60" t="s">
        <v>184</v>
      </c>
      <c r="D2522" s="60">
        <v>3</v>
      </c>
      <c r="E2522" s="65">
        <v>8269.8979999999992</v>
      </c>
      <c r="F2522" s="60">
        <v>2006</v>
      </c>
      <c r="G2522" s="65">
        <v>79.965000000000003</v>
      </c>
      <c r="H2522" s="65">
        <v>7.1222114562988281</v>
      </c>
      <c r="I2522" s="66">
        <v>6.440000057220459</v>
      </c>
      <c r="J2522" s="5">
        <v>11.108306113440307</v>
      </c>
      <c r="K2522" s="6">
        <v>76.190964837056427</v>
      </c>
      <c r="L2522" s="5">
        <v>69.565272953135604</v>
      </c>
      <c r="M2522" s="5">
        <v>13.471394697348863</v>
      </c>
      <c r="N2522" s="7">
        <v>5.1639250809588315</v>
      </c>
      <c r="O2522" s="7" t="s">
        <v>2763</v>
      </c>
      <c r="P2522" s="67">
        <v>47.344258549105277</v>
      </c>
      <c r="Q2522" s="18">
        <f t="shared" si="136"/>
        <v>3</v>
      </c>
      <c r="R2522" s="68">
        <v>1.71</v>
      </c>
      <c r="S2522" s="69">
        <v>58460.24</v>
      </c>
      <c r="T2522" s="59">
        <f t="shared" si="134"/>
        <v>58460.24</v>
      </c>
    </row>
    <row r="2523" spans="1:20">
      <c r="A2523">
        <f t="shared" si="135"/>
        <v>62</v>
      </c>
      <c r="B2523" s="60" t="s">
        <v>46</v>
      </c>
      <c r="C2523" s="60" t="s">
        <v>214</v>
      </c>
      <c r="D2523" s="60">
        <v>7</v>
      </c>
      <c r="E2523" s="65">
        <v>10735.859</v>
      </c>
      <c r="F2523" s="60">
        <v>2024</v>
      </c>
      <c r="G2523" s="65">
        <v>79.97</v>
      </c>
      <c r="H2523" s="65">
        <v>6.8014967765808123</v>
      </c>
      <c r="I2523" s="66">
        <v>5.0199999809265137</v>
      </c>
      <c r="J2523" s="5">
        <v>10.787591433722291</v>
      </c>
      <c r="K2523" s="6">
        <v>73.995835504149852</v>
      </c>
      <c r="L2523" s="5">
        <v>67.37014362022903</v>
      </c>
      <c r="M2523" s="5">
        <v>12.051394621054918</v>
      </c>
      <c r="N2523" s="7">
        <v>5.590236295351831</v>
      </c>
      <c r="O2523" s="7" t="s">
        <v>3401</v>
      </c>
      <c r="P2523" s="67">
        <v>49.962884510860817</v>
      </c>
      <c r="Q2523" s="18">
        <f t="shared" si="136"/>
        <v>3</v>
      </c>
      <c r="R2523" s="68">
        <v>1.49</v>
      </c>
      <c r="S2523" s="69">
        <v>47963.9</v>
      </c>
      <c r="T2523" s="59">
        <f t="shared" si="134"/>
        <v>47963.9</v>
      </c>
    </row>
    <row r="2524" spans="1:20">
      <c r="A2524">
        <f t="shared" si="135"/>
        <v>1</v>
      </c>
      <c r="B2524" s="60" t="s">
        <v>42</v>
      </c>
      <c r="C2524" s="60" t="s">
        <v>210</v>
      </c>
      <c r="D2524" s="60">
        <v>1</v>
      </c>
      <c r="E2524" s="65">
        <v>4866.9979999999996</v>
      </c>
      <c r="F2524" s="60">
        <v>2016</v>
      </c>
      <c r="G2524" s="65">
        <v>79.988</v>
      </c>
      <c r="H2524" s="65">
        <v>7.135617733001709</v>
      </c>
      <c r="I2524" s="66">
        <v>2.869999885559082</v>
      </c>
      <c r="J2524" s="5">
        <v>11.121712390143188</v>
      </c>
      <c r="K2524" s="6">
        <v>76.304858332489431</v>
      </c>
      <c r="L2524" s="5">
        <v>69.679166448568608</v>
      </c>
      <c r="M2524" s="5">
        <v>9.9013945256874862</v>
      </c>
      <c r="N2524" s="7">
        <v>7.0373083577063662</v>
      </c>
      <c r="O2524" s="7" t="s">
        <v>1165</v>
      </c>
      <c r="P2524" s="67">
        <v>63.560416275529612</v>
      </c>
      <c r="Q2524" s="18">
        <f t="shared" si="136"/>
        <v>2</v>
      </c>
      <c r="R2524" s="68">
        <v>1.58</v>
      </c>
      <c r="S2524" s="69">
        <v>21925.599999999999</v>
      </c>
      <c r="T2524" s="59">
        <f t="shared" si="134"/>
        <v>21925.599999999999</v>
      </c>
    </row>
    <row r="2525" spans="1:20">
      <c r="A2525">
        <f t="shared" si="135"/>
        <v>1</v>
      </c>
      <c r="B2525" s="60" t="s">
        <v>42</v>
      </c>
      <c r="C2525" s="60" t="s">
        <v>210</v>
      </c>
      <c r="D2525" s="60">
        <v>1</v>
      </c>
      <c r="E2525" s="65">
        <v>4913.1769999999997</v>
      </c>
      <c r="F2525" s="60">
        <v>2017</v>
      </c>
      <c r="G2525" s="65">
        <v>79.994</v>
      </c>
      <c r="H2525" s="65">
        <v>7.2251815795898438</v>
      </c>
      <c r="I2525" s="66">
        <v>2.8599998950958252</v>
      </c>
      <c r="J2525" s="5">
        <v>11.211276236731322</v>
      </c>
      <c r="K2525" s="6">
        <v>76.925115953127303</v>
      </c>
      <c r="L2525" s="5">
        <v>70.299424069206481</v>
      </c>
      <c r="M2525" s="5">
        <v>9.8913945352242294</v>
      </c>
      <c r="N2525" s="7">
        <v>7.1071297195621215</v>
      </c>
      <c r="O2525" s="7" t="s">
        <v>1009</v>
      </c>
      <c r="P2525" s="67">
        <v>64.191037331038203</v>
      </c>
      <c r="Q2525" s="18">
        <f t="shared" si="136"/>
        <v>2</v>
      </c>
      <c r="R2525" s="68">
        <v>1.58</v>
      </c>
      <c r="S2525" s="69">
        <v>22622.55</v>
      </c>
      <c r="T2525" s="59">
        <f t="shared" si="134"/>
        <v>22622.55</v>
      </c>
    </row>
    <row r="2526" spans="1:20">
      <c r="A2526">
        <f t="shared" si="135"/>
        <v>140</v>
      </c>
      <c r="B2526" s="60" t="s">
        <v>122</v>
      </c>
      <c r="C2526" s="60" t="s">
        <v>290</v>
      </c>
      <c r="D2526" s="60">
        <v>4</v>
      </c>
      <c r="E2526" s="65">
        <v>1810.95</v>
      </c>
      <c r="F2526" s="60">
        <v>2011</v>
      </c>
      <c r="G2526" s="65">
        <v>79.994</v>
      </c>
      <c r="H2526" s="65">
        <v>6.5916042327880859</v>
      </c>
      <c r="I2526" s="66">
        <v>13.640000343322754</v>
      </c>
      <c r="J2526" s="5">
        <v>10.577698889929565</v>
      </c>
      <c r="K2526" s="6">
        <v>72.577884662159704</v>
      </c>
      <c r="L2526" s="5">
        <v>65.952192778238881</v>
      </c>
      <c r="M2526" s="5">
        <v>20.671394983451158</v>
      </c>
      <c r="N2526" s="7">
        <v>3.1905051802763214</v>
      </c>
      <c r="O2526" s="7" t="s">
        <v>2058</v>
      </c>
      <c r="P2526" s="67">
        <v>29.050633828955458</v>
      </c>
      <c r="Q2526" s="18">
        <f t="shared" si="136"/>
        <v>3</v>
      </c>
      <c r="R2526" s="68">
        <v>1.65</v>
      </c>
      <c r="S2526" s="69">
        <v>145590.76</v>
      </c>
      <c r="T2526" s="59">
        <f t="shared" si="134"/>
        <v>145590.76</v>
      </c>
    </row>
    <row r="2527" spans="1:20">
      <c r="A2527">
        <f t="shared" si="135"/>
        <v>77</v>
      </c>
      <c r="B2527" s="8" t="s">
        <v>134</v>
      </c>
      <c r="C2527" s="60" t="s">
        <v>302</v>
      </c>
      <c r="D2527" s="60">
        <v>8</v>
      </c>
      <c r="E2527" s="65">
        <v>48356.493000000002</v>
      </c>
      <c r="F2527" s="60">
        <v>2008</v>
      </c>
      <c r="G2527" s="65">
        <v>79.995999999999995</v>
      </c>
      <c r="H2527" s="65">
        <v>5.3896245956420898</v>
      </c>
      <c r="I2527" s="66">
        <v>5.5100002288818359</v>
      </c>
      <c r="J2527" s="5">
        <v>9.3757192527835684</v>
      </c>
      <c r="K2527" s="6">
        <v>64.332222977523955</v>
      </c>
      <c r="L2527" s="5">
        <v>57.706531093603132</v>
      </c>
      <c r="M2527" s="5">
        <v>12.54139486901024</v>
      </c>
      <c r="N2527" s="7">
        <v>4.6012849205630104</v>
      </c>
      <c r="O2527" s="7" t="s">
        <v>2481</v>
      </c>
      <c r="P2527" s="67">
        <v>42.089302079117971</v>
      </c>
      <c r="Q2527" s="18">
        <f t="shared" si="136"/>
        <v>3</v>
      </c>
      <c r="R2527" s="68">
        <v>1.69</v>
      </c>
      <c r="S2527" s="69">
        <v>37064.15</v>
      </c>
      <c r="T2527" s="59">
        <f t="shared" si="134"/>
        <v>37064.15</v>
      </c>
    </row>
    <row r="2528" spans="1:20">
      <c r="A2528">
        <f t="shared" si="135"/>
        <v>110</v>
      </c>
      <c r="B2528" s="60" t="s">
        <v>18</v>
      </c>
      <c r="C2528" s="60" t="s">
        <v>186</v>
      </c>
      <c r="D2528" s="60">
        <v>4</v>
      </c>
      <c r="E2528" s="65">
        <v>1257.203</v>
      </c>
      <c r="F2528" s="60">
        <v>2013</v>
      </c>
      <c r="G2528" s="65">
        <v>79.998000000000005</v>
      </c>
      <c r="H2528" s="65">
        <v>6.6897110939025879</v>
      </c>
      <c r="I2528" s="66">
        <v>8.2585725784301758</v>
      </c>
      <c r="J2528" s="5">
        <v>10.675805751044066</v>
      </c>
      <c r="K2528" s="6">
        <v>73.254698475899005</v>
      </c>
      <c r="L2528" s="5">
        <v>66.629006591978182</v>
      </c>
      <c r="M2528" s="5">
        <v>15.28996721855858</v>
      </c>
      <c r="N2528" s="7">
        <v>4.3576945352182026</v>
      </c>
      <c r="O2528" s="7" t="s">
        <v>1694</v>
      </c>
      <c r="P2528" s="67">
        <v>39.541174612479352</v>
      </c>
      <c r="Q2528" s="18">
        <f t="shared" si="136"/>
        <v>3</v>
      </c>
      <c r="R2528" s="68">
        <v>1.62</v>
      </c>
      <c r="S2528" s="69">
        <v>55376.4</v>
      </c>
      <c r="T2528" s="59">
        <f t="shared" si="134"/>
        <v>55376.4</v>
      </c>
    </row>
    <row r="2529" spans="1:20">
      <c r="A2529">
        <f t="shared" si="135"/>
        <v>23</v>
      </c>
      <c r="B2529" s="60" t="s">
        <v>36</v>
      </c>
      <c r="C2529" s="60" t="s">
        <v>204</v>
      </c>
      <c r="D2529" s="60">
        <v>1</v>
      </c>
      <c r="E2529" s="65">
        <v>18047.625</v>
      </c>
      <c r="F2529" s="60">
        <v>2015</v>
      </c>
      <c r="G2529" s="65">
        <v>80.007999999999996</v>
      </c>
      <c r="H2529" s="65">
        <v>6.5327496528625488</v>
      </c>
      <c r="I2529" s="66">
        <v>4.070000171661377</v>
      </c>
      <c r="J2529" s="5">
        <v>10.518844310004027</v>
      </c>
      <c r="K2529" s="6">
        <v>72.186690913046789</v>
      </c>
      <c r="L2529" s="5">
        <v>65.560999029125966</v>
      </c>
      <c r="M2529" s="5">
        <v>11.101394811789781</v>
      </c>
      <c r="N2529" s="7">
        <v>5.9056542119824078</v>
      </c>
      <c r="O2529" s="7" t="s">
        <v>1323</v>
      </c>
      <c r="P2529" s="67">
        <v>53.401345423026306</v>
      </c>
      <c r="Q2529" s="18">
        <f t="shared" si="136"/>
        <v>3</v>
      </c>
      <c r="R2529" s="68">
        <v>1.59</v>
      </c>
      <c r="S2529" s="69">
        <v>27811.37</v>
      </c>
      <c r="T2529" s="59">
        <f t="shared" si="134"/>
        <v>27811.37</v>
      </c>
    </row>
    <row r="2530" spans="1:20">
      <c r="A2530">
        <f t="shared" si="135"/>
        <v>63</v>
      </c>
      <c r="B2530" s="60" t="s">
        <v>55</v>
      </c>
      <c r="C2530" s="60" t="s">
        <v>223</v>
      </c>
      <c r="D2530" s="60">
        <v>3</v>
      </c>
      <c r="E2530" s="65">
        <v>5363.35</v>
      </c>
      <c r="F2530" s="60">
        <v>2010</v>
      </c>
      <c r="G2530" s="65">
        <v>80.012</v>
      </c>
      <c r="H2530" s="65">
        <v>7.3932642936706543</v>
      </c>
      <c r="I2530" s="66">
        <v>7.3014411926269531</v>
      </c>
      <c r="J2530" s="5">
        <v>11.379358950812133</v>
      </c>
      <c r="K2530" s="6">
        <v>78.095968622351549</v>
      </c>
      <c r="L2530" s="5">
        <v>71.470276738430726</v>
      </c>
      <c r="M2530" s="5">
        <v>14.332835832755357</v>
      </c>
      <c r="N2530" s="7">
        <v>4.9864714542461357</v>
      </c>
      <c r="O2530" s="7" t="s">
        <v>2143</v>
      </c>
      <c r="P2530" s="67">
        <v>45.403517039046946</v>
      </c>
      <c r="Q2530" s="18">
        <f t="shared" si="136"/>
        <v>3</v>
      </c>
      <c r="R2530" s="68">
        <v>1.65</v>
      </c>
      <c r="S2530" s="69">
        <v>54017.95</v>
      </c>
      <c r="T2530" s="59">
        <f t="shared" si="134"/>
        <v>54017.95</v>
      </c>
    </row>
    <row r="2531" spans="1:20">
      <c r="A2531">
        <f t="shared" si="135"/>
        <v>13</v>
      </c>
      <c r="B2531" s="60" t="s">
        <v>108</v>
      </c>
      <c r="C2531" s="60" t="s">
        <v>276</v>
      </c>
      <c r="D2531" s="60">
        <v>2</v>
      </c>
      <c r="E2531" s="65">
        <v>4181.9399999999996</v>
      </c>
      <c r="F2531" s="60">
        <v>2006</v>
      </c>
      <c r="G2531" s="65">
        <v>80.015000000000001</v>
      </c>
      <c r="H2531" s="65">
        <v>7.3050141334533691</v>
      </c>
      <c r="I2531" s="66">
        <v>5.1589288711547852</v>
      </c>
      <c r="J2531" s="5">
        <v>11.291108790594848</v>
      </c>
      <c r="K2531" s="6">
        <v>77.49321765858447</v>
      </c>
      <c r="L2531" s="5">
        <v>70.867525774663648</v>
      </c>
      <c r="M2531" s="5">
        <v>12.190323511283189</v>
      </c>
      <c r="N2531" s="7">
        <v>5.8134245337352759</v>
      </c>
      <c r="O2531" s="7" t="s">
        <v>2764</v>
      </c>
      <c r="P2531" s="67">
        <v>53.299044789737714</v>
      </c>
      <c r="Q2531" s="18">
        <f t="shared" si="136"/>
        <v>3</v>
      </c>
      <c r="R2531" s="68">
        <v>1.71</v>
      </c>
      <c r="S2531" s="69">
        <v>41475.120000000003</v>
      </c>
      <c r="T2531" s="59">
        <f t="shared" si="134"/>
        <v>41475.120000000003</v>
      </c>
    </row>
    <row r="2532" spans="1:20">
      <c r="A2532">
        <f t="shared" si="135"/>
        <v>120</v>
      </c>
      <c r="B2532" s="60" t="s">
        <v>81</v>
      </c>
      <c r="C2532" s="60" t="s">
        <v>249</v>
      </c>
      <c r="D2532" s="60">
        <v>4</v>
      </c>
      <c r="E2532" s="65">
        <v>4442.1940000000004</v>
      </c>
      <c r="F2532" s="60">
        <v>2019</v>
      </c>
      <c r="G2532" s="65">
        <v>80.022000000000006</v>
      </c>
      <c r="H2532" s="65">
        <v>6.1061196327209473</v>
      </c>
      <c r="I2532" s="66">
        <v>6.9634284973144531</v>
      </c>
      <c r="J2532" s="5">
        <v>10.092214289862426</v>
      </c>
      <c r="K2532" s="6">
        <v>69.2710159947449</v>
      </c>
      <c r="L2532" s="5">
        <v>62.645324110824077</v>
      </c>
      <c r="M2532" s="5">
        <v>13.994823137442857</v>
      </c>
      <c r="N2532" s="7">
        <v>4.4763212436188509</v>
      </c>
      <c r="O2532" s="7" t="s">
        <v>838</v>
      </c>
      <c r="P2532" s="67">
        <v>40.288934332163336</v>
      </c>
      <c r="Q2532" s="18">
        <f t="shared" si="136"/>
        <v>3</v>
      </c>
      <c r="R2532" s="68">
        <v>1.55</v>
      </c>
      <c r="S2532" s="69">
        <v>51380.65</v>
      </c>
      <c r="T2532" s="59">
        <f t="shared" si="134"/>
        <v>51380.65</v>
      </c>
    </row>
    <row r="2533" spans="1:20">
      <c r="A2533" t="str">
        <f t="shared" si="135"/>
        <v/>
      </c>
      <c r="B2533" s="60" t="s">
        <v>334</v>
      </c>
      <c r="C2533" s="60" t="s">
        <v>335</v>
      </c>
      <c r="D2533" s="60">
        <v>4</v>
      </c>
      <c r="E2533" s="65">
        <v>5049.2690000000002</v>
      </c>
      <c r="F2533" s="60">
        <v>2023</v>
      </c>
      <c r="G2533" s="65">
        <v>80.031000000000006</v>
      </c>
      <c r="H2533" s="65" t="s">
        <v>367</v>
      </c>
      <c r="I2533" s="66">
        <v>5.2699999809265137</v>
      </c>
      <c r="J2533" s="5" t="s">
        <v>367</v>
      </c>
      <c r="K2533" s="6" t="s">
        <v>367</v>
      </c>
      <c r="L2533" s="5" t="s">
        <v>367</v>
      </c>
      <c r="M2533" s="5">
        <v>12.301394621054918</v>
      </c>
      <c r="N2533" s="7" t="s">
        <v>367</v>
      </c>
      <c r="O2533" s="7" t="s">
        <v>3402</v>
      </c>
      <c r="P2533" s="67" t="s">
        <v>367</v>
      </c>
      <c r="Q2533" s="18">
        <f t="shared" si="136"/>
        <v>3</v>
      </c>
      <c r="R2533" s="68">
        <v>1.5</v>
      </c>
      <c r="S2533" s="69">
        <v>37793.620000000003</v>
      </c>
      <c r="T2533" s="59">
        <f t="shared" si="134"/>
        <v>37793.620000000003</v>
      </c>
    </row>
    <row r="2534" spans="1:20">
      <c r="A2534">
        <f t="shared" si="135"/>
        <v>80</v>
      </c>
      <c r="B2534" s="60" t="s">
        <v>21</v>
      </c>
      <c r="C2534" s="60" t="s">
        <v>189</v>
      </c>
      <c r="D2534" s="60">
        <v>3</v>
      </c>
      <c r="E2534" s="65">
        <v>10936.626</v>
      </c>
      <c r="F2534" s="60">
        <v>2010</v>
      </c>
      <c r="G2534" s="65">
        <v>80.040000000000006</v>
      </c>
      <c r="H2534" s="65">
        <v>6.8535141944885254</v>
      </c>
      <c r="I2534" s="66">
        <v>7.2699999809265137</v>
      </c>
      <c r="J2534" s="5">
        <v>10.839608851630004</v>
      </c>
      <c r="K2534" s="6">
        <v>74.41772400301528</v>
      </c>
      <c r="L2534" s="5">
        <v>67.792032119094458</v>
      </c>
      <c r="M2534" s="5">
        <v>14.301394621054918</v>
      </c>
      <c r="N2534" s="7">
        <v>4.7402392504636657</v>
      </c>
      <c r="O2534" s="7" t="s">
        <v>2166</v>
      </c>
      <c r="P2534" s="67">
        <v>43.161489151675909</v>
      </c>
      <c r="Q2534" s="18">
        <f t="shared" si="136"/>
        <v>3</v>
      </c>
      <c r="R2534" s="68">
        <v>1.65</v>
      </c>
      <c r="S2534" s="69">
        <v>56240.2</v>
      </c>
      <c r="T2534" s="59">
        <f t="shared" si="134"/>
        <v>56240.2</v>
      </c>
    </row>
    <row r="2535" spans="1:20">
      <c r="A2535" t="str">
        <f t="shared" si="135"/>
        <v/>
      </c>
      <c r="B2535" s="60" t="s">
        <v>140</v>
      </c>
      <c r="C2535" s="60" t="s">
        <v>308</v>
      </c>
      <c r="D2535" s="60">
        <v>8</v>
      </c>
      <c r="E2535" s="65">
        <v>23632.948</v>
      </c>
      <c r="F2535" s="60">
        <v>2017</v>
      </c>
      <c r="G2535" s="65">
        <v>80.061000000000007</v>
      </c>
      <c r="H2535" s="65">
        <v>6.3594508171081543</v>
      </c>
      <c r="I2535" s="66" t="s">
        <v>367</v>
      </c>
      <c r="J2535" s="5">
        <v>10.345545474249633</v>
      </c>
      <c r="K2535" s="6">
        <v>71.044440250813935</v>
      </c>
      <c r="L2535" s="5">
        <v>64.418748366893112</v>
      </c>
      <c r="M2535" s="5" t="s">
        <v>367</v>
      </c>
      <c r="N2535" s="7" t="s">
        <v>367</v>
      </c>
      <c r="O2535" s="7" t="s">
        <v>1071</v>
      </c>
      <c r="P2535" s="67" t="s">
        <v>367</v>
      </c>
      <c r="Q2535" s="18">
        <f t="shared" si="136"/>
        <v>3</v>
      </c>
      <c r="R2535" s="68">
        <v>1.58</v>
      </c>
      <c r="S2535" s="69"/>
      <c r="T2535" s="59" t="str">
        <f t="shared" si="134"/>
        <v/>
      </c>
    </row>
    <row r="2536" spans="1:20">
      <c r="A2536">
        <f t="shared" si="135"/>
        <v>27</v>
      </c>
      <c r="B2536" s="60" t="s">
        <v>59</v>
      </c>
      <c r="C2536" s="60" t="s">
        <v>227</v>
      </c>
      <c r="D2536" s="60">
        <v>3</v>
      </c>
      <c r="E2536" s="65">
        <v>82077.55</v>
      </c>
      <c r="F2536" s="60">
        <v>2015</v>
      </c>
      <c r="G2536" s="65">
        <v>80.566000000000003</v>
      </c>
      <c r="H2536" s="65">
        <v>7.037137508392334</v>
      </c>
      <c r="I2536" s="66">
        <v>5.0199999809265137</v>
      </c>
      <c r="J2536" s="5">
        <v>11.023232165533813</v>
      </c>
      <c r="K2536" s="6">
        <v>76.175699147242838</v>
      </c>
      <c r="L2536" s="5">
        <v>69.550007263322016</v>
      </c>
      <c r="M2536" s="5">
        <v>12.051394621054918</v>
      </c>
      <c r="N2536" s="7">
        <v>5.7711169080640365</v>
      </c>
      <c r="O2536" s="7" t="s">
        <v>1348</v>
      </c>
      <c r="P2536" s="67">
        <v>52.184803989860356</v>
      </c>
      <c r="Q2536" s="18">
        <f t="shared" si="136"/>
        <v>3</v>
      </c>
      <c r="R2536" s="68">
        <v>1.59</v>
      </c>
      <c r="S2536" s="69">
        <v>59573.71</v>
      </c>
      <c r="T2536" s="59">
        <f t="shared" si="134"/>
        <v>59573.71</v>
      </c>
    </row>
    <row r="2537" spans="1:20">
      <c r="A2537">
        <f t="shared" si="135"/>
        <v>73</v>
      </c>
      <c r="B2537" s="60" t="s">
        <v>47</v>
      </c>
      <c r="C2537" s="60" t="s">
        <v>215</v>
      </c>
      <c r="D2537" s="60">
        <v>3</v>
      </c>
      <c r="E2537" s="65">
        <v>5591.9170000000004</v>
      </c>
      <c r="F2537" s="60">
        <v>2012</v>
      </c>
      <c r="G2537" s="65">
        <v>80.081999999999994</v>
      </c>
      <c r="H2537" s="65">
        <v>7.5199093818664551</v>
      </c>
      <c r="I2537" s="66">
        <v>7.5799999237060547</v>
      </c>
      <c r="J2537" s="5">
        <v>11.506004039007934</v>
      </c>
      <c r="K2537" s="6">
        <v>79.034211622173146</v>
      </c>
      <c r="L2537" s="5">
        <v>72.408519738252323</v>
      </c>
      <c r="M2537" s="5">
        <v>14.611394563834459</v>
      </c>
      <c r="N2537" s="7">
        <v>4.9556200417361262</v>
      </c>
      <c r="O2537" s="7" t="s">
        <v>1797</v>
      </c>
      <c r="P2537" s="67">
        <v>44.966675796053366</v>
      </c>
      <c r="Q2537" s="18">
        <f t="shared" si="136"/>
        <v>3</v>
      </c>
      <c r="R2537" s="68">
        <v>1.62</v>
      </c>
      <c r="S2537" s="69">
        <v>60497.69</v>
      </c>
      <c r="T2537" s="59">
        <f t="shared" si="134"/>
        <v>60497.69</v>
      </c>
    </row>
    <row r="2538" spans="1:20">
      <c r="A2538">
        <f t="shared" si="135"/>
        <v>62</v>
      </c>
      <c r="B2538" s="60" t="s">
        <v>132</v>
      </c>
      <c r="C2538" s="60" t="s">
        <v>300</v>
      </c>
      <c r="D2538" s="60">
        <v>7</v>
      </c>
      <c r="E2538" s="65">
        <v>2056.4409999999998</v>
      </c>
      <c r="F2538" s="60">
        <v>2013</v>
      </c>
      <c r="G2538" s="65">
        <v>80.087999999999994</v>
      </c>
      <c r="H2538" s="65">
        <v>5.974888801574707</v>
      </c>
      <c r="I2538" s="66">
        <v>4.880000114440918</v>
      </c>
      <c r="J2538" s="5">
        <v>9.9609834587161856</v>
      </c>
      <c r="K2538" s="6">
        <v>68.426662801354084</v>
      </c>
      <c r="L2538" s="5">
        <v>61.800970917433261</v>
      </c>
      <c r="M2538" s="5">
        <v>11.911394754569322</v>
      </c>
      <c r="N2538" s="7">
        <v>5.1883907964452129</v>
      </c>
      <c r="O2538" s="7" t="s">
        <v>1676</v>
      </c>
      <c r="P2538" s="67">
        <v>47.078808480491226</v>
      </c>
      <c r="Q2538" s="18">
        <f t="shared" si="136"/>
        <v>3</v>
      </c>
      <c r="R2538" s="68">
        <v>1.62</v>
      </c>
      <c r="S2538" s="69">
        <v>36678.870000000003</v>
      </c>
      <c r="T2538" s="59">
        <f t="shared" si="134"/>
        <v>36678.870000000003</v>
      </c>
    </row>
    <row r="2539" spans="1:20">
      <c r="A2539">
        <f t="shared" si="135"/>
        <v>1</v>
      </c>
      <c r="B2539" s="60" t="s">
        <v>42</v>
      </c>
      <c r="C2539" s="60" t="s">
        <v>210</v>
      </c>
      <c r="D2539" s="60">
        <v>1</v>
      </c>
      <c r="E2539" s="65">
        <v>4957.8180000000002</v>
      </c>
      <c r="F2539" s="60">
        <v>2018</v>
      </c>
      <c r="G2539" s="65">
        <v>80.09</v>
      </c>
      <c r="H2539" s="65">
        <v>7.1410746574401855</v>
      </c>
      <c r="I2539" s="66">
        <v>2.7999999523162842</v>
      </c>
      <c r="J2539" s="5">
        <v>11.127169314581664</v>
      </c>
      <c r="K2539" s="6">
        <v>76.439648729403316</v>
      </c>
      <c r="L2539" s="5">
        <v>69.813956845482494</v>
      </c>
      <c r="M2539" s="5">
        <v>9.8313945924446884</v>
      </c>
      <c r="N2539" s="7">
        <v>7.1011244833091842</v>
      </c>
      <c r="O2539" s="7" t="s">
        <v>857</v>
      </c>
      <c r="P2539" s="67">
        <v>63.987840526662829</v>
      </c>
      <c r="Q2539" s="18">
        <f t="shared" si="136"/>
        <v>2</v>
      </c>
      <c r="R2539" s="68">
        <v>1.56</v>
      </c>
      <c r="S2539" s="69">
        <v>23005.31</v>
      </c>
      <c r="T2539" s="59">
        <f t="shared" si="134"/>
        <v>23005.31</v>
      </c>
    </row>
    <row r="2540" spans="1:20">
      <c r="A2540">
        <f t="shared" si="135"/>
        <v>59</v>
      </c>
      <c r="B2540" s="60" t="s">
        <v>73</v>
      </c>
      <c r="C2540" s="60" t="s">
        <v>241</v>
      </c>
      <c r="D2540" s="60">
        <v>3</v>
      </c>
      <c r="E2540" s="65">
        <v>4533.7520000000004</v>
      </c>
      <c r="F2540" s="60">
        <v>2009</v>
      </c>
      <c r="G2540" s="65">
        <v>80.094999999999999</v>
      </c>
      <c r="H2540" s="65">
        <v>7.0459113121032715</v>
      </c>
      <c r="I2540" s="66">
        <v>6.7071771621704102</v>
      </c>
      <c r="J2540" s="5">
        <v>11.03200596924475</v>
      </c>
      <c r="K2540" s="6">
        <v>75.790642091176807</v>
      </c>
      <c r="L2540" s="5">
        <v>69.164950207255984</v>
      </c>
      <c r="M2540" s="5">
        <v>13.738571802298814</v>
      </c>
      <c r="N2540" s="7">
        <v>5.0343624652223982</v>
      </c>
      <c r="O2540" s="7" t="s">
        <v>2292</v>
      </c>
      <c r="P2540" s="67">
        <v>45.945185154365412</v>
      </c>
      <c r="Q2540" s="18">
        <f t="shared" si="136"/>
        <v>3</v>
      </c>
      <c r="R2540" s="68">
        <v>1.67</v>
      </c>
      <c r="S2540" s="69">
        <v>58547.27</v>
      </c>
      <c r="T2540" s="59">
        <f t="shared" si="134"/>
        <v>58547.27</v>
      </c>
    </row>
    <row r="2541" spans="1:20">
      <c r="A2541">
        <f t="shared" si="135"/>
        <v>135</v>
      </c>
      <c r="B2541" s="60" t="s">
        <v>90</v>
      </c>
      <c r="C2541" s="60" t="s">
        <v>258</v>
      </c>
      <c r="D2541" s="60">
        <v>3</v>
      </c>
      <c r="E2541" s="65">
        <v>507.41</v>
      </c>
      <c r="F2541" s="60">
        <v>2010</v>
      </c>
      <c r="G2541" s="65">
        <v>80.099000000000004</v>
      </c>
      <c r="H2541" s="65">
        <v>7.0972518920898438</v>
      </c>
      <c r="I2541" s="66">
        <v>17.409999847412109</v>
      </c>
      <c r="J2541" s="5">
        <v>11.083346549231322</v>
      </c>
      <c r="K2541" s="6">
        <v>76.147158069719936</v>
      </c>
      <c r="L2541" s="5">
        <v>69.521466185799113</v>
      </c>
      <c r="M2541" s="5">
        <v>24.441394487540514</v>
      </c>
      <c r="N2541" s="7">
        <v>2.8444148807155445</v>
      </c>
      <c r="O2541" s="7" t="s">
        <v>2207</v>
      </c>
      <c r="P2541" s="67">
        <v>25.899364046838112</v>
      </c>
      <c r="Q2541" s="18">
        <f t="shared" si="136"/>
        <v>3</v>
      </c>
      <c r="R2541" s="68">
        <v>1.65</v>
      </c>
      <c r="S2541" s="69">
        <v>131432.06</v>
      </c>
      <c r="T2541" s="59">
        <f t="shared" si="134"/>
        <v>131432.06</v>
      </c>
    </row>
    <row r="2542" spans="1:20">
      <c r="A2542">
        <f t="shared" si="135"/>
        <v>61</v>
      </c>
      <c r="B2542" s="60" t="s">
        <v>61</v>
      </c>
      <c r="C2542" s="60" t="s">
        <v>229</v>
      </c>
      <c r="D2542" s="60">
        <v>3</v>
      </c>
      <c r="E2542" s="65">
        <v>11076.871999999999</v>
      </c>
      <c r="F2542" s="60">
        <v>2008</v>
      </c>
      <c r="G2542" s="65">
        <v>80.105000000000004</v>
      </c>
      <c r="H2542" s="65">
        <v>6.3427679538726807</v>
      </c>
      <c r="I2542" s="66">
        <v>6.1399998664855957</v>
      </c>
      <c r="J2542" s="5">
        <v>10.328862611014159</v>
      </c>
      <c r="K2542" s="6">
        <v>70.968858190475686</v>
      </c>
      <c r="L2542" s="5">
        <v>64.343166306554863</v>
      </c>
      <c r="M2542" s="5">
        <v>13.171394506614</v>
      </c>
      <c r="N2542" s="7">
        <v>4.8850686443447593</v>
      </c>
      <c r="O2542" s="7" t="s">
        <v>2438</v>
      </c>
      <c r="P2542" s="67">
        <v>44.685154994465258</v>
      </c>
      <c r="Q2542" s="18">
        <f t="shared" si="136"/>
        <v>3</v>
      </c>
      <c r="R2542" s="68">
        <v>1.69</v>
      </c>
      <c r="S2542" s="69">
        <v>41709.39</v>
      </c>
      <c r="T2542" s="59">
        <f t="shared" si="134"/>
        <v>41709.39</v>
      </c>
    </row>
    <row r="2543" spans="1:20">
      <c r="A2543">
        <f t="shared" si="135"/>
        <v>117</v>
      </c>
      <c r="B2543" s="60" t="s">
        <v>52</v>
      </c>
      <c r="C2543" s="60" t="s">
        <v>220</v>
      </c>
      <c r="D2543" s="60">
        <v>7</v>
      </c>
      <c r="E2543" s="65">
        <v>1344.232</v>
      </c>
      <c r="F2543" s="60">
        <v>2025</v>
      </c>
      <c r="G2543" s="65">
        <v>79.475999999999999</v>
      </c>
      <c r="H2543" s="65">
        <v>6.3361143150329617</v>
      </c>
      <c r="I2543" s="66">
        <v>6.6700000762939453</v>
      </c>
      <c r="J2543" s="5">
        <v>10.32220897217444</v>
      </c>
      <c r="K2543" s="6">
        <v>70.366239259508816</v>
      </c>
      <c r="L2543" s="5">
        <v>63.740547375587994</v>
      </c>
      <c r="M2543" s="5">
        <v>13.70139471642235</v>
      </c>
      <c r="N2543" s="7">
        <v>4.6521210938612869</v>
      </c>
      <c r="O2543" s="7" t="s">
        <v>3400</v>
      </c>
      <c r="P2543" s="67">
        <v>41.529662108036156</v>
      </c>
      <c r="Q2543" s="18">
        <f t="shared" si="136"/>
        <v>3</v>
      </c>
      <c r="R2543" s="68">
        <v>1.48</v>
      </c>
      <c r="S2543" s="69" t="s">
        <v>367</v>
      </c>
      <c r="T2543" s="59">
        <f t="shared" si="134"/>
        <v>41189.67</v>
      </c>
    </row>
    <row r="2544" spans="1:20">
      <c r="A2544" t="str">
        <f t="shared" si="135"/>
        <v/>
      </c>
      <c r="B2544" s="60" t="s">
        <v>90</v>
      </c>
      <c r="C2544" s="60" t="s">
        <v>258</v>
      </c>
      <c r="D2544" s="60">
        <v>3</v>
      </c>
      <c r="E2544" s="65">
        <v>488.99</v>
      </c>
      <c r="F2544" s="60">
        <v>2008</v>
      </c>
      <c r="G2544" s="65">
        <v>80.106999999999999</v>
      </c>
      <c r="H2544" s="65" t="s">
        <v>367</v>
      </c>
      <c r="I2544" s="66">
        <v>16.870000839233398</v>
      </c>
      <c r="J2544" s="5" t="s">
        <v>367</v>
      </c>
      <c r="K2544" s="6" t="s">
        <v>367</v>
      </c>
      <c r="L2544" s="5" t="s">
        <v>367</v>
      </c>
      <c r="M2544" s="5">
        <v>23.901395479361803</v>
      </c>
      <c r="N2544" s="7" t="s">
        <v>367</v>
      </c>
      <c r="O2544" s="7" t="s">
        <v>2389</v>
      </c>
      <c r="P2544" s="67" t="s">
        <v>367</v>
      </c>
      <c r="Q2544" s="18">
        <f t="shared" si="136"/>
        <v>3</v>
      </c>
      <c r="R2544" s="68">
        <v>1.69</v>
      </c>
      <c r="S2544" s="69">
        <v>135812.22</v>
      </c>
      <c r="T2544" s="59">
        <f t="shared" si="134"/>
        <v>135812.22</v>
      </c>
    </row>
    <row r="2545" spans="1:20">
      <c r="A2545">
        <f t="shared" si="135"/>
        <v>76</v>
      </c>
      <c r="B2545" s="60" t="s">
        <v>121</v>
      </c>
      <c r="C2545" s="60" t="s">
        <v>289</v>
      </c>
      <c r="D2545" s="60">
        <v>3</v>
      </c>
      <c r="E2545" s="65">
        <v>10578.66</v>
      </c>
      <c r="F2545" s="60">
        <v>2010</v>
      </c>
      <c r="G2545" s="65">
        <v>80.114999999999995</v>
      </c>
      <c r="H2545" s="65">
        <v>5.0945258140563965</v>
      </c>
      <c r="I2545" s="66">
        <v>4.429999828338623</v>
      </c>
      <c r="J2545" s="5">
        <v>9.0806204711978751</v>
      </c>
      <c r="K2545" s="6">
        <v>62.400066720119071</v>
      </c>
      <c r="L2545" s="5">
        <v>55.774374836198248</v>
      </c>
      <c r="M2545" s="5">
        <v>11.461394468467027</v>
      </c>
      <c r="N2545" s="7">
        <v>4.8662817591390457</v>
      </c>
      <c r="O2545" s="7" t="s">
        <v>2136</v>
      </c>
      <c r="P2545" s="67">
        <v>44.309149023550582</v>
      </c>
      <c r="Q2545" s="18">
        <f t="shared" si="136"/>
        <v>3</v>
      </c>
      <c r="R2545" s="68">
        <v>1.65</v>
      </c>
      <c r="S2545" s="69">
        <v>36703.11</v>
      </c>
      <c r="T2545" s="59">
        <f t="shared" si="134"/>
        <v>36703.11</v>
      </c>
    </row>
    <row r="2546" spans="1:20">
      <c r="A2546">
        <f t="shared" si="135"/>
        <v>9</v>
      </c>
      <c r="B2546" s="60" t="s">
        <v>108</v>
      </c>
      <c r="C2546" s="60" t="s">
        <v>276</v>
      </c>
      <c r="D2546" s="60">
        <v>2</v>
      </c>
      <c r="E2546" s="65">
        <v>4223.2659999999996</v>
      </c>
      <c r="F2546" s="60">
        <v>2007</v>
      </c>
      <c r="G2546" s="65">
        <v>80.122</v>
      </c>
      <c r="H2546" s="65">
        <v>7.6041731834411621</v>
      </c>
      <c r="I2546" s="66">
        <v>5.179563045501709</v>
      </c>
      <c r="J2546" s="5">
        <v>11.590267840582641</v>
      </c>
      <c r="K2546" s="6">
        <v>79.652781540867053</v>
      </c>
      <c r="L2546" s="5">
        <v>73.027089656946231</v>
      </c>
      <c r="M2546" s="5">
        <v>12.210957685630113</v>
      </c>
      <c r="N2546" s="7">
        <v>5.9804555495990863</v>
      </c>
      <c r="O2546" s="7" t="s">
        <v>2593</v>
      </c>
      <c r="P2546" s="67">
        <v>54.704980139985317</v>
      </c>
      <c r="Q2546" s="18">
        <f t="shared" si="136"/>
        <v>3</v>
      </c>
      <c r="R2546" s="68">
        <v>1.69</v>
      </c>
      <c r="S2546" s="69">
        <v>42346.09</v>
      </c>
      <c r="T2546" s="59">
        <f t="shared" si="134"/>
        <v>42346.09</v>
      </c>
    </row>
    <row r="2547" spans="1:20">
      <c r="A2547">
        <f t="shared" si="135"/>
        <v>32</v>
      </c>
      <c r="B2547" s="60" t="s">
        <v>59</v>
      </c>
      <c r="C2547" s="60" t="s">
        <v>227</v>
      </c>
      <c r="D2547" s="60">
        <v>3</v>
      </c>
      <c r="E2547" s="65">
        <v>82760.101999999999</v>
      </c>
      <c r="F2547" s="60">
        <v>2016</v>
      </c>
      <c r="G2547" s="65">
        <v>80.837000000000003</v>
      </c>
      <c r="H2547" s="65">
        <v>6.8737630844116211</v>
      </c>
      <c r="I2547" s="66">
        <v>4.8600001335144043</v>
      </c>
      <c r="J2547" s="5">
        <v>10.8598577415531</v>
      </c>
      <c r="K2547" s="6">
        <v>75.299140067748496</v>
      </c>
      <c r="L2547" s="5">
        <v>68.673448183827674</v>
      </c>
      <c r="M2547" s="5">
        <v>11.891394773642809</v>
      </c>
      <c r="N2547" s="7">
        <v>5.7750541034969149</v>
      </c>
      <c r="O2547" s="7" t="s">
        <v>1204</v>
      </c>
      <c r="P2547" s="67">
        <v>52.159835007088553</v>
      </c>
      <c r="Q2547" s="18">
        <f t="shared" si="136"/>
        <v>3</v>
      </c>
      <c r="R2547" s="68">
        <v>1.58</v>
      </c>
      <c r="S2547" s="69">
        <v>60407.97</v>
      </c>
      <c r="T2547" s="59">
        <f t="shared" si="134"/>
        <v>60407.97</v>
      </c>
    </row>
    <row r="2548" spans="1:20">
      <c r="A2548" t="str">
        <f t="shared" si="135"/>
        <v/>
      </c>
      <c r="B2548" s="60" t="s">
        <v>140</v>
      </c>
      <c r="C2548" s="60" t="s">
        <v>308</v>
      </c>
      <c r="D2548" s="60">
        <v>8</v>
      </c>
      <c r="E2548" s="65">
        <v>23420.111000000001</v>
      </c>
      <c r="F2548" s="60">
        <v>2022</v>
      </c>
      <c r="G2548" s="65">
        <v>80.156999999999996</v>
      </c>
      <c r="H2548" s="65">
        <v>6.607147216796875</v>
      </c>
      <c r="I2548" s="66" t="s">
        <v>367</v>
      </c>
      <c r="J2548" s="5">
        <v>10.593241873938354</v>
      </c>
      <c r="K2548" s="6">
        <v>72.832637223635516</v>
      </c>
      <c r="L2548" s="5">
        <v>66.206945339714693</v>
      </c>
      <c r="M2548" s="5" t="s">
        <v>367</v>
      </c>
      <c r="N2548" s="7" t="s">
        <v>367</v>
      </c>
      <c r="O2548" s="7" t="s">
        <v>3404</v>
      </c>
      <c r="P2548" s="67" t="s">
        <v>367</v>
      </c>
      <c r="Q2548" s="18">
        <f t="shared" si="136"/>
        <v>3</v>
      </c>
      <c r="R2548" s="68">
        <v>1.51</v>
      </c>
      <c r="S2548" s="69"/>
      <c r="T2548" s="59" t="str">
        <f t="shared" si="134"/>
        <v/>
      </c>
    </row>
    <row r="2549" spans="1:20">
      <c r="A2549">
        <f t="shared" si="135"/>
        <v>50</v>
      </c>
      <c r="B2549" s="60" t="s">
        <v>16</v>
      </c>
      <c r="C2549" s="60" t="s">
        <v>184</v>
      </c>
      <c r="D2549" s="60">
        <v>3</v>
      </c>
      <c r="E2549" s="65">
        <v>8296.9519999999993</v>
      </c>
      <c r="F2549" s="60">
        <v>2007</v>
      </c>
      <c r="G2549" s="65">
        <v>80.165999999999997</v>
      </c>
      <c r="H2549" s="65">
        <v>7.1515827178955078</v>
      </c>
      <c r="I2549" s="66">
        <v>6.5900001525878906</v>
      </c>
      <c r="J2549" s="5">
        <v>11.137677375036986</v>
      </c>
      <c r="K2549" s="6">
        <v>76.584439886498458</v>
      </c>
      <c r="L2549" s="5">
        <v>69.958748002577636</v>
      </c>
      <c r="M2549" s="5">
        <v>13.621394792716295</v>
      </c>
      <c r="N2549" s="7">
        <v>5.1359459928425499</v>
      </c>
      <c r="O2549" s="7" t="s">
        <v>2589</v>
      </c>
      <c r="P2549" s="67">
        <v>46.980003648271207</v>
      </c>
      <c r="Q2549" s="18">
        <f t="shared" si="136"/>
        <v>3</v>
      </c>
      <c r="R2549" s="68">
        <v>1.69</v>
      </c>
      <c r="S2549" s="69">
        <v>60470.91</v>
      </c>
      <c r="T2549" s="59">
        <f t="shared" si="134"/>
        <v>60470.91</v>
      </c>
    </row>
    <row r="2550" spans="1:20">
      <c r="A2550">
        <f t="shared" si="135"/>
        <v>1</v>
      </c>
      <c r="B2550" s="60" t="s">
        <v>42</v>
      </c>
      <c r="C2550" s="60" t="s">
        <v>210</v>
      </c>
      <c r="D2550" s="60">
        <v>1</v>
      </c>
      <c r="E2550" s="65">
        <v>4716.1469999999999</v>
      </c>
      <c r="F2550" s="60">
        <v>2013</v>
      </c>
      <c r="G2550" s="65">
        <v>80.188999999999993</v>
      </c>
      <c r="H2550" s="65">
        <v>7.1580004692077637</v>
      </c>
      <c r="I2550" s="66">
        <v>2.7300000190734863</v>
      </c>
      <c r="J2550" s="5">
        <v>11.144095126349242</v>
      </c>
      <c r="K2550" s="6">
        <v>76.650554459199085</v>
      </c>
      <c r="L2550" s="5">
        <v>70.024862575278263</v>
      </c>
      <c r="M2550" s="5">
        <v>9.7613946592018905</v>
      </c>
      <c r="N2550" s="7">
        <v>7.173653460396368</v>
      </c>
      <c r="O2550" s="7" t="s">
        <v>1623</v>
      </c>
      <c r="P2550" s="67">
        <v>65.092833330674495</v>
      </c>
      <c r="Q2550" s="18">
        <f t="shared" si="136"/>
        <v>2</v>
      </c>
      <c r="R2550" s="68">
        <v>1.62</v>
      </c>
      <c r="S2550" s="69">
        <v>20232.27</v>
      </c>
      <c r="T2550" s="59">
        <f t="shared" si="134"/>
        <v>20232.27</v>
      </c>
    </row>
    <row r="2551" spans="1:20">
      <c r="A2551">
        <f t="shared" si="135"/>
        <v>42</v>
      </c>
      <c r="B2551" s="60" t="s">
        <v>16</v>
      </c>
      <c r="C2551" s="60" t="s">
        <v>184</v>
      </c>
      <c r="D2551" s="60">
        <v>3</v>
      </c>
      <c r="E2551" s="65">
        <v>8345.0660000000007</v>
      </c>
      <c r="F2551" s="60">
        <v>2009</v>
      </c>
      <c r="G2551" s="65">
        <v>80.206000000000003</v>
      </c>
      <c r="H2551" s="65">
        <v>7.2418162822723389</v>
      </c>
      <c r="I2551" s="66">
        <v>5.9099998474121094</v>
      </c>
      <c r="J2551" s="5">
        <v>11.227910939413817</v>
      </c>
      <c r="K2551" s="6">
        <v>77.24342273303418</v>
      </c>
      <c r="L2551" s="5">
        <v>70.617730849113357</v>
      </c>
      <c r="M2551" s="5">
        <v>12.941394487540514</v>
      </c>
      <c r="N2551" s="7">
        <v>5.4567327282312155</v>
      </c>
      <c r="O2551" s="7" t="s">
        <v>2276</v>
      </c>
      <c r="P2551" s="67">
        <v>49.799869848146365</v>
      </c>
      <c r="Q2551" s="18">
        <f t="shared" si="136"/>
        <v>3</v>
      </c>
      <c r="R2551" s="68">
        <v>1.67</v>
      </c>
      <c r="S2551" s="69">
        <v>58810.44</v>
      </c>
      <c r="T2551" s="59">
        <f t="shared" si="134"/>
        <v>58810.44</v>
      </c>
    </row>
    <row r="2552" spans="1:20">
      <c r="A2552">
        <f t="shared" si="135"/>
        <v>118</v>
      </c>
      <c r="B2552" s="60" t="s">
        <v>18</v>
      </c>
      <c r="C2552" s="60" t="s">
        <v>186</v>
      </c>
      <c r="D2552" s="60">
        <v>4</v>
      </c>
      <c r="E2552" s="65">
        <v>1312.848</v>
      </c>
      <c r="F2552" s="60">
        <v>2014</v>
      </c>
      <c r="G2552" s="65">
        <v>80.213999999999999</v>
      </c>
      <c r="H2552" s="65">
        <v>6.1651339530944824</v>
      </c>
      <c r="I2552" s="66">
        <v>7.9587521553039551</v>
      </c>
      <c r="J2552" s="5">
        <v>10.151228610235961</v>
      </c>
      <c r="K2552" s="6">
        <v>69.8432555445753</v>
      </c>
      <c r="L2552" s="5">
        <v>63.217563660654477</v>
      </c>
      <c r="M2552" s="5">
        <v>14.990146795432359</v>
      </c>
      <c r="N2552" s="7">
        <v>4.2172744885938993</v>
      </c>
      <c r="O2552" s="7" t="s">
        <v>1556</v>
      </c>
      <c r="P2552" s="67">
        <v>38.222788491822044</v>
      </c>
      <c r="Q2552" s="18">
        <f t="shared" si="136"/>
        <v>3</v>
      </c>
      <c r="R2552" s="68">
        <v>1.61</v>
      </c>
      <c r="S2552" s="69">
        <v>55065.82</v>
      </c>
      <c r="T2552" s="59">
        <f t="shared" si="134"/>
        <v>55065.82</v>
      </c>
    </row>
    <row r="2553" spans="1:20">
      <c r="A2553">
        <f t="shared" si="135"/>
        <v>1</v>
      </c>
      <c r="B2553" s="60" t="s">
        <v>42</v>
      </c>
      <c r="C2553" s="60" t="s">
        <v>210</v>
      </c>
      <c r="D2553" s="60">
        <v>1</v>
      </c>
      <c r="E2553" s="65">
        <v>4767.1189999999997</v>
      </c>
      <c r="F2553" s="60">
        <v>2014</v>
      </c>
      <c r="G2553" s="65">
        <v>80.230999999999995</v>
      </c>
      <c r="H2553" s="65">
        <v>7.2470860481262207</v>
      </c>
      <c r="I2553" s="66">
        <v>2.75</v>
      </c>
      <c r="J2553" s="5">
        <v>11.233180705267699</v>
      </c>
      <c r="K2553" s="6">
        <v>77.303764433648098</v>
      </c>
      <c r="L2553" s="5">
        <v>70.678072549727275</v>
      </c>
      <c r="M2553" s="5">
        <v>9.7813946401284042</v>
      </c>
      <c r="N2553" s="7">
        <v>7.225766380978925</v>
      </c>
      <c r="O2553" s="7" t="s">
        <v>1467</v>
      </c>
      <c r="P2553" s="67">
        <v>65.489913169858966</v>
      </c>
      <c r="Q2553" s="18">
        <f t="shared" si="136"/>
        <v>2</v>
      </c>
      <c r="R2553" s="68">
        <v>1.61</v>
      </c>
      <c r="S2553" s="69">
        <v>20724.919999999998</v>
      </c>
      <c r="T2553" s="59">
        <f t="shared" si="134"/>
        <v>20724.919999999998</v>
      </c>
    </row>
    <row r="2554" spans="1:20">
      <c r="A2554">
        <f t="shared" si="135"/>
        <v>80</v>
      </c>
      <c r="B2554" s="60" t="s">
        <v>334</v>
      </c>
      <c r="C2554" s="60" t="s">
        <v>335</v>
      </c>
      <c r="D2554" s="60">
        <v>4</v>
      </c>
      <c r="E2554" s="65">
        <v>5281.5379999999996</v>
      </c>
      <c r="F2554" s="60">
        <v>2024</v>
      </c>
      <c r="G2554" s="65">
        <v>80.245999999999995</v>
      </c>
      <c r="H2554" s="65">
        <v>6.1970000000000001</v>
      </c>
      <c r="I2554" s="66">
        <v>5.1399998664855957</v>
      </c>
      <c r="J2554" s="5">
        <v>10.18309465714148</v>
      </c>
      <c r="K2554" s="6">
        <v>70.090452979571523</v>
      </c>
      <c r="L2554" s="5">
        <v>63.464761095650701</v>
      </c>
      <c r="M2554" s="5">
        <v>12.171394506614</v>
      </c>
      <c r="N2554" s="7">
        <v>5.2142555284986951</v>
      </c>
      <c r="O2554" s="7" t="s">
        <v>3405</v>
      </c>
      <c r="P2554" s="67">
        <v>46.602546478601333</v>
      </c>
      <c r="Q2554" s="18">
        <f t="shared" si="136"/>
        <v>3</v>
      </c>
      <c r="R2554" s="68">
        <v>1.49</v>
      </c>
      <c r="S2554" s="69">
        <v>36721.08</v>
      </c>
      <c r="T2554" s="59">
        <f t="shared" si="134"/>
        <v>36721.08</v>
      </c>
    </row>
    <row r="2555" spans="1:20">
      <c r="A2555">
        <f t="shared" si="135"/>
        <v>12</v>
      </c>
      <c r="B2555" s="60" t="s">
        <v>108</v>
      </c>
      <c r="C2555" s="60" t="s">
        <v>276</v>
      </c>
      <c r="D2555" s="60">
        <v>2</v>
      </c>
      <c r="E2555" s="65">
        <v>4261.8239999999996</v>
      </c>
      <c r="F2555" s="60">
        <v>2008</v>
      </c>
      <c r="G2555" s="65">
        <v>80.245999999999995</v>
      </c>
      <c r="H2555" s="65">
        <v>7.3811707496643066</v>
      </c>
      <c r="I2555" s="66">
        <v>5.1911020278930664</v>
      </c>
      <c r="J2555" s="5">
        <v>11.367265406805785</v>
      </c>
      <c r="K2555" s="6">
        <v>78.241124955395904</v>
      </c>
      <c r="L2555" s="5">
        <v>71.615433071475081</v>
      </c>
      <c r="M2555" s="5">
        <v>12.222496668021471</v>
      </c>
      <c r="N2555" s="7">
        <v>5.8593129551712044</v>
      </c>
      <c r="O2555" s="7" t="s">
        <v>2439</v>
      </c>
      <c r="P2555" s="67">
        <v>53.596853314642082</v>
      </c>
      <c r="Q2555" s="18">
        <f t="shared" si="136"/>
        <v>3</v>
      </c>
      <c r="R2555" s="68">
        <v>1.69</v>
      </c>
      <c r="S2555" s="69">
        <v>41561.18</v>
      </c>
      <c r="T2555" s="59">
        <f t="shared" si="134"/>
        <v>41561.18</v>
      </c>
    </row>
    <row r="2556" spans="1:20">
      <c r="A2556">
        <f t="shared" si="135"/>
        <v>73</v>
      </c>
      <c r="B2556" s="60" t="s">
        <v>132</v>
      </c>
      <c r="C2556" s="60" t="s">
        <v>300</v>
      </c>
      <c r="D2556" s="60">
        <v>7</v>
      </c>
      <c r="E2556" s="65">
        <v>2058.4009999999998</v>
      </c>
      <c r="F2556" s="60">
        <v>2014</v>
      </c>
      <c r="G2556" s="65">
        <v>80.251999999999995</v>
      </c>
      <c r="H2556" s="65">
        <v>5.6783952713012695</v>
      </c>
      <c r="I2556" s="66">
        <v>4.8299999237060547</v>
      </c>
      <c r="J2556" s="5">
        <v>9.6644899284427481</v>
      </c>
      <c r="K2556" s="6">
        <v>66.525859584142054</v>
      </c>
      <c r="L2556" s="5">
        <v>59.900167700221232</v>
      </c>
      <c r="M2556" s="5">
        <v>11.861394563834459</v>
      </c>
      <c r="N2556" s="7">
        <v>5.0500105512767943</v>
      </c>
      <c r="O2556" s="7" t="s">
        <v>1525</v>
      </c>
      <c r="P2556" s="67">
        <v>45.770197245871003</v>
      </c>
      <c r="Q2556" s="18">
        <f t="shared" si="136"/>
        <v>3</v>
      </c>
      <c r="R2556" s="68">
        <v>1.61</v>
      </c>
      <c r="S2556" s="69">
        <v>37655.199999999997</v>
      </c>
      <c r="T2556" s="59">
        <f t="shared" si="134"/>
        <v>37655.199999999997</v>
      </c>
    </row>
    <row r="2557" spans="1:20">
      <c r="A2557">
        <f t="shared" si="135"/>
        <v>41</v>
      </c>
      <c r="B2557" s="60" t="s">
        <v>107</v>
      </c>
      <c r="C2557" s="60" t="s">
        <v>275</v>
      </c>
      <c r="D2557" s="60">
        <v>3</v>
      </c>
      <c r="E2557" s="65">
        <v>16531.357</v>
      </c>
      <c r="F2557" s="60">
        <v>2007</v>
      </c>
      <c r="G2557" s="65">
        <v>80.254999999999995</v>
      </c>
      <c r="H2557" s="65">
        <v>7.4518795013427734</v>
      </c>
      <c r="I2557" s="66">
        <v>6.5341482162475586</v>
      </c>
      <c r="J2557" s="5">
        <v>11.437974158484252</v>
      </c>
      <c r="K2557" s="6">
        <v>78.736644496175771</v>
      </c>
      <c r="L2557" s="5">
        <v>72.110952612254948</v>
      </c>
      <c r="M2557" s="5">
        <v>13.565542856375963</v>
      </c>
      <c r="N2557" s="7">
        <v>5.3157439680611054</v>
      </c>
      <c r="O2557" s="7" t="s">
        <v>2574</v>
      </c>
      <c r="P2557" s="67">
        <v>48.624668437093192</v>
      </c>
      <c r="Q2557" s="18">
        <f t="shared" si="136"/>
        <v>3</v>
      </c>
      <c r="R2557" s="68">
        <v>1.69</v>
      </c>
      <c r="S2557" s="69">
        <v>62601.62</v>
      </c>
      <c r="T2557" s="59">
        <f t="shared" si="134"/>
        <v>62601.62</v>
      </c>
    </row>
    <row r="2558" spans="1:20">
      <c r="A2558">
        <f t="shared" si="135"/>
        <v>81</v>
      </c>
      <c r="B2558" s="60" t="s">
        <v>21</v>
      </c>
      <c r="C2558" s="60" t="s">
        <v>189</v>
      </c>
      <c r="D2558" s="60">
        <v>3</v>
      </c>
      <c r="E2558" s="65">
        <v>11107.518</v>
      </c>
      <c r="F2558" s="60">
        <v>2012</v>
      </c>
      <c r="G2558" s="65">
        <v>80.260000000000005</v>
      </c>
      <c r="H2558" s="65">
        <v>6.935122013092041</v>
      </c>
      <c r="I2558" s="66">
        <v>7.1399998664855957</v>
      </c>
      <c r="J2558" s="5">
        <v>10.92121667023352</v>
      </c>
      <c r="K2558" s="6">
        <v>75.184076786471167</v>
      </c>
      <c r="L2558" s="5">
        <v>68.558384902550344</v>
      </c>
      <c r="M2558" s="5">
        <v>14.171394506614</v>
      </c>
      <c r="N2558" s="7">
        <v>4.8378008861832988</v>
      </c>
      <c r="O2558" s="7" t="s">
        <v>1853</v>
      </c>
      <c r="P2558" s="67">
        <v>43.897599529977747</v>
      </c>
      <c r="Q2558" s="18">
        <f t="shared" si="136"/>
        <v>3</v>
      </c>
      <c r="R2558" s="68">
        <v>1.62</v>
      </c>
      <c r="S2558" s="69">
        <v>56356.83</v>
      </c>
      <c r="T2558" s="59">
        <f t="shared" si="134"/>
        <v>56356.83</v>
      </c>
    </row>
    <row r="2559" spans="1:20">
      <c r="A2559">
        <f t="shared" si="135"/>
        <v>143</v>
      </c>
      <c r="B2559" s="60" t="s">
        <v>90</v>
      </c>
      <c r="C2559" s="60" t="s">
        <v>258</v>
      </c>
      <c r="D2559" s="60">
        <v>3</v>
      </c>
      <c r="E2559" s="65">
        <v>518.58399999999995</v>
      </c>
      <c r="F2559" s="60">
        <v>2011</v>
      </c>
      <c r="G2559" s="65">
        <v>80.284999999999997</v>
      </c>
      <c r="H2559" s="65">
        <v>7.1014003753662109</v>
      </c>
      <c r="I2559" s="66">
        <v>17.639999389648438</v>
      </c>
      <c r="J2559" s="5">
        <v>11.08749503250769</v>
      </c>
      <c r="K2559" s="6">
        <v>76.352549367761014</v>
      </c>
      <c r="L2559" s="5">
        <v>69.726857483840192</v>
      </c>
      <c r="M2559" s="5">
        <v>24.671394029776842</v>
      </c>
      <c r="N2559" s="7">
        <v>2.8262228473869051</v>
      </c>
      <c r="O2559" s="7" t="s">
        <v>2057</v>
      </c>
      <c r="P2559" s="67">
        <v>25.733719401563256</v>
      </c>
      <c r="Q2559" s="18">
        <f t="shared" si="136"/>
        <v>3</v>
      </c>
      <c r="R2559" s="68">
        <v>1.65</v>
      </c>
      <c r="S2559" s="69">
        <v>129885.37</v>
      </c>
      <c r="T2559" s="59">
        <f t="shared" si="134"/>
        <v>129885.37</v>
      </c>
    </row>
    <row r="2560" spans="1:20">
      <c r="A2560">
        <f t="shared" si="135"/>
        <v>25</v>
      </c>
      <c r="B2560" s="60" t="s">
        <v>36</v>
      </c>
      <c r="C2560" s="60" t="s">
        <v>204</v>
      </c>
      <c r="D2560" s="60">
        <v>1</v>
      </c>
      <c r="E2560" s="65">
        <v>18267.221000000001</v>
      </c>
      <c r="F2560" s="60">
        <v>2016</v>
      </c>
      <c r="G2560" s="65">
        <v>80.295000000000002</v>
      </c>
      <c r="H2560" s="65">
        <v>6.5790562629699707</v>
      </c>
      <c r="I2560" s="66">
        <v>4.0500001907348633</v>
      </c>
      <c r="J2560" s="5">
        <v>10.565150920111449</v>
      </c>
      <c r="K2560" s="6">
        <v>72.76455875906494</v>
      </c>
      <c r="L2560" s="5">
        <v>66.138866875144117</v>
      </c>
      <c r="M2560" s="5">
        <v>11.081394830863267</v>
      </c>
      <c r="N2560" s="7">
        <v>5.9684604586904459</v>
      </c>
      <c r="O2560" s="7" t="s">
        <v>1170</v>
      </c>
      <c r="P2560" s="67">
        <v>53.906666014283523</v>
      </c>
      <c r="Q2560" s="18">
        <f t="shared" si="136"/>
        <v>3</v>
      </c>
      <c r="R2560" s="68">
        <v>1.58</v>
      </c>
      <c r="S2560" s="69">
        <v>27958.73</v>
      </c>
      <c r="T2560" s="59">
        <f t="shared" si="134"/>
        <v>27958.73</v>
      </c>
    </row>
    <row r="2561" spans="1:20">
      <c r="A2561">
        <f t="shared" si="135"/>
        <v>1</v>
      </c>
      <c r="B2561" s="60" t="s">
        <v>42</v>
      </c>
      <c r="C2561" s="60" t="s">
        <v>210</v>
      </c>
      <c r="D2561" s="60">
        <v>1</v>
      </c>
      <c r="E2561" s="65">
        <v>4999.5529999999999</v>
      </c>
      <c r="F2561" s="60">
        <v>2019</v>
      </c>
      <c r="G2561" s="65">
        <v>80.296000000000006</v>
      </c>
      <c r="H2561" s="65">
        <v>6.9976186752319336</v>
      </c>
      <c r="I2561" s="66">
        <v>2.5999999046325684</v>
      </c>
      <c r="J2561" s="5">
        <v>10.983713332373412</v>
      </c>
      <c r="K2561" s="6">
        <v>75.648233879372</v>
      </c>
      <c r="L2561" s="5">
        <v>69.022541995451178</v>
      </c>
      <c r="M2561" s="5">
        <v>9.6313945447609726</v>
      </c>
      <c r="N2561" s="7">
        <v>7.1664120574311028</v>
      </c>
      <c r="O2561" s="7" t="s">
        <v>708</v>
      </c>
      <c r="P2561" s="67">
        <v>64.500979502008619</v>
      </c>
      <c r="Q2561" s="18">
        <f t="shared" si="136"/>
        <v>2</v>
      </c>
      <c r="R2561" s="68">
        <v>1.55</v>
      </c>
      <c r="S2561" s="69">
        <v>23364.78</v>
      </c>
      <c r="T2561" s="59">
        <f t="shared" si="134"/>
        <v>23364.78</v>
      </c>
    </row>
    <row r="2562" spans="1:20">
      <c r="A2562">
        <f t="shared" si="135"/>
        <v>80</v>
      </c>
      <c r="B2562" s="60" t="s">
        <v>47</v>
      </c>
      <c r="C2562" s="60" t="s">
        <v>215</v>
      </c>
      <c r="D2562" s="60">
        <v>3</v>
      </c>
      <c r="E2562" s="65">
        <v>5615.3329999999996</v>
      </c>
      <c r="F2562" s="60">
        <v>2013</v>
      </c>
      <c r="G2562" s="65">
        <v>80.305999999999997</v>
      </c>
      <c r="H2562" s="65">
        <v>7.5886068344116211</v>
      </c>
      <c r="I2562" s="66">
        <v>7.8499999046325684</v>
      </c>
      <c r="J2562" s="5">
        <v>11.5747014915531</v>
      </c>
      <c r="K2562" s="6">
        <v>79.72848036526409</v>
      </c>
      <c r="L2562" s="5">
        <v>73.102788481343268</v>
      </c>
      <c r="M2562" s="5">
        <v>14.881394544760973</v>
      </c>
      <c r="N2562" s="7">
        <v>4.912361422947372</v>
      </c>
      <c r="O2562" s="7" t="s">
        <v>1645</v>
      </c>
      <c r="P2562" s="67">
        <v>44.574152505309414</v>
      </c>
      <c r="Q2562" s="18">
        <f t="shared" si="136"/>
        <v>3</v>
      </c>
      <c r="R2562" s="68">
        <v>1.62</v>
      </c>
      <c r="S2562" s="69">
        <v>61085.03</v>
      </c>
      <c r="T2562" s="59">
        <f t="shared" ref="T2562:T2625" si="137">IF(S2562=0,"",IF(F2562=2025,_xlfn.XLOOKUP("2024"&amp;C2562,O:O,S:S,"",0),S2562))</f>
        <v>61085.03</v>
      </c>
    </row>
    <row r="2563" spans="1:20">
      <c r="A2563">
        <f t="shared" ref="A2563:A2626" si="138">IF(ISNUMBER(P2563),COUNTIFS($F$3:$F$3127,F2563,$P$3:$P$3127,"&gt;"&amp;P2563)+1,"")</f>
        <v>51</v>
      </c>
      <c r="B2563" s="60" t="s">
        <v>36</v>
      </c>
      <c r="C2563" s="60" t="s">
        <v>204</v>
      </c>
      <c r="D2563" s="60">
        <v>1</v>
      </c>
      <c r="E2563" s="65">
        <v>19197.743999999999</v>
      </c>
      <c r="F2563" s="60">
        <v>2019</v>
      </c>
      <c r="G2563" s="65">
        <v>80.323999999999998</v>
      </c>
      <c r="H2563" s="65">
        <v>5.9422502517700195</v>
      </c>
      <c r="I2563" s="66">
        <v>4.1700000762939453</v>
      </c>
      <c r="J2563" s="5">
        <v>9.9283449089114981</v>
      </c>
      <c r="K2563" s="6">
        <v>68.403429472765225</v>
      </c>
      <c r="L2563" s="5">
        <v>61.777737588844403</v>
      </c>
      <c r="M2563" s="5">
        <v>11.20139471642235</v>
      </c>
      <c r="N2563" s="7">
        <v>5.5151826315228538</v>
      </c>
      <c r="O2563" s="7" t="s">
        <v>733</v>
      </c>
      <c r="P2563" s="67">
        <v>49.639160993654535</v>
      </c>
      <c r="Q2563" s="18">
        <f t="shared" si="136"/>
        <v>3</v>
      </c>
      <c r="R2563" s="68">
        <v>1.55</v>
      </c>
      <c r="S2563" s="69">
        <v>28218.53</v>
      </c>
      <c r="T2563" s="59">
        <f t="shared" si="137"/>
        <v>28218.53</v>
      </c>
    </row>
    <row r="2564" spans="1:20">
      <c r="A2564">
        <f t="shared" si="138"/>
        <v>122</v>
      </c>
      <c r="B2564" s="60" t="s">
        <v>18</v>
      </c>
      <c r="C2564" s="60" t="s">
        <v>186</v>
      </c>
      <c r="D2564" s="60">
        <v>4</v>
      </c>
      <c r="E2564" s="65">
        <v>1369.65</v>
      </c>
      <c r="F2564" s="60">
        <v>2015</v>
      </c>
      <c r="G2564" s="65">
        <v>80.337999999999994</v>
      </c>
      <c r="H2564" s="65">
        <v>6.0073752403259277</v>
      </c>
      <c r="I2564" s="66">
        <v>7.5143814086914063</v>
      </c>
      <c r="J2564" s="5">
        <v>9.9934698974674063</v>
      </c>
      <c r="K2564" s="6">
        <v>68.864122357375209</v>
      </c>
      <c r="L2564" s="5">
        <v>62.238430473454386</v>
      </c>
      <c r="M2564" s="5">
        <v>14.54577604881981</v>
      </c>
      <c r="N2564" s="7">
        <v>4.2787975192636196</v>
      </c>
      <c r="O2564" s="7" t="s">
        <v>1405</v>
      </c>
      <c r="P2564" s="67">
        <v>38.690640548811274</v>
      </c>
      <c r="Q2564" s="18">
        <f t="shared" si="136"/>
        <v>3</v>
      </c>
      <c r="R2564" s="68">
        <v>1.59</v>
      </c>
      <c r="S2564" s="69">
        <v>54149.91</v>
      </c>
      <c r="T2564" s="59">
        <f t="shared" si="137"/>
        <v>54149.91</v>
      </c>
    </row>
    <row r="2565" spans="1:20">
      <c r="A2565">
        <f t="shared" si="138"/>
        <v>26</v>
      </c>
      <c r="B2565" s="60" t="s">
        <v>59</v>
      </c>
      <c r="C2565" s="60" t="s">
        <v>227</v>
      </c>
      <c r="D2565" s="60">
        <v>3</v>
      </c>
      <c r="E2565" s="65">
        <v>83104.006999999998</v>
      </c>
      <c r="F2565" s="60">
        <v>2017</v>
      </c>
      <c r="G2565" s="65">
        <v>80.936999999999998</v>
      </c>
      <c r="H2565" s="65">
        <v>7.0743246078491211</v>
      </c>
      <c r="I2565" s="66">
        <v>4.869999885559082</v>
      </c>
      <c r="J2565" s="5">
        <v>11.0604192649906</v>
      </c>
      <c r="K2565" s="6">
        <v>76.78464581697834</v>
      </c>
      <c r="L2565" s="5">
        <v>70.158953933057518</v>
      </c>
      <c r="M2565" s="5">
        <v>11.901394525687486</v>
      </c>
      <c r="N2565" s="7">
        <v>5.8950195946894528</v>
      </c>
      <c r="O2565" s="7" t="s">
        <v>1048</v>
      </c>
      <c r="P2565" s="67">
        <v>53.243353899726827</v>
      </c>
      <c r="Q2565" s="18">
        <f t="shared" si="136"/>
        <v>3</v>
      </c>
      <c r="R2565" s="68">
        <v>1.58</v>
      </c>
      <c r="S2565" s="69">
        <v>61866.49</v>
      </c>
      <c r="T2565" s="59">
        <f t="shared" si="137"/>
        <v>61866.49</v>
      </c>
    </row>
    <row r="2566" spans="1:20">
      <c r="A2566">
        <f t="shared" si="138"/>
        <v>47</v>
      </c>
      <c r="B2566" s="60" t="s">
        <v>16</v>
      </c>
      <c r="C2566" s="60" t="s">
        <v>184</v>
      </c>
      <c r="D2566" s="60">
        <v>3</v>
      </c>
      <c r="E2566" s="65">
        <v>8323.2530000000006</v>
      </c>
      <c r="F2566" s="60">
        <v>2008</v>
      </c>
      <c r="G2566" s="65">
        <v>80.363</v>
      </c>
      <c r="H2566" s="65">
        <v>7.1809539794921875</v>
      </c>
      <c r="I2566" s="66">
        <v>6.5900001525878906</v>
      </c>
      <c r="J2566" s="5">
        <v>11.167048636633666</v>
      </c>
      <c r="K2566" s="6">
        <v>76.975096320851378</v>
      </c>
      <c r="L2566" s="5">
        <v>70.349404436930556</v>
      </c>
      <c r="M2566" s="5">
        <v>13.621394792716295</v>
      </c>
      <c r="N2566" s="7">
        <v>5.1646256134172228</v>
      </c>
      <c r="O2566" s="7" t="s">
        <v>2433</v>
      </c>
      <c r="P2566" s="67">
        <v>47.242344545373101</v>
      </c>
      <c r="Q2566" s="18">
        <f t="shared" si="136"/>
        <v>3</v>
      </c>
      <c r="R2566" s="68">
        <v>1.69</v>
      </c>
      <c r="S2566" s="69">
        <v>61157.99</v>
      </c>
      <c r="T2566" s="59">
        <f t="shared" si="137"/>
        <v>61157.99</v>
      </c>
    </row>
    <row r="2567" spans="1:20">
      <c r="A2567">
        <f t="shared" si="138"/>
        <v>51</v>
      </c>
      <c r="B2567" s="60" t="s">
        <v>132</v>
      </c>
      <c r="C2567" s="60" t="s">
        <v>300</v>
      </c>
      <c r="D2567" s="60">
        <v>7</v>
      </c>
      <c r="E2567" s="65">
        <v>2102.4189999999999</v>
      </c>
      <c r="F2567" s="60">
        <v>2020</v>
      </c>
      <c r="G2567" s="65">
        <v>80.364000000000004</v>
      </c>
      <c r="H2567" s="65">
        <v>6.4620761871337891</v>
      </c>
      <c r="I2567" s="66">
        <v>4.8400001525878906</v>
      </c>
      <c r="J2567" s="5">
        <v>10.448170844275268</v>
      </c>
      <c r="K2567" s="6">
        <v>72.020727318983162</v>
      </c>
      <c r="L2567" s="5">
        <v>65.39503543506234</v>
      </c>
      <c r="M2567" s="5">
        <v>11.871394792716295</v>
      </c>
      <c r="N2567" s="7">
        <v>5.508622750477941</v>
      </c>
      <c r="O2567" s="7" t="s">
        <v>667</v>
      </c>
      <c r="P2567" s="67">
        <v>49.464566479532095</v>
      </c>
      <c r="Q2567" s="18">
        <f t="shared" si="136"/>
        <v>3</v>
      </c>
      <c r="R2567" s="68">
        <v>1.53</v>
      </c>
      <c r="S2567" s="69">
        <v>42463.56</v>
      </c>
      <c r="T2567" s="59">
        <f t="shared" si="137"/>
        <v>42463.56</v>
      </c>
    </row>
    <row r="2568" spans="1:20">
      <c r="A2568">
        <f t="shared" si="138"/>
        <v>71</v>
      </c>
      <c r="B2568" s="60" t="s">
        <v>21</v>
      </c>
      <c r="C2568" s="60" t="s">
        <v>189</v>
      </c>
      <c r="D2568" s="60">
        <v>3</v>
      </c>
      <c r="E2568" s="65">
        <v>11038.630999999999</v>
      </c>
      <c r="F2568" s="60">
        <v>2011</v>
      </c>
      <c r="G2568" s="65">
        <v>80.366</v>
      </c>
      <c r="H2568" s="65">
        <v>7.1113638877868652</v>
      </c>
      <c r="I2568" s="66">
        <v>7.0900001525878906</v>
      </c>
      <c r="J2568" s="5">
        <v>11.097458544928344</v>
      </c>
      <c r="K2568" s="6">
        <v>76.498263512724549</v>
      </c>
      <c r="L2568" s="5">
        <v>69.872571628803726</v>
      </c>
      <c r="M2568" s="5">
        <v>14.121394792716295</v>
      </c>
      <c r="N2568" s="7">
        <v>4.9479936404613127</v>
      </c>
      <c r="O2568" s="7" t="s">
        <v>2003</v>
      </c>
      <c r="P2568" s="67">
        <v>45.053163469426721</v>
      </c>
      <c r="Q2568" s="18">
        <f t="shared" si="136"/>
        <v>3</v>
      </c>
      <c r="R2568" s="68">
        <v>1.65</v>
      </c>
      <c r="S2568" s="69">
        <v>56585.3</v>
      </c>
      <c r="T2568" s="59">
        <f t="shared" si="137"/>
        <v>56585.3</v>
      </c>
    </row>
    <row r="2569" spans="1:20">
      <c r="A2569">
        <f t="shared" si="138"/>
        <v>58</v>
      </c>
      <c r="B2569" s="60" t="s">
        <v>61</v>
      </c>
      <c r="C2569" s="60" t="s">
        <v>229</v>
      </c>
      <c r="D2569" s="60">
        <v>3</v>
      </c>
      <c r="E2569" s="65">
        <v>11108.069</v>
      </c>
      <c r="F2569" s="60">
        <v>2009</v>
      </c>
      <c r="G2569" s="65">
        <v>80.367999999999995</v>
      </c>
      <c r="H2569" s="65">
        <v>6.0385746955871582</v>
      </c>
      <c r="I2569" s="66">
        <v>5.369999885559082</v>
      </c>
      <c r="J2569" s="5">
        <v>10.024669352728637</v>
      </c>
      <c r="K2569" s="6">
        <v>69.104910741667581</v>
      </c>
      <c r="L2569" s="5">
        <v>62.479218857746758</v>
      </c>
      <c r="M2569" s="5">
        <v>12.401394525687486</v>
      </c>
      <c r="N2569" s="7">
        <v>5.038080090777787</v>
      </c>
      <c r="O2569" s="7" t="s">
        <v>2306</v>
      </c>
      <c r="P2569" s="67">
        <v>45.979113381754054</v>
      </c>
      <c r="Q2569" s="18">
        <f t="shared" si="136"/>
        <v>3</v>
      </c>
      <c r="R2569" s="68">
        <v>1.67</v>
      </c>
      <c r="S2569" s="69">
        <v>39886.21</v>
      </c>
      <c r="T2569" s="59">
        <f t="shared" si="137"/>
        <v>39886.21</v>
      </c>
    </row>
    <row r="2570" spans="1:20">
      <c r="A2570">
        <f t="shared" si="138"/>
        <v>54</v>
      </c>
      <c r="B2570" s="60" t="s">
        <v>45</v>
      </c>
      <c r="C2570" s="60" t="s">
        <v>213</v>
      </c>
      <c r="D2570" s="60">
        <v>3</v>
      </c>
      <c r="E2570" s="65">
        <v>1109.3710000000001</v>
      </c>
      <c r="F2570" s="60">
        <v>2009</v>
      </c>
      <c r="G2570" s="65">
        <v>80.375</v>
      </c>
      <c r="H2570" s="65">
        <v>6.8334774971008301</v>
      </c>
      <c r="I2570" s="66">
        <v>6.130000114440918</v>
      </c>
      <c r="J2570" s="5">
        <v>10.819572154242309</v>
      </c>
      <c r="K2570" s="6">
        <v>74.591057778895546</v>
      </c>
      <c r="L2570" s="5">
        <v>67.965365894974724</v>
      </c>
      <c r="M2570" s="5">
        <v>13.161394754569322</v>
      </c>
      <c r="N2570" s="7">
        <v>5.1639941786092827</v>
      </c>
      <c r="O2570" s="7" t="s">
        <v>2298</v>
      </c>
      <c r="P2570" s="67">
        <v>47.128245197137858</v>
      </c>
      <c r="Q2570" s="18">
        <f t="shared" si="136"/>
        <v>3</v>
      </c>
      <c r="R2570" s="68">
        <v>1.67</v>
      </c>
      <c r="S2570" s="69">
        <v>42253.56</v>
      </c>
      <c r="T2570" s="59">
        <f t="shared" si="137"/>
        <v>42253.56</v>
      </c>
    </row>
    <row r="2571" spans="1:20">
      <c r="A2571">
        <f t="shared" si="138"/>
        <v>25</v>
      </c>
      <c r="B2571" s="60" t="s">
        <v>59</v>
      </c>
      <c r="C2571" s="60" t="s">
        <v>227</v>
      </c>
      <c r="D2571" s="60">
        <v>3</v>
      </c>
      <c r="E2571" s="65">
        <v>83368.505000000005</v>
      </c>
      <c r="F2571" s="60">
        <v>2018</v>
      </c>
      <c r="G2571" s="65">
        <v>80.875</v>
      </c>
      <c r="H2571" s="65">
        <v>7.1183643341064453</v>
      </c>
      <c r="I2571" s="66">
        <v>4.7199997901916504</v>
      </c>
      <c r="J2571" s="5">
        <v>11.104458991247924</v>
      </c>
      <c r="K2571" s="6">
        <v>77.031329015463143</v>
      </c>
      <c r="L2571" s="5">
        <v>70.405637131542321</v>
      </c>
      <c r="M2571" s="5">
        <v>11.751394430320055</v>
      </c>
      <c r="N2571" s="7">
        <v>5.9912581054965743</v>
      </c>
      <c r="O2571" s="7" t="s">
        <v>892</v>
      </c>
      <c r="P2571" s="67">
        <v>53.986895893696307</v>
      </c>
      <c r="Q2571" s="18">
        <f t="shared" si="136"/>
        <v>3</v>
      </c>
      <c r="R2571" s="68">
        <v>1.56</v>
      </c>
      <c r="S2571" s="69">
        <v>62381.35</v>
      </c>
      <c r="T2571" s="59">
        <f t="shared" si="137"/>
        <v>62381.35</v>
      </c>
    </row>
    <row r="2572" spans="1:20">
      <c r="A2572">
        <f t="shared" si="138"/>
        <v>27</v>
      </c>
      <c r="B2572" s="60" t="s">
        <v>107</v>
      </c>
      <c r="C2572" s="60" t="s">
        <v>275</v>
      </c>
      <c r="D2572" s="60">
        <v>3</v>
      </c>
      <c r="E2572" s="65">
        <v>16597.258000000002</v>
      </c>
      <c r="F2572" s="60">
        <v>2008</v>
      </c>
      <c r="G2572" s="65">
        <v>80.387</v>
      </c>
      <c r="H2572" s="65">
        <v>7.631011962890625</v>
      </c>
      <c r="I2572" s="66">
        <v>6.4596924781799316</v>
      </c>
      <c r="J2572" s="5">
        <v>11.617106620032104</v>
      </c>
      <c r="K2572" s="6">
        <v>80.101286092115217</v>
      </c>
      <c r="L2572" s="5">
        <v>73.475594208194394</v>
      </c>
      <c r="M2572" s="5">
        <v>13.491087118308336</v>
      </c>
      <c r="N2572" s="7">
        <v>5.446232283867098</v>
      </c>
      <c r="O2572" s="7" t="s">
        <v>2421</v>
      </c>
      <c r="P2572" s="67">
        <v>49.81828331566971</v>
      </c>
      <c r="Q2572" s="18">
        <f t="shared" si="136"/>
        <v>3</v>
      </c>
      <c r="R2572" s="68">
        <v>1.69</v>
      </c>
      <c r="S2572" s="69">
        <v>63678.400000000001</v>
      </c>
      <c r="T2572" s="59">
        <f t="shared" si="137"/>
        <v>63678.400000000001</v>
      </c>
    </row>
    <row r="2573" spans="1:20">
      <c r="A2573">
        <f t="shared" si="138"/>
        <v>26</v>
      </c>
      <c r="B2573" s="60" t="s">
        <v>59</v>
      </c>
      <c r="C2573" s="60" t="s">
        <v>227</v>
      </c>
      <c r="D2573" s="60">
        <v>3</v>
      </c>
      <c r="E2573" s="65">
        <v>83559.186000000002</v>
      </c>
      <c r="F2573" s="60">
        <v>2019</v>
      </c>
      <c r="G2573" s="65">
        <v>81.188999999999993</v>
      </c>
      <c r="H2573" s="65">
        <v>7.0354723930358887</v>
      </c>
      <c r="I2573" s="66">
        <v>4.5799999237060547</v>
      </c>
      <c r="J2573" s="5">
        <v>11.021567050177367</v>
      </c>
      <c r="K2573" s="6">
        <v>76.753154164078467</v>
      </c>
      <c r="L2573" s="5">
        <v>70.127462280157644</v>
      </c>
      <c r="M2573" s="5">
        <v>11.611394563834459</v>
      </c>
      <c r="N2573" s="7">
        <v>6.0395383082218919</v>
      </c>
      <c r="O2573" s="7" t="s">
        <v>742</v>
      </c>
      <c r="P2573" s="67">
        <v>54.358601417046863</v>
      </c>
      <c r="Q2573" s="18">
        <f t="shared" si="136"/>
        <v>3</v>
      </c>
      <c r="R2573" s="68">
        <v>1.55</v>
      </c>
      <c r="S2573" s="69">
        <v>62849.37</v>
      </c>
      <c r="T2573" s="59">
        <f t="shared" si="137"/>
        <v>62849.37</v>
      </c>
    </row>
    <row r="2574" spans="1:20">
      <c r="A2574">
        <f t="shared" si="138"/>
        <v>61</v>
      </c>
      <c r="B2574" s="60" t="s">
        <v>55</v>
      </c>
      <c r="C2574" s="60" t="s">
        <v>223</v>
      </c>
      <c r="D2574" s="60">
        <v>3</v>
      </c>
      <c r="E2574" s="65">
        <v>5388.241</v>
      </c>
      <c r="F2574" s="60">
        <v>2011</v>
      </c>
      <c r="G2574" s="65">
        <v>80.391999999999996</v>
      </c>
      <c r="H2574" s="65">
        <v>7.3542251586914063</v>
      </c>
      <c r="I2574" s="66">
        <v>7.0488677024841309</v>
      </c>
      <c r="J2574" s="5">
        <v>11.340319815832885</v>
      </c>
      <c r="K2574" s="6">
        <v>78.197672770446061</v>
      </c>
      <c r="L2574" s="5">
        <v>71.571980886525239</v>
      </c>
      <c r="M2574" s="5">
        <v>14.080262342612535</v>
      </c>
      <c r="N2574" s="7">
        <v>5.0831425682971583</v>
      </c>
      <c r="O2574" s="7" t="s">
        <v>1971</v>
      </c>
      <c r="P2574" s="67">
        <v>46.283740382201096</v>
      </c>
      <c r="Q2574" s="18">
        <f t="shared" si="136"/>
        <v>3</v>
      </c>
      <c r="R2574" s="68">
        <v>1.65</v>
      </c>
      <c r="S2574" s="69">
        <v>55053.39</v>
      </c>
      <c r="T2574" s="59">
        <f t="shared" si="137"/>
        <v>55053.39</v>
      </c>
    </row>
    <row r="2575" spans="1:20">
      <c r="A2575">
        <f t="shared" si="138"/>
        <v>101</v>
      </c>
      <c r="B2575" s="60" t="s">
        <v>81</v>
      </c>
      <c r="C2575" s="60" t="s">
        <v>249</v>
      </c>
      <c r="D2575" s="60">
        <v>4</v>
      </c>
      <c r="E2575" s="65">
        <v>4838.7820000000002</v>
      </c>
      <c r="F2575" s="60">
        <v>2023</v>
      </c>
      <c r="G2575" s="65">
        <v>80.405000000000001</v>
      </c>
      <c r="H2575" s="65">
        <v>6.9509999999999996</v>
      </c>
      <c r="I2575" s="66">
        <v>7.2169919013977051</v>
      </c>
      <c r="J2575" s="5">
        <v>10.937094657141479</v>
      </c>
      <c r="K2575" s="6">
        <v>75.42941153935034</v>
      </c>
      <c r="L2575" s="5">
        <v>68.803719655429518</v>
      </c>
      <c r="M2575" s="5">
        <v>14.248386541526109</v>
      </c>
      <c r="N2575" s="7">
        <v>4.8288779543497791</v>
      </c>
      <c r="O2575" s="7" t="s">
        <v>3406</v>
      </c>
      <c r="P2575" s="67">
        <v>43.208871135357072</v>
      </c>
      <c r="Q2575" s="18">
        <f t="shared" si="136"/>
        <v>3</v>
      </c>
      <c r="R2575" s="68">
        <v>1.5</v>
      </c>
      <c r="S2575" s="69">
        <v>47777.4</v>
      </c>
      <c r="T2575" s="59">
        <f t="shared" si="137"/>
        <v>47777.4</v>
      </c>
    </row>
    <row r="2576" spans="1:20">
      <c r="A2576">
        <f t="shared" si="138"/>
        <v>1</v>
      </c>
      <c r="B2576" s="60" t="s">
        <v>42</v>
      </c>
      <c r="C2576" s="60" t="s">
        <v>210</v>
      </c>
      <c r="D2576" s="60">
        <v>1</v>
      </c>
      <c r="E2576" s="65">
        <v>4818.0379999999996</v>
      </c>
      <c r="F2576" s="60">
        <v>2015</v>
      </c>
      <c r="G2576" s="65">
        <v>80.406999999999996</v>
      </c>
      <c r="H2576" s="65">
        <v>6.8540043830871582</v>
      </c>
      <c r="I2576" s="66">
        <v>2.7300000190734863</v>
      </c>
      <c r="J2576" s="5">
        <v>10.840099040228637</v>
      </c>
      <c r="K2576" s="6">
        <v>74.76232544919705</v>
      </c>
      <c r="L2576" s="5">
        <v>68.136633565276227</v>
      </c>
      <c r="M2576" s="5">
        <v>9.7613946592018905</v>
      </c>
      <c r="N2576" s="7">
        <v>6.9802150147719981</v>
      </c>
      <c r="O2576" s="7" t="s">
        <v>1316</v>
      </c>
      <c r="P2576" s="67">
        <v>63.11796453888698</v>
      </c>
      <c r="Q2576" s="18">
        <f t="shared" si="136"/>
        <v>2</v>
      </c>
      <c r="R2576" s="68">
        <v>1.59</v>
      </c>
      <c r="S2576" s="69">
        <v>21254.78</v>
      </c>
      <c r="T2576" s="59">
        <f t="shared" si="137"/>
        <v>21254.78</v>
      </c>
    </row>
    <row r="2577" spans="1:20">
      <c r="A2577">
        <f t="shared" si="138"/>
        <v>116</v>
      </c>
      <c r="B2577" s="60" t="s">
        <v>18</v>
      </c>
      <c r="C2577" s="60" t="s">
        <v>186</v>
      </c>
      <c r="D2577" s="60">
        <v>4</v>
      </c>
      <c r="E2577" s="65">
        <v>1481.9949999999999</v>
      </c>
      <c r="F2577" s="60">
        <v>2017</v>
      </c>
      <c r="G2577" s="65">
        <v>80.406999999999996</v>
      </c>
      <c r="H2577" s="65">
        <v>6.227320671081543</v>
      </c>
      <c r="I2577" s="66">
        <v>7.0222864151000977</v>
      </c>
      <c r="J2577" s="5">
        <v>10.213415328223022</v>
      </c>
      <c r="K2577" s="6">
        <v>70.440194123938738</v>
      </c>
      <c r="L2577" s="5">
        <v>63.814502240017916</v>
      </c>
      <c r="M2577" s="5">
        <v>14.053681055228502</v>
      </c>
      <c r="N2577" s="7">
        <v>4.5407677881145956</v>
      </c>
      <c r="O2577" s="7" t="s">
        <v>1092</v>
      </c>
      <c r="P2577" s="67">
        <v>41.011857965130538</v>
      </c>
      <c r="Q2577" s="18">
        <f t="shared" si="136"/>
        <v>3</v>
      </c>
      <c r="R2577" s="68">
        <v>1.58</v>
      </c>
      <c r="S2577" s="69">
        <v>53859.77</v>
      </c>
      <c r="T2577" s="59">
        <f t="shared" si="137"/>
        <v>53859.77</v>
      </c>
    </row>
    <row r="2578" spans="1:20">
      <c r="A2578">
        <f t="shared" si="138"/>
        <v>112</v>
      </c>
      <c r="B2578" s="60" t="s">
        <v>18</v>
      </c>
      <c r="C2578" s="60" t="s">
        <v>186</v>
      </c>
      <c r="D2578" s="60">
        <v>4</v>
      </c>
      <c r="E2578" s="65">
        <v>1429.604</v>
      </c>
      <c r="F2578" s="60">
        <v>2016</v>
      </c>
      <c r="G2578" s="65">
        <v>80.406999999999996</v>
      </c>
      <c r="H2578" s="65">
        <v>6.1696734428405762</v>
      </c>
      <c r="I2578" s="66">
        <v>7.2096214294433594</v>
      </c>
      <c r="J2578" s="5">
        <v>10.155768099982055</v>
      </c>
      <c r="K2578" s="6">
        <v>70.042610963212894</v>
      </c>
      <c r="L2578" s="5">
        <v>63.416919079292072</v>
      </c>
      <c r="M2578" s="5">
        <v>14.241016069571764</v>
      </c>
      <c r="N2578" s="7">
        <v>4.4531175844111708</v>
      </c>
      <c r="O2578" s="7" t="s">
        <v>1252</v>
      </c>
      <c r="P2578" s="67">
        <v>40.22020821058711</v>
      </c>
      <c r="Q2578" s="18">
        <f t="shared" si="136"/>
        <v>3</v>
      </c>
      <c r="R2578" s="68">
        <v>1.58</v>
      </c>
      <c r="S2578" s="69">
        <v>54107.08</v>
      </c>
      <c r="T2578" s="59">
        <f t="shared" si="137"/>
        <v>54107.08</v>
      </c>
    </row>
    <row r="2579" spans="1:20">
      <c r="A2579" t="str">
        <f t="shared" si="138"/>
        <v/>
      </c>
      <c r="B2579" s="60" t="s">
        <v>122</v>
      </c>
      <c r="C2579" s="60" t="s">
        <v>290</v>
      </c>
      <c r="D2579" s="60">
        <v>4</v>
      </c>
      <c r="E2579" s="65">
        <v>2803.375</v>
      </c>
      <c r="F2579" s="60">
        <v>2020</v>
      </c>
      <c r="G2579" s="65">
        <v>80.409000000000006</v>
      </c>
      <c r="H2579" s="65" t="s">
        <v>367</v>
      </c>
      <c r="I2579" s="66">
        <v>12.479999542236328</v>
      </c>
      <c r="J2579" s="5" t="s">
        <v>367</v>
      </c>
      <c r="K2579" s="6" t="s">
        <v>367</v>
      </c>
      <c r="L2579" s="5" t="s">
        <v>367</v>
      </c>
      <c r="M2579" s="5">
        <v>19.511394182364732</v>
      </c>
      <c r="N2579" s="7" t="s">
        <v>367</v>
      </c>
      <c r="O2579" s="7" t="s">
        <v>657</v>
      </c>
      <c r="P2579" s="67" t="s">
        <v>367</v>
      </c>
      <c r="Q2579" s="18">
        <f t="shared" ref="Q2579:Q2642" si="139">IF(I2579&lt;R2579,1,IF(I2579&lt;R2579*2,2,3))</f>
        <v>3</v>
      </c>
      <c r="R2579" s="68">
        <v>1.53</v>
      </c>
      <c r="S2579" s="69">
        <v>103061.9</v>
      </c>
      <c r="T2579" s="59">
        <f t="shared" si="137"/>
        <v>103061.9</v>
      </c>
    </row>
    <row r="2580" spans="1:20">
      <c r="A2580">
        <f t="shared" si="138"/>
        <v>105</v>
      </c>
      <c r="B2580" s="60" t="s">
        <v>18</v>
      </c>
      <c r="C2580" s="60" t="s">
        <v>186</v>
      </c>
      <c r="D2580" s="60">
        <v>4</v>
      </c>
      <c r="E2580" s="65">
        <v>1497.626</v>
      </c>
      <c r="F2580" s="60">
        <v>2018</v>
      </c>
      <c r="G2580" s="65">
        <v>80.412000000000006</v>
      </c>
      <c r="H2580" s="65">
        <v>6.6626665592193604</v>
      </c>
      <c r="I2580" s="66">
        <v>7.1290254592895508</v>
      </c>
      <c r="J2580" s="5">
        <v>10.648761216360839</v>
      </c>
      <c r="K2580" s="6">
        <v>73.447267848408373</v>
      </c>
      <c r="L2580" s="5">
        <v>66.82157596448755</v>
      </c>
      <c r="M2580" s="5">
        <v>14.160420099417955</v>
      </c>
      <c r="N2580" s="7">
        <v>4.718897850158708</v>
      </c>
      <c r="O2580" s="7" t="s">
        <v>928</v>
      </c>
      <c r="P2580" s="67">
        <v>42.521727904825468</v>
      </c>
      <c r="Q2580" s="18">
        <f t="shared" si="139"/>
        <v>3</v>
      </c>
      <c r="R2580" s="68">
        <v>1.56</v>
      </c>
      <c r="S2580" s="69">
        <v>54893.07</v>
      </c>
      <c r="T2580" s="59">
        <f t="shared" si="137"/>
        <v>54893.07</v>
      </c>
    </row>
    <row r="2581" spans="1:20">
      <c r="A2581">
        <f t="shared" si="138"/>
        <v>57</v>
      </c>
      <c r="B2581" s="60" t="s">
        <v>95</v>
      </c>
      <c r="C2581" s="60" t="s">
        <v>263</v>
      </c>
      <c r="D2581" s="60">
        <v>3</v>
      </c>
      <c r="E2581" s="65">
        <v>420.79500000000002</v>
      </c>
      <c r="F2581" s="60">
        <v>2009</v>
      </c>
      <c r="G2581" s="65">
        <v>80.415000000000006</v>
      </c>
      <c r="H2581" s="65">
        <v>6.3276395797729492</v>
      </c>
      <c r="I2581" s="66">
        <v>5.6999998092651367</v>
      </c>
      <c r="J2581" s="5">
        <v>10.313734236914428</v>
      </c>
      <c r="K2581" s="6">
        <v>71.139153833354342</v>
      </c>
      <c r="L2581" s="5">
        <v>64.51346194943352</v>
      </c>
      <c r="M2581" s="5">
        <v>12.731394449393541</v>
      </c>
      <c r="N2581" s="7">
        <v>5.0672738328759124</v>
      </c>
      <c r="O2581" s="7" t="s">
        <v>2303</v>
      </c>
      <c r="P2581" s="67">
        <v>46.245544711502959</v>
      </c>
      <c r="Q2581" s="18">
        <f t="shared" si="139"/>
        <v>3</v>
      </c>
      <c r="R2581" s="68">
        <v>1.67</v>
      </c>
      <c r="S2581" s="69">
        <v>35511.360000000001</v>
      </c>
      <c r="T2581" s="59">
        <f t="shared" si="137"/>
        <v>35511.360000000001</v>
      </c>
    </row>
    <row r="2582" spans="1:20">
      <c r="A2582">
        <f t="shared" si="138"/>
        <v>72</v>
      </c>
      <c r="B2582" s="60" t="s">
        <v>61</v>
      </c>
      <c r="C2582" s="60" t="s">
        <v>229</v>
      </c>
      <c r="D2582" s="60">
        <v>3</v>
      </c>
      <c r="E2582" s="65">
        <v>11048.298000000001</v>
      </c>
      <c r="F2582" s="60">
        <v>2012</v>
      </c>
      <c r="G2582" s="65">
        <v>80.421999999999997</v>
      </c>
      <c r="H2582" s="65">
        <v>5.0963540077209473</v>
      </c>
      <c r="I2582" s="66">
        <v>4.2300000190734863</v>
      </c>
      <c r="J2582" s="5">
        <v>9.0824486648624259</v>
      </c>
      <c r="K2582" s="6">
        <v>62.651794340109809</v>
      </c>
      <c r="L2582" s="5">
        <v>56.026102456188987</v>
      </c>
      <c r="M2582" s="5">
        <v>11.261394659201891</v>
      </c>
      <c r="N2582" s="7">
        <v>4.9750589648688885</v>
      </c>
      <c r="O2582" s="7" t="s">
        <v>1846</v>
      </c>
      <c r="P2582" s="67">
        <v>45.143062150732227</v>
      </c>
      <c r="Q2582" s="18">
        <f t="shared" si="139"/>
        <v>3</v>
      </c>
      <c r="R2582" s="68">
        <v>1.62</v>
      </c>
      <c r="S2582" s="69">
        <v>31250.23</v>
      </c>
      <c r="T2582" s="59">
        <f t="shared" si="137"/>
        <v>31250.23</v>
      </c>
    </row>
    <row r="2583" spans="1:20">
      <c r="A2583" t="str">
        <f t="shared" si="138"/>
        <v/>
      </c>
      <c r="B2583" s="60" t="s">
        <v>140</v>
      </c>
      <c r="C2583" s="60" t="s">
        <v>308</v>
      </c>
      <c r="D2583" s="60">
        <v>8</v>
      </c>
      <c r="E2583" s="65">
        <v>23659.305</v>
      </c>
      <c r="F2583" s="60">
        <v>2018</v>
      </c>
      <c r="G2583" s="65">
        <v>80.430999999999997</v>
      </c>
      <c r="H2583" s="65">
        <v>6.4670047760009766</v>
      </c>
      <c r="I2583" s="66" t="s">
        <v>367</v>
      </c>
      <c r="J2583" s="5">
        <v>10.453099433142455</v>
      </c>
      <c r="K2583" s="6">
        <v>72.114773264982958</v>
      </c>
      <c r="L2583" s="5">
        <v>65.489081381062135</v>
      </c>
      <c r="M2583" s="5" t="s">
        <v>367</v>
      </c>
      <c r="N2583" s="7" t="s">
        <v>367</v>
      </c>
      <c r="O2583" s="7" t="s">
        <v>917</v>
      </c>
      <c r="P2583" s="67" t="s">
        <v>367</v>
      </c>
      <c r="Q2583" s="18">
        <f t="shared" si="139"/>
        <v>3</v>
      </c>
      <c r="R2583" s="68">
        <v>1.56</v>
      </c>
      <c r="S2583" s="69"/>
      <c r="T2583" s="59" t="str">
        <f t="shared" si="137"/>
        <v/>
      </c>
    </row>
    <row r="2584" spans="1:20">
      <c r="A2584">
        <f t="shared" si="138"/>
        <v>31</v>
      </c>
      <c r="B2584" s="60" t="s">
        <v>132</v>
      </c>
      <c r="C2584" s="60" t="s">
        <v>300</v>
      </c>
      <c r="D2584" s="60">
        <v>7</v>
      </c>
      <c r="E2584" s="65">
        <v>2113.4940000000001</v>
      </c>
      <c r="F2584" s="60">
        <v>2021</v>
      </c>
      <c r="G2584" s="65">
        <v>80.433999999999997</v>
      </c>
      <c r="H2584" s="65">
        <v>6.7612209320068359</v>
      </c>
      <c r="I2584" s="66">
        <v>4.7399997711181641</v>
      </c>
      <c r="J2584" s="5">
        <v>10.747315589148315</v>
      </c>
      <c r="K2584" s="6">
        <v>74.147303404237633</v>
      </c>
      <c r="L2584" s="5">
        <v>67.52161152031681</v>
      </c>
      <c r="M2584" s="5">
        <v>11.771394411246568</v>
      </c>
      <c r="N2584" s="7">
        <v>5.7360758769416176</v>
      </c>
      <c r="O2584" s="7" t="s">
        <v>422</v>
      </c>
      <c r="P2584" s="67">
        <v>51.446815323916766</v>
      </c>
      <c r="Q2584" s="18">
        <f t="shared" si="139"/>
        <v>3</v>
      </c>
      <c r="R2584" s="68">
        <v>1.52</v>
      </c>
      <c r="S2584" s="69">
        <v>45914.06</v>
      </c>
      <c r="T2584" s="59">
        <f t="shared" si="137"/>
        <v>45914.06</v>
      </c>
    </row>
    <row r="2585" spans="1:20">
      <c r="A2585">
        <f t="shared" si="138"/>
        <v>59</v>
      </c>
      <c r="B2585" s="60" t="s">
        <v>45</v>
      </c>
      <c r="C2585" s="60" t="s">
        <v>213</v>
      </c>
      <c r="D2585" s="60">
        <v>3</v>
      </c>
      <c r="E2585" s="65">
        <v>1331.37</v>
      </c>
      <c r="F2585" s="60">
        <v>2022</v>
      </c>
      <c r="G2585" s="65">
        <v>80.433999999999997</v>
      </c>
      <c r="H2585" s="65">
        <v>5.8647565841674805</v>
      </c>
      <c r="I2585" s="66">
        <v>4.2399997711181641</v>
      </c>
      <c r="J2585" s="5">
        <v>9.8508512413089591</v>
      </c>
      <c r="K2585" s="6">
        <v>67.962464647158356</v>
      </c>
      <c r="L2585" s="5">
        <v>61.336772763237533</v>
      </c>
      <c r="M2585" s="5">
        <v>11.271394411246568</v>
      </c>
      <c r="N2585" s="7">
        <v>5.4418087527871313</v>
      </c>
      <c r="O2585" s="7" t="s">
        <v>3407</v>
      </c>
      <c r="P2585" s="67">
        <v>48.75046048470967</v>
      </c>
      <c r="Q2585" s="18">
        <f t="shared" si="139"/>
        <v>3</v>
      </c>
      <c r="R2585" s="68">
        <v>1.51</v>
      </c>
      <c r="S2585" s="69">
        <v>50623.8</v>
      </c>
      <c r="T2585" s="59">
        <f t="shared" si="137"/>
        <v>50623.8</v>
      </c>
    </row>
    <row r="2586" spans="1:20">
      <c r="A2586">
        <f t="shared" si="138"/>
        <v>142</v>
      </c>
      <c r="B2586" s="60" t="s">
        <v>90</v>
      </c>
      <c r="C2586" s="60" t="s">
        <v>258</v>
      </c>
      <c r="D2586" s="60">
        <v>3</v>
      </c>
      <c r="E2586" s="65">
        <v>530.947</v>
      </c>
      <c r="F2586" s="60">
        <v>2012</v>
      </c>
      <c r="G2586" s="65">
        <v>80.438000000000002</v>
      </c>
      <c r="H2586" s="65">
        <v>6.9640970230102539</v>
      </c>
      <c r="I2586" s="66">
        <v>16.399999618530273</v>
      </c>
      <c r="J2586" s="5">
        <v>10.950191680151732</v>
      </c>
      <c r="K2586" s="6">
        <v>75.550732219582784</v>
      </c>
      <c r="L2586" s="5">
        <v>68.925040335661961</v>
      </c>
      <c r="M2586" s="5">
        <v>23.431394258658678</v>
      </c>
      <c r="N2586" s="7">
        <v>2.941568033673108</v>
      </c>
      <c r="O2586" s="7" t="s">
        <v>1908</v>
      </c>
      <c r="P2586" s="67">
        <v>26.691420041935494</v>
      </c>
      <c r="Q2586" s="18">
        <f t="shared" si="139"/>
        <v>3</v>
      </c>
      <c r="R2586" s="68">
        <v>1.62</v>
      </c>
      <c r="S2586" s="69">
        <v>128895.41</v>
      </c>
      <c r="T2586" s="59">
        <f t="shared" si="137"/>
        <v>128895.41</v>
      </c>
    </row>
    <row r="2587" spans="1:20">
      <c r="A2587">
        <f t="shared" si="138"/>
        <v>19</v>
      </c>
      <c r="B2587" s="60" t="s">
        <v>113</v>
      </c>
      <c r="C2587" s="60" t="s">
        <v>281</v>
      </c>
      <c r="D2587" s="60">
        <v>3</v>
      </c>
      <c r="E2587" s="65">
        <v>4660.4939999999997</v>
      </c>
      <c r="F2587" s="60">
        <v>2006</v>
      </c>
      <c r="G2587" s="65">
        <v>80.44</v>
      </c>
      <c r="H2587" s="65">
        <v>7.415682315826416</v>
      </c>
      <c r="I2587" s="66">
        <v>6.0100002288818359</v>
      </c>
      <c r="J2587" s="5">
        <v>11.401776972967895</v>
      </c>
      <c r="K2587" s="6">
        <v>78.668396145491826</v>
      </c>
      <c r="L2587" s="5">
        <v>72.042704261571004</v>
      </c>
      <c r="M2587" s="5">
        <v>13.04139486901024</v>
      </c>
      <c r="N2587" s="7">
        <v>5.5241563487018768</v>
      </c>
      <c r="O2587" s="7" t="s">
        <v>2750</v>
      </c>
      <c r="P2587" s="67">
        <v>50.646956014718391</v>
      </c>
      <c r="Q2587" s="18">
        <f t="shared" si="139"/>
        <v>3</v>
      </c>
      <c r="R2587" s="68">
        <v>1.71</v>
      </c>
      <c r="S2587" s="69">
        <v>85458.55</v>
      </c>
      <c r="T2587" s="59">
        <f t="shared" si="137"/>
        <v>85458.55</v>
      </c>
    </row>
    <row r="2588" spans="1:20">
      <c r="A2588">
        <f t="shared" si="138"/>
        <v>118</v>
      </c>
      <c r="B2588" s="60" t="s">
        <v>144</v>
      </c>
      <c r="C2588" s="60" t="s">
        <v>312</v>
      </c>
      <c r="D2588" s="60">
        <v>5</v>
      </c>
      <c r="E2588" s="65">
        <v>9721.6080000000002</v>
      </c>
      <c r="F2588" s="60">
        <v>2025</v>
      </c>
      <c r="G2588" s="65">
        <v>63.137</v>
      </c>
      <c r="H2588" s="65">
        <v>4.1249822006225578</v>
      </c>
      <c r="I2588" s="66">
        <v>1.0700000524520874</v>
      </c>
      <c r="J2588" s="5">
        <v>8.1110768577640364</v>
      </c>
      <c r="K2588" s="6">
        <v>43.925645407519148</v>
      </c>
      <c r="L2588" s="5">
        <v>37.299953523598326</v>
      </c>
      <c r="M2588" s="5">
        <v>8.1013946925804916</v>
      </c>
      <c r="N2588" s="7">
        <v>4.6041397733354206</v>
      </c>
      <c r="O2588" s="7" t="s">
        <v>3403</v>
      </c>
      <c r="P2588" s="67">
        <v>41.101331033084989</v>
      </c>
      <c r="Q2588" s="18">
        <f t="shared" si="139"/>
        <v>1</v>
      </c>
      <c r="R2588" s="68">
        <v>1.48</v>
      </c>
      <c r="S2588" s="69" t="s">
        <v>367</v>
      </c>
      <c r="T2588" s="59">
        <f t="shared" si="137"/>
        <v>2960.78</v>
      </c>
    </row>
    <row r="2589" spans="1:20">
      <c r="A2589">
        <f t="shared" si="138"/>
        <v>8</v>
      </c>
      <c r="B2589" s="60" t="s">
        <v>59</v>
      </c>
      <c r="C2589" s="60" t="s">
        <v>227</v>
      </c>
      <c r="D2589" s="60">
        <v>3</v>
      </c>
      <c r="E2589" s="65">
        <v>83628.707999999999</v>
      </c>
      <c r="F2589" s="60">
        <v>2020</v>
      </c>
      <c r="G2589" s="65">
        <v>81.004000000000005</v>
      </c>
      <c r="H2589" s="65">
        <v>7.3118977546691895</v>
      </c>
      <c r="I2589" s="66">
        <v>4.2199997901916504</v>
      </c>
      <c r="J2589" s="5">
        <v>11.297992411810668</v>
      </c>
      <c r="K2589" s="6">
        <v>78.49887562746045</v>
      </c>
      <c r="L2589" s="5">
        <v>71.873183743539627</v>
      </c>
      <c r="M2589" s="5">
        <v>11.251394430320055</v>
      </c>
      <c r="N2589" s="7">
        <v>6.3879356633216116</v>
      </c>
      <c r="O2589" s="7" t="s">
        <v>594</v>
      </c>
      <c r="P2589" s="67">
        <v>57.360338980906064</v>
      </c>
      <c r="Q2589" s="18">
        <f t="shared" si="139"/>
        <v>3</v>
      </c>
      <c r="R2589" s="68">
        <v>1.53</v>
      </c>
      <c r="S2589" s="69">
        <v>60203.29</v>
      </c>
      <c r="T2589" s="59">
        <f t="shared" si="137"/>
        <v>60203.29</v>
      </c>
    </row>
    <row r="2590" spans="1:20">
      <c r="A2590">
        <f t="shared" si="138"/>
        <v>41</v>
      </c>
      <c r="B2590" s="60" t="s">
        <v>16</v>
      </c>
      <c r="C2590" s="60" t="s">
        <v>184</v>
      </c>
      <c r="D2590" s="60">
        <v>3</v>
      </c>
      <c r="E2590" s="65">
        <v>8365.0920000000006</v>
      </c>
      <c r="F2590" s="60">
        <v>2010</v>
      </c>
      <c r="G2590" s="65">
        <v>80.462999999999994</v>
      </c>
      <c r="H2590" s="65">
        <v>7.3026785850524902</v>
      </c>
      <c r="I2590" s="66">
        <v>6.3400001525878906</v>
      </c>
      <c r="J2590" s="5">
        <v>11.288773242193969</v>
      </c>
      <c r="K2590" s="6">
        <v>77.910979225009584</v>
      </c>
      <c r="L2590" s="5">
        <v>71.285287341088761</v>
      </c>
      <c r="M2590" s="5">
        <v>13.371394792716295</v>
      </c>
      <c r="N2590" s="7">
        <v>5.3311781191233312</v>
      </c>
      <c r="O2590" s="7" t="s">
        <v>2123</v>
      </c>
      <c r="P2590" s="67">
        <v>48.542188357198697</v>
      </c>
      <c r="Q2590" s="18">
        <f t="shared" si="139"/>
        <v>3</v>
      </c>
      <c r="R2590" s="68">
        <v>1.65</v>
      </c>
      <c r="S2590" s="69">
        <v>59730.55</v>
      </c>
      <c r="T2590" s="59">
        <f t="shared" si="137"/>
        <v>59730.55</v>
      </c>
    </row>
    <row r="2591" spans="1:20">
      <c r="A2591">
        <f t="shared" si="138"/>
        <v>78</v>
      </c>
      <c r="B2591" s="60" t="s">
        <v>21</v>
      </c>
      <c r="C2591" s="60" t="s">
        <v>189</v>
      </c>
      <c r="D2591" s="60">
        <v>3</v>
      </c>
      <c r="E2591" s="65">
        <v>11160.276</v>
      </c>
      <c r="F2591" s="60">
        <v>2013</v>
      </c>
      <c r="G2591" s="65">
        <v>80.466999999999999</v>
      </c>
      <c r="H2591" s="65">
        <v>7.103661060333252</v>
      </c>
      <c r="I2591" s="66">
        <v>7.0100002288818359</v>
      </c>
      <c r="J2591" s="5">
        <v>11.089755717474731</v>
      </c>
      <c r="K2591" s="6">
        <v>76.541237996180769</v>
      </c>
      <c r="L2591" s="5">
        <v>69.915546112259946</v>
      </c>
      <c r="M2591" s="5">
        <v>14.04139486901024</v>
      </c>
      <c r="N2591" s="7">
        <v>4.9792450653578264</v>
      </c>
      <c r="O2591" s="7" t="s">
        <v>1697</v>
      </c>
      <c r="P2591" s="67">
        <v>45.181046302452991</v>
      </c>
      <c r="Q2591" s="18">
        <f t="shared" si="139"/>
        <v>3</v>
      </c>
      <c r="R2591" s="68">
        <v>1.62</v>
      </c>
      <c r="S2591" s="69">
        <v>56263.18</v>
      </c>
      <c r="T2591" s="59">
        <f t="shared" si="137"/>
        <v>56263.18</v>
      </c>
    </row>
    <row r="2592" spans="1:20">
      <c r="A2592">
        <f t="shared" si="138"/>
        <v>100</v>
      </c>
      <c r="B2592" s="60" t="s">
        <v>18</v>
      </c>
      <c r="C2592" s="60" t="s">
        <v>186</v>
      </c>
      <c r="D2592" s="60">
        <v>4</v>
      </c>
      <c r="E2592" s="65">
        <v>1485.67</v>
      </c>
      <c r="F2592" s="60">
        <v>2019</v>
      </c>
      <c r="G2592" s="65">
        <v>80.471000000000004</v>
      </c>
      <c r="H2592" s="65">
        <v>7.0980124473571777</v>
      </c>
      <c r="I2592" s="66">
        <v>7.6081085205078125</v>
      </c>
      <c r="J2592" s="5">
        <v>11.084107104498656</v>
      </c>
      <c r="K2592" s="6">
        <v>76.506054312862119</v>
      </c>
      <c r="L2592" s="5">
        <v>69.880362428941297</v>
      </c>
      <c r="M2592" s="5">
        <v>14.639503160636217</v>
      </c>
      <c r="N2592" s="7">
        <v>4.7734107955822438</v>
      </c>
      <c r="O2592" s="7" t="s">
        <v>761</v>
      </c>
      <c r="P2592" s="67">
        <v>42.962875901233645</v>
      </c>
      <c r="Q2592" s="18">
        <f t="shared" si="139"/>
        <v>3</v>
      </c>
      <c r="R2592" s="68">
        <v>1.55</v>
      </c>
      <c r="S2592" s="69">
        <v>56749.96</v>
      </c>
      <c r="T2592" s="59">
        <f t="shared" si="137"/>
        <v>56749.96</v>
      </c>
    </row>
    <row r="2593" spans="1:20">
      <c r="A2593">
        <f t="shared" si="138"/>
        <v>120</v>
      </c>
      <c r="B2593" s="60" t="s">
        <v>151</v>
      </c>
      <c r="C2593" s="60" t="s">
        <v>319</v>
      </c>
      <c r="D2593" s="60">
        <v>4</v>
      </c>
      <c r="E2593" s="65">
        <v>10242.085999999999</v>
      </c>
      <c r="F2593" s="60">
        <v>2022</v>
      </c>
      <c r="G2593" s="65">
        <v>80.486999999999995</v>
      </c>
      <c r="H2593" s="65">
        <v>6.7376055717468262</v>
      </c>
      <c r="I2593" s="66">
        <v>8.5331840515136719</v>
      </c>
      <c r="J2593" s="5">
        <v>10.723700228888305</v>
      </c>
      <c r="K2593" s="6">
        <v>74.033127757485502</v>
      </c>
      <c r="L2593" s="5">
        <v>67.40743587356468</v>
      </c>
      <c r="M2593" s="5">
        <v>15.564578691642076</v>
      </c>
      <c r="N2593" s="7">
        <v>4.3308230315133018</v>
      </c>
      <c r="O2593" s="7" t="s">
        <v>3409</v>
      </c>
      <c r="P2593" s="67">
        <v>38.797691476372727</v>
      </c>
      <c r="Q2593" s="18">
        <f t="shared" si="139"/>
        <v>3</v>
      </c>
      <c r="R2593" s="68">
        <v>1.51</v>
      </c>
      <c r="S2593" s="69">
        <v>70075.63</v>
      </c>
      <c r="T2593" s="59">
        <f t="shared" si="137"/>
        <v>70075.63</v>
      </c>
    </row>
    <row r="2594" spans="1:20">
      <c r="A2594">
        <f t="shared" si="138"/>
        <v>80</v>
      </c>
      <c r="B2594" s="60" t="s">
        <v>132</v>
      </c>
      <c r="C2594" s="60" t="s">
        <v>300</v>
      </c>
      <c r="D2594" s="60">
        <v>7</v>
      </c>
      <c r="E2594" s="65">
        <v>2059.9470000000001</v>
      </c>
      <c r="F2594" s="60">
        <v>2015</v>
      </c>
      <c r="G2594" s="65">
        <v>80.498999999999995</v>
      </c>
      <c r="H2594" s="65">
        <v>5.7406420707702637</v>
      </c>
      <c r="I2594" s="66">
        <v>5.059999942779541</v>
      </c>
      <c r="J2594" s="5">
        <v>9.7267367279117423</v>
      </c>
      <c r="K2594" s="6">
        <v>67.160410027946213</v>
      </c>
      <c r="L2594" s="5">
        <v>60.534718144025391</v>
      </c>
      <c r="M2594" s="5">
        <v>12.091394582907945</v>
      </c>
      <c r="N2594" s="7">
        <v>5.0064297983952626</v>
      </c>
      <c r="O2594" s="7" t="s">
        <v>1376</v>
      </c>
      <c r="P2594" s="67">
        <v>45.270189788252672</v>
      </c>
      <c r="Q2594" s="18">
        <f t="shared" si="139"/>
        <v>3</v>
      </c>
      <c r="R2594" s="68">
        <v>1.59</v>
      </c>
      <c r="S2594" s="69">
        <v>38527.42</v>
      </c>
      <c r="T2594" s="59">
        <f t="shared" si="137"/>
        <v>38527.42</v>
      </c>
    </row>
    <row r="2595" spans="1:20">
      <c r="A2595">
        <f t="shared" si="138"/>
        <v>143</v>
      </c>
      <c r="B2595" s="60" t="s">
        <v>122</v>
      </c>
      <c r="C2595" s="60" t="s">
        <v>290</v>
      </c>
      <c r="D2595" s="60">
        <v>4</v>
      </c>
      <c r="E2595" s="65">
        <v>1907.117</v>
      </c>
      <c r="F2595" s="60">
        <v>2012</v>
      </c>
      <c r="G2595" s="65">
        <v>80.498999999999995</v>
      </c>
      <c r="H2595" s="65">
        <v>6.6112985610961914</v>
      </c>
      <c r="I2595" s="66">
        <v>15.649999618530273</v>
      </c>
      <c r="J2595" s="5">
        <v>10.59739321823767</v>
      </c>
      <c r="K2595" s="6">
        <v>73.172050778536956</v>
      </c>
      <c r="L2595" s="5">
        <v>66.546358894616134</v>
      </c>
      <c r="M2595" s="5">
        <v>22.681394258658678</v>
      </c>
      <c r="N2595" s="7">
        <v>2.9339624423314232</v>
      </c>
      <c r="O2595" s="7" t="s">
        <v>1910</v>
      </c>
      <c r="P2595" s="67">
        <v>26.622407858350289</v>
      </c>
      <c r="Q2595" s="18">
        <f t="shared" si="139"/>
        <v>3</v>
      </c>
      <c r="R2595" s="68">
        <v>1.62</v>
      </c>
      <c r="S2595" s="69">
        <v>143830.54999999999</v>
      </c>
      <c r="T2595" s="59">
        <f t="shared" si="137"/>
        <v>143830.54999999999</v>
      </c>
    </row>
    <row r="2596" spans="1:20">
      <c r="A2596">
        <f t="shared" si="138"/>
        <v>17</v>
      </c>
      <c r="B2596" s="60" t="s">
        <v>59</v>
      </c>
      <c r="C2596" s="60" t="s">
        <v>227</v>
      </c>
      <c r="D2596" s="60">
        <v>3</v>
      </c>
      <c r="E2596" s="65">
        <v>83697.082999999999</v>
      </c>
      <c r="F2596" s="60">
        <v>2021</v>
      </c>
      <c r="G2596" s="65">
        <v>81.105999999999995</v>
      </c>
      <c r="H2596" s="65">
        <v>6.754523754119873</v>
      </c>
      <c r="I2596" s="66">
        <v>4.369999885559082</v>
      </c>
      <c r="J2596" s="5">
        <v>10.740618411261352</v>
      </c>
      <c r="K2596" s="6">
        <v>74.720189255034981</v>
      </c>
      <c r="L2596" s="5">
        <v>68.094497371114159</v>
      </c>
      <c r="M2596" s="5">
        <v>11.401394525687486</v>
      </c>
      <c r="N2596" s="7">
        <v>5.9724709304371837</v>
      </c>
      <c r="O2596" s="7" t="s">
        <v>433</v>
      </c>
      <c r="P2596" s="67">
        <v>53.567040530414261</v>
      </c>
      <c r="Q2596" s="18">
        <f t="shared" si="139"/>
        <v>3</v>
      </c>
      <c r="R2596" s="68">
        <v>1.52</v>
      </c>
      <c r="S2596" s="69">
        <v>62530.77</v>
      </c>
      <c r="T2596" s="59">
        <f t="shared" si="137"/>
        <v>62530.77</v>
      </c>
    </row>
    <row r="2597" spans="1:20">
      <c r="A2597">
        <f t="shared" si="138"/>
        <v>22</v>
      </c>
      <c r="B2597" s="60" t="s">
        <v>113</v>
      </c>
      <c r="C2597" s="60" t="s">
        <v>281</v>
      </c>
      <c r="D2597" s="60">
        <v>3</v>
      </c>
      <c r="E2597" s="65">
        <v>4709.01</v>
      </c>
      <c r="F2597" s="60">
        <v>2007</v>
      </c>
      <c r="G2597" s="65">
        <v>80.501999999999995</v>
      </c>
      <c r="H2597" s="65">
        <v>7.5239849090576172</v>
      </c>
      <c r="I2597" s="66">
        <v>6.119999885559082</v>
      </c>
      <c r="J2597" s="5">
        <v>11.510079566199096</v>
      </c>
      <c r="K2597" s="6">
        <v>79.476857795532538</v>
      </c>
      <c r="L2597" s="5">
        <v>72.851165911611716</v>
      </c>
      <c r="M2597" s="5">
        <v>13.151394525687486</v>
      </c>
      <c r="N2597" s="7">
        <v>5.5394251742138678</v>
      </c>
      <c r="O2597" s="7" t="s">
        <v>2579</v>
      </c>
      <c r="P2597" s="67">
        <v>50.670746004059666</v>
      </c>
      <c r="Q2597" s="18">
        <f t="shared" si="139"/>
        <v>3</v>
      </c>
      <c r="R2597" s="68">
        <v>1.69</v>
      </c>
      <c r="S2597" s="69">
        <v>87043.5</v>
      </c>
      <c r="T2597" s="59">
        <f t="shared" si="137"/>
        <v>87043.5</v>
      </c>
    </row>
    <row r="2598" spans="1:20">
      <c r="A2598">
        <f t="shared" si="138"/>
        <v>55</v>
      </c>
      <c r="B2598" s="60" t="s">
        <v>55</v>
      </c>
      <c r="C2598" s="60" t="s">
        <v>223</v>
      </c>
      <c r="D2598" s="60">
        <v>3</v>
      </c>
      <c r="E2598" s="65">
        <v>5413.9709999999995</v>
      </c>
      <c r="F2598" s="60">
        <v>2012</v>
      </c>
      <c r="G2598" s="65">
        <v>80.507999999999996</v>
      </c>
      <c r="H2598" s="65">
        <v>7.4202094078063965</v>
      </c>
      <c r="I2598" s="66">
        <v>6.7556891441345215</v>
      </c>
      <c r="J2598" s="5">
        <v>11.406304064947875</v>
      </c>
      <c r="K2598" s="6">
        <v>78.7661603240944</v>
      </c>
      <c r="L2598" s="5">
        <v>72.140468440173578</v>
      </c>
      <c r="M2598" s="5">
        <v>13.787083784262926</v>
      </c>
      <c r="N2598" s="7">
        <v>5.2324675449145603</v>
      </c>
      <c r="O2598" s="7" t="s">
        <v>1812</v>
      </c>
      <c r="P2598" s="67">
        <v>47.47875537752391</v>
      </c>
      <c r="Q2598" s="18">
        <f t="shared" si="139"/>
        <v>3</v>
      </c>
      <c r="R2598" s="68">
        <v>1.62</v>
      </c>
      <c r="S2598" s="69">
        <v>53957.67</v>
      </c>
      <c r="T2598" s="59">
        <f t="shared" si="137"/>
        <v>53957.67</v>
      </c>
    </row>
    <row r="2599" spans="1:20">
      <c r="A2599">
        <f t="shared" si="138"/>
        <v>70</v>
      </c>
      <c r="B2599" s="60" t="s">
        <v>132</v>
      </c>
      <c r="C2599" s="60" t="s">
        <v>300</v>
      </c>
      <c r="D2599" s="60">
        <v>7</v>
      </c>
      <c r="E2599" s="65">
        <v>2061.373</v>
      </c>
      <c r="F2599" s="60">
        <v>2016</v>
      </c>
      <c r="G2599" s="65">
        <v>80.512</v>
      </c>
      <c r="H2599" s="65">
        <v>5.936821460723877</v>
      </c>
      <c r="I2599" s="66">
        <v>5</v>
      </c>
      <c r="J2599" s="5">
        <v>9.9229161178653555</v>
      </c>
      <c r="K2599" s="6">
        <v>68.526038783711883</v>
      </c>
      <c r="L2599" s="5">
        <v>61.90034689979106</v>
      </c>
      <c r="M2599" s="5">
        <v>12.031394640128404</v>
      </c>
      <c r="N2599" s="7">
        <v>5.1449020459635122</v>
      </c>
      <c r="O2599" s="7" t="s">
        <v>1216</v>
      </c>
      <c r="P2599" s="67">
        <v>46.468351124640243</v>
      </c>
      <c r="Q2599" s="18">
        <f t="shared" si="139"/>
        <v>3</v>
      </c>
      <c r="R2599" s="68">
        <v>1.58</v>
      </c>
      <c r="S2599" s="69">
        <v>39667.46</v>
      </c>
      <c r="T2599" s="59">
        <f t="shared" si="137"/>
        <v>39667.46</v>
      </c>
    </row>
    <row r="2600" spans="1:20">
      <c r="A2600">
        <f t="shared" si="138"/>
        <v>16</v>
      </c>
      <c r="B2600" s="60" t="s">
        <v>61</v>
      </c>
      <c r="C2600" s="60" t="s">
        <v>229</v>
      </c>
      <c r="D2600" s="60">
        <v>3</v>
      </c>
      <c r="E2600" s="65">
        <v>10579.561</v>
      </c>
      <c r="F2600" s="60">
        <v>2021</v>
      </c>
      <c r="G2600" s="65">
        <v>80.531000000000006</v>
      </c>
      <c r="H2600" s="65">
        <v>6.1042141914367676</v>
      </c>
      <c r="I2600" s="66">
        <v>3.4900000095367432</v>
      </c>
      <c r="J2600" s="5">
        <v>10.090308848578246</v>
      </c>
      <c r="K2600" s="6">
        <v>69.698469892949632</v>
      </c>
      <c r="L2600" s="5">
        <v>63.072778009028809</v>
      </c>
      <c r="M2600" s="5">
        <v>10.521394649665147</v>
      </c>
      <c r="N2600" s="7">
        <v>5.9947164904641381</v>
      </c>
      <c r="O2600" s="7" t="s">
        <v>421</v>
      </c>
      <c r="P2600" s="67">
        <v>53.766560767425844</v>
      </c>
      <c r="Q2600" s="18">
        <f t="shared" si="139"/>
        <v>3</v>
      </c>
      <c r="R2600" s="68">
        <v>1.52</v>
      </c>
      <c r="S2600" s="69">
        <v>33531.160000000003</v>
      </c>
      <c r="T2600" s="59">
        <f t="shared" si="137"/>
        <v>33531.160000000003</v>
      </c>
    </row>
    <row r="2601" spans="1:20">
      <c r="A2601" t="str">
        <f t="shared" si="138"/>
        <v/>
      </c>
      <c r="B2601" s="60" t="s">
        <v>33</v>
      </c>
      <c r="C2601" s="60" t="s">
        <v>201</v>
      </c>
      <c r="D2601" s="60">
        <v>2</v>
      </c>
      <c r="E2601" s="65">
        <v>32759.170999999998</v>
      </c>
      <c r="F2601" s="60">
        <v>2006</v>
      </c>
      <c r="G2601" s="65">
        <v>80.540000000000006</v>
      </c>
      <c r="H2601" s="65" t="s">
        <v>367</v>
      </c>
      <c r="I2601" s="66">
        <v>8.4200000762939453</v>
      </c>
      <c r="J2601" s="5" t="s">
        <v>367</v>
      </c>
      <c r="K2601" s="6" t="s">
        <v>367</v>
      </c>
      <c r="L2601" s="5" t="s">
        <v>367</v>
      </c>
      <c r="M2601" s="5">
        <v>15.45139471642235</v>
      </c>
      <c r="N2601" s="7" t="s">
        <v>367</v>
      </c>
      <c r="O2601" s="7" t="s">
        <v>2685</v>
      </c>
      <c r="P2601" s="67" t="s">
        <v>367</v>
      </c>
      <c r="Q2601" s="18">
        <f t="shared" si="139"/>
        <v>3</v>
      </c>
      <c r="R2601" s="68">
        <v>1.71</v>
      </c>
      <c r="S2601" s="69">
        <v>53195.78</v>
      </c>
      <c r="T2601" s="59">
        <f t="shared" si="137"/>
        <v>53195.78</v>
      </c>
    </row>
    <row r="2602" spans="1:20">
      <c r="A2602">
        <f t="shared" si="138"/>
        <v>72</v>
      </c>
      <c r="B2602" s="60" t="s">
        <v>33</v>
      </c>
      <c r="C2602" s="60" t="s">
        <v>201</v>
      </c>
      <c r="D2602" s="60">
        <v>2</v>
      </c>
      <c r="E2602" s="65">
        <v>33092.171000000002</v>
      </c>
      <c r="F2602" s="60">
        <v>2007</v>
      </c>
      <c r="G2602" s="65">
        <v>80.542000000000002</v>
      </c>
      <c r="H2602" s="65">
        <v>7.481752872467041</v>
      </c>
      <c r="I2602" s="66">
        <v>8.3400001525878906</v>
      </c>
      <c r="J2602" s="5">
        <v>11.46784752960852</v>
      </c>
      <c r="K2602" s="6">
        <v>79.224592198157495</v>
      </c>
      <c r="L2602" s="5">
        <v>72.598900314236673</v>
      </c>
      <c r="M2602" s="5">
        <v>15.371394792716295</v>
      </c>
      <c r="N2602" s="7">
        <v>4.7229871650058408</v>
      </c>
      <c r="O2602" s="7" t="s">
        <v>2621</v>
      </c>
      <c r="P2602" s="67">
        <v>43.202548187214695</v>
      </c>
      <c r="Q2602" s="18">
        <f t="shared" si="139"/>
        <v>3</v>
      </c>
      <c r="R2602" s="68">
        <v>1.69</v>
      </c>
      <c r="S2602" s="69">
        <v>53761.86</v>
      </c>
      <c r="T2602" s="59">
        <f t="shared" si="137"/>
        <v>53761.86</v>
      </c>
    </row>
    <row r="2603" spans="1:20">
      <c r="A2603">
        <f t="shared" si="138"/>
        <v>18</v>
      </c>
      <c r="B2603" s="60" t="s">
        <v>108</v>
      </c>
      <c r="C2603" s="60" t="s">
        <v>276</v>
      </c>
      <c r="D2603" s="60">
        <v>2</v>
      </c>
      <c r="E2603" s="65">
        <v>4304.3040000000001</v>
      </c>
      <c r="F2603" s="60">
        <v>2009</v>
      </c>
      <c r="G2603" s="65">
        <v>80.545000000000002</v>
      </c>
      <c r="H2603" s="65">
        <v>7.3024635314941406</v>
      </c>
      <c r="I2603" s="66">
        <v>4.8048410415649414</v>
      </c>
      <c r="J2603" s="5">
        <v>11.288558188635619</v>
      </c>
      <c r="K2603" s="6">
        <v>77.988892722183365</v>
      </c>
      <c r="L2603" s="5">
        <v>71.363200838262543</v>
      </c>
      <c r="M2603" s="5">
        <v>11.836235681693346</v>
      </c>
      <c r="N2603" s="7">
        <v>6.0292142499863601</v>
      </c>
      <c r="O2603" s="7" t="s">
        <v>2280</v>
      </c>
      <c r="P2603" s="67">
        <v>55.024517397104887</v>
      </c>
      <c r="Q2603" s="18">
        <f t="shared" si="139"/>
        <v>3</v>
      </c>
      <c r="R2603" s="68">
        <v>1.67</v>
      </c>
      <c r="S2603" s="69">
        <v>41132.339999999997</v>
      </c>
      <c r="T2603" s="59">
        <f t="shared" si="137"/>
        <v>41132.339999999997</v>
      </c>
    </row>
    <row r="2604" spans="1:20">
      <c r="A2604">
        <f t="shared" si="138"/>
        <v>67</v>
      </c>
      <c r="B2604" s="8" t="s">
        <v>134</v>
      </c>
      <c r="C2604" s="60" t="s">
        <v>302</v>
      </c>
      <c r="D2604" s="60">
        <v>8</v>
      </c>
      <c r="E2604" s="65">
        <v>48546.686999999998</v>
      </c>
      <c r="F2604" s="60">
        <v>2009</v>
      </c>
      <c r="G2604" s="65">
        <v>80.55</v>
      </c>
      <c r="H2604" s="65">
        <v>5.6476898193359375</v>
      </c>
      <c r="I2604" s="66">
        <v>5.1599998474121094</v>
      </c>
      <c r="J2604" s="5">
        <v>9.6337844764774161</v>
      </c>
      <c r="K2604" s="6">
        <v>66.560743344148776</v>
      </c>
      <c r="L2604" s="5">
        <v>59.935051460227953</v>
      </c>
      <c r="M2604" s="5">
        <v>12.191394487540514</v>
      </c>
      <c r="N2604" s="7">
        <v>4.9161768591346124</v>
      </c>
      <c r="O2604" s="7" t="s">
        <v>2313</v>
      </c>
      <c r="P2604" s="67">
        <v>44.866585909317934</v>
      </c>
      <c r="Q2604" s="18">
        <f t="shared" si="139"/>
        <v>3</v>
      </c>
      <c r="R2604" s="68">
        <v>1.67</v>
      </c>
      <c r="S2604" s="69">
        <v>37176.19</v>
      </c>
      <c r="T2604" s="59">
        <f t="shared" si="137"/>
        <v>37176.19</v>
      </c>
    </row>
    <row r="2605" spans="1:20">
      <c r="A2605">
        <f t="shared" si="138"/>
        <v>58</v>
      </c>
      <c r="B2605" s="60" t="s">
        <v>121</v>
      </c>
      <c r="C2605" s="60" t="s">
        <v>289</v>
      </c>
      <c r="D2605" s="60">
        <v>3</v>
      </c>
      <c r="E2605" s="65">
        <v>10513.15</v>
      </c>
      <c r="F2605" s="60">
        <v>2012</v>
      </c>
      <c r="G2605" s="65">
        <v>80.555000000000007</v>
      </c>
      <c r="H2605" s="65">
        <v>4.993962287902832</v>
      </c>
      <c r="I2605" s="66">
        <v>3.7200000286102295</v>
      </c>
      <c r="J2605" s="5">
        <v>8.9800569450443106</v>
      </c>
      <c r="K2605" s="6">
        <v>62.047928243540092</v>
      </c>
      <c r="L2605" s="5">
        <v>55.422236359619269</v>
      </c>
      <c r="M2605" s="5">
        <v>10.751394668738634</v>
      </c>
      <c r="N2605" s="7">
        <v>5.1548880928693013</v>
      </c>
      <c r="O2605" s="7" t="s">
        <v>1819</v>
      </c>
      <c r="P2605" s="67">
        <v>46.774809142910549</v>
      </c>
      <c r="Q2605" s="18">
        <f t="shared" si="139"/>
        <v>3</v>
      </c>
      <c r="R2605" s="68">
        <v>1.62</v>
      </c>
      <c r="S2605" s="69">
        <v>34804.629999999997</v>
      </c>
      <c r="T2605" s="59">
        <f t="shared" si="137"/>
        <v>34804.629999999997</v>
      </c>
    </row>
    <row r="2606" spans="1:20">
      <c r="A2606">
        <f t="shared" si="138"/>
        <v>28</v>
      </c>
      <c r="B2606" s="60" t="s">
        <v>36</v>
      </c>
      <c r="C2606" s="60" t="s">
        <v>204</v>
      </c>
      <c r="D2606" s="60">
        <v>1</v>
      </c>
      <c r="E2606" s="65">
        <v>18893.190999999999</v>
      </c>
      <c r="F2606" s="60">
        <v>2018</v>
      </c>
      <c r="G2606" s="65">
        <v>80.558999999999997</v>
      </c>
      <c r="H2606" s="65">
        <v>6.436220645904541</v>
      </c>
      <c r="I2606" s="66">
        <v>4.130000114440918</v>
      </c>
      <c r="J2606" s="5">
        <v>10.42231530304602</v>
      </c>
      <c r="K2606" s="6">
        <v>72.016824324565107</v>
      </c>
      <c r="L2606" s="5">
        <v>65.391132440644284</v>
      </c>
      <c r="M2606" s="5">
        <v>11.161394754569322</v>
      </c>
      <c r="N2606" s="7">
        <v>5.8586882624032315</v>
      </c>
      <c r="O2606" s="7" t="s">
        <v>865</v>
      </c>
      <c r="P2606" s="67">
        <v>52.792316359364797</v>
      </c>
      <c r="Q2606" s="18">
        <f t="shared" si="139"/>
        <v>3</v>
      </c>
      <c r="R2606" s="68">
        <v>1.56</v>
      </c>
      <c r="S2606" s="69">
        <v>28492.66</v>
      </c>
      <c r="T2606" s="59">
        <f t="shared" si="137"/>
        <v>28492.66</v>
      </c>
    </row>
    <row r="2607" spans="1:20">
      <c r="A2607" t="str">
        <f t="shared" si="138"/>
        <v/>
      </c>
      <c r="B2607" s="60" t="s">
        <v>140</v>
      </c>
      <c r="C2607" s="60" t="s">
        <v>308</v>
      </c>
      <c r="D2607" s="60">
        <v>8</v>
      </c>
      <c r="E2607" s="65">
        <v>23317.145</v>
      </c>
      <c r="F2607" s="60">
        <v>2023</v>
      </c>
      <c r="G2607" s="65">
        <v>80.558999999999997</v>
      </c>
      <c r="H2607" s="65">
        <v>6.6551086273193363</v>
      </c>
      <c r="I2607" s="66" t="s">
        <v>367</v>
      </c>
      <c r="J2607" s="5">
        <v>10.641203284460815</v>
      </c>
      <c r="K2607" s="6">
        <v>73.52931141077913</v>
      </c>
      <c r="L2607" s="5">
        <v>66.903619526858307</v>
      </c>
      <c r="M2607" s="5" t="s">
        <v>367</v>
      </c>
      <c r="N2607" s="7" t="s">
        <v>367</v>
      </c>
      <c r="O2607" s="7" t="s">
        <v>3410</v>
      </c>
      <c r="P2607" s="67" t="s">
        <v>367</v>
      </c>
      <c r="Q2607" s="18">
        <f t="shared" si="139"/>
        <v>3</v>
      </c>
      <c r="R2607" s="68">
        <v>1.5</v>
      </c>
      <c r="S2607" s="69"/>
      <c r="T2607" s="59" t="str">
        <f t="shared" si="137"/>
        <v/>
      </c>
    </row>
    <row r="2608" spans="1:20">
      <c r="A2608">
        <f t="shared" si="138"/>
        <v>38</v>
      </c>
      <c r="B2608" s="60" t="s">
        <v>59</v>
      </c>
      <c r="C2608" s="60" t="s">
        <v>227</v>
      </c>
      <c r="D2608" s="60">
        <v>3</v>
      </c>
      <c r="E2608" s="65">
        <v>84086.226999999999</v>
      </c>
      <c r="F2608" s="60">
        <v>2022</v>
      </c>
      <c r="G2608" s="65">
        <v>80.58</v>
      </c>
      <c r="H2608" s="65">
        <v>6.6082067489624023</v>
      </c>
      <c r="I2608" s="66">
        <v>4.3899998664855957</v>
      </c>
      <c r="J2608" s="5">
        <v>10.594301406103881</v>
      </c>
      <c r="K2608" s="6">
        <v>73.224308645471623</v>
      </c>
      <c r="L2608" s="5">
        <v>66.598616761550801</v>
      </c>
      <c r="M2608" s="5">
        <v>11.421394506614</v>
      </c>
      <c r="N2608" s="7">
        <v>5.8310407475185535</v>
      </c>
      <c r="O2608" s="7" t="s">
        <v>3411</v>
      </c>
      <c r="P2608" s="67">
        <v>52.237396509210789</v>
      </c>
      <c r="Q2608" s="18">
        <f t="shared" si="139"/>
        <v>3</v>
      </c>
      <c r="R2608" s="68">
        <v>1.51</v>
      </c>
      <c r="S2608" s="69">
        <v>63676.09</v>
      </c>
      <c r="T2608" s="59">
        <f t="shared" si="137"/>
        <v>63676.09</v>
      </c>
    </row>
    <row r="2609" spans="1:20">
      <c r="A2609">
        <f t="shared" si="138"/>
        <v>32</v>
      </c>
      <c r="B2609" s="60" t="s">
        <v>45</v>
      </c>
      <c r="C2609" s="60" t="s">
        <v>213</v>
      </c>
      <c r="D2609" s="60">
        <v>3</v>
      </c>
      <c r="E2609" s="65">
        <v>1317.309</v>
      </c>
      <c r="F2609" s="60">
        <v>2021</v>
      </c>
      <c r="G2609" s="65">
        <v>80.572999999999993</v>
      </c>
      <c r="H2609" s="65">
        <v>6.2692022323608398</v>
      </c>
      <c r="I2609" s="66">
        <v>4.2100000381469727</v>
      </c>
      <c r="J2609" s="5">
        <v>10.255296889502318</v>
      </c>
      <c r="K2609" s="6">
        <v>70.875064042674907</v>
      </c>
      <c r="L2609" s="5">
        <v>64.249372158754085</v>
      </c>
      <c r="M2609" s="5">
        <v>11.241394678275377</v>
      </c>
      <c r="N2609" s="7">
        <v>5.7154271331580935</v>
      </c>
      <c r="O2609" s="7" t="s">
        <v>479</v>
      </c>
      <c r="P2609" s="67">
        <v>51.26161691809159</v>
      </c>
      <c r="Q2609" s="18">
        <f t="shared" si="139"/>
        <v>3</v>
      </c>
      <c r="R2609" s="68">
        <v>1.52</v>
      </c>
      <c r="S2609" s="69">
        <v>47632.77</v>
      </c>
      <c r="T2609" s="59">
        <f t="shared" si="137"/>
        <v>47632.77</v>
      </c>
    </row>
    <row r="2610" spans="1:20">
      <c r="A2610">
        <f t="shared" si="138"/>
        <v>55</v>
      </c>
      <c r="B2610" s="60" t="s">
        <v>61</v>
      </c>
      <c r="C2610" s="60" t="s">
        <v>229</v>
      </c>
      <c r="D2610" s="60">
        <v>3</v>
      </c>
      <c r="E2610" s="65">
        <v>11124.67</v>
      </c>
      <c r="F2610" s="60">
        <v>2010</v>
      </c>
      <c r="G2610" s="65">
        <v>80.572999999999993</v>
      </c>
      <c r="H2610" s="65">
        <v>5.8395586013793945</v>
      </c>
      <c r="I2610" s="66">
        <v>4.9600000381469727</v>
      </c>
      <c r="J2610" s="5">
        <v>9.8256532585208731</v>
      </c>
      <c r="K2610" s="6">
        <v>67.90576727931078</v>
      </c>
      <c r="L2610" s="5">
        <v>61.280075395389957</v>
      </c>
      <c r="M2610" s="5">
        <v>11.991394678275377</v>
      </c>
      <c r="N2610" s="7">
        <v>5.1103376245642318</v>
      </c>
      <c r="O2610" s="7" t="s">
        <v>2140</v>
      </c>
      <c r="P2610" s="67">
        <v>46.531360610639076</v>
      </c>
      <c r="Q2610" s="18">
        <f t="shared" si="139"/>
        <v>3</v>
      </c>
      <c r="R2610" s="68">
        <v>1.65</v>
      </c>
      <c r="S2610" s="69">
        <v>37566.75</v>
      </c>
      <c r="T2610" s="59">
        <f t="shared" si="137"/>
        <v>37566.75</v>
      </c>
    </row>
    <row r="2611" spans="1:20">
      <c r="A2611">
        <f t="shared" si="138"/>
        <v>23</v>
      </c>
      <c r="B2611" s="60" t="s">
        <v>59</v>
      </c>
      <c r="C2611" s="60" t="s">
        <v>227</v>
      </c>
      <c r="D2611" s="60">
        <v>3</v>
      </c>
      <c r="E2611" s="65">
        <v>84548.231</v>
      </c>
      <c r="F2611" s="60">
        <v>2023</v>
      </c>
      <c r="G2611" s="65">
        <v>81.378</v>
      </c>
      <c r="H2611" s="65">
        <v>6.7942694969177246</v>
      </c>
      <c r="I2611" s="66">
        <v>4.0300002098083496</v>
      </c>
      <c r="J2611" s="5">
        <v>10.780364154059203</v>
      </c>
      <c r="K2611" s="6">
        <v>75.248203506831416</v>
      </c>
      <c r="L2611" s="5">
        <v>68.622511622910594</v>
      </c>
      <c r="M2611" s="5">
        <v>11.061394849936754</v>
      </c>
      <c r="N2611" s="7">
        <v>6.2037846540938695</v>
      </c>
      <c r="O2611" s="7" t="s">
        <v>3412</v>
      </c>
      <c r="P2611" s="67">
        <v>55.511556557105521</v>
      </c>
      <c r="Q2611" s="18">
        <f t="shared" si="139"/>
        <v>3</v>
      </c>
      <c r="R2611" s="68">
        <v>1.5</v>
      </c>
      <c r="S2611" s="69">
        <v>63039.37</v>
      </c>
      <c r="T2611" s="59">
        <f t="shared" si="137"/>
        <v>63039.37</v>
      </c>
    </row>
    <row r="2612" spans="1:20">
      <c r="A2612">
        <f t="shared" si="138"/>
        <v>56</v>
      </c>
      <c r="B2612" s="60" t="s">
        <v>121</v>
      </c>
      <c r="C2612" s="60" t="s">
        <v>289</v>
      </c>
      <c r="D2612" s="60">
        <v>3</v>
      </c>
      <c r="E2612" s="65">
        <v>10557.052</v>
      </c>
      <c r="F2612" s="60">
        <v>2011</v>
      </c>
      <c r="G2612" s="65">
        <v>80.581999999999994</v>
      </c>
      <c r="H2612" s="65">
        <v>5.2199978828430176</v>
      </c>
      <c r="I2612" s="66">
        <v>4.070000171661377</v>
      </c>
      <c r="J2612" s="5">
        <v>9.2060925399844962</v>
      </c>
      <c r="K2612" s="6">
        <v>63.631047217449698</v>
      </c>
      <c r="L2612" s="5">
        <v>57.005355333528875</v>
      </c>
      <c r="M2612" s="5">
        <v>11.101394811789781</v>
      </c>
      <c r="N2612" s="7">
        <v>5.1349723435643124</v>
      </c>
      <c r="O2612" s="7" t="s">
        <v>1963</v>
      </c>
      <c r="P2612" s="67">
        <v>46.755668098235311</v>
      </c>
      <c r="Q2612" s="18">
        <f t="shared" si="139"/>
        <v>3</v>
      </c>
      <c r="R2612" s="68">
        <v>1.65</v>
      </c>
      <c r="S2612" s="69">
        <v>36127.29</v>
      </c>
      <c r="T2612" s="59">
        <f t="shared" si="137"/>
        <v>36127.29</v>
      </c>
    </row>
    <row r="2613" spans="1:20">
      <c r="A2613" t="str">
        <f t="shared" si="138"/>
        <v/>
      </c>
      <c r="B2613" s="60" t="s">
        <v>140</v>
      </c>
      <c r="C2613" s="60" t="s">
        <v>308</v>
      </c>
      <c r="D2613" s="60">
        <v>8</v>
      </c>
      <c r="E2613" s="65">
        <v>23674.137999999999</v>
      </c>
      <c r="F2613" s="60">
        <v>2019</v>
      </c>
      <c r="G2613" s="65">
        <v>80.596000000000004</v>
      </c>
      <c r="H2613" s="65">
        <v>6.5370898246765137</v>
      </c>
      <c r="I2613" s="66" t="s">
        <v>367</v>
      </c>
      <c r="J2613" s="5">
        <v>10.523184481817992</v>
      </c>
      <c r="K2613" s="6">
        <v>72.747213828364238</v>
      </c>
      <c r="L2613" s="5">
        <v>66.121521944443415</v>
      </c>
      <c r="M2613" s="5" t="s">
        <v>367</v>
      </c>
      <c r="N2613" s="7" t="s">
        <v>367</v>
      </c>
      <c r="O2613" s="7" t="s">
        <v>763</v>
      </c>
      <c r="P2613" s="67" t="s">
        <v>367</v>
      </c>
      <c r="Q2613" s="18">
        <f t="shared" si="139"/>
        <v>3</v>
      </c>
      <c r="R2613" s="68">
        <v>1.55</v>
      </c>
      <c r="S2613" s="69"/>
      <c r="T2613" s="59" t="str">
        <f t="shared" si="137"/>
        <v/>
      </c>
    </row>
    <row r="2614" spans="1:20">
      <c r="A2614">
        <f t="shared" si="138"/>
        <v>46</v>
      </c>
      <c r="B2614" s="60" t="s">
        <v>73</v>
      </c>
      <c r="C2614" s="60" t="s">
        <v>241</v>
      </c>
      <c r="D2614" s="60">
        <v>3</v>
      </c>
      <c r="E2614" s="65">
        <v>4559.08</v>
      </c>
      <c r="F2614" s="60">
        <v>2010</v>
      </c>
      <c r="G2614" s="65">
        <v>80.599000000000004</v>
      </c>
      <c r="H2614" s="65">
        <v>7.2573895454406738</v>
      </c>
      <c r="I2614" s="66">
        <v>6.4168176651000977</v>
      </c>
      <c r="J2614" s="5">
        <v>11.243484202582152</v>
      </c>
      <c r="K2614" s="6">
        <v>77.729569077685383</v>
      </c>
      <c r="L2614" s="5">
        <v>71.103877193764561</v>
      </c>
      <c r="M2614" s="5">
        <v>13.448212305228502</v>
      </c>
      <c r="N2614" s="7">
        <v>5.287236368667398</v>
      </c>
      <c r="O2614" s="7" t="s">
        <v>2124</v>
      </c>
      <c r="P2614" s="67">
        <v>48.142083787492879</v>
      </c>
      <c r="Q2614" s="18">
        <f t="shared" si="139"/>
        <v>3</v>
      </c>
      <c r="R2614" s="68">
        <v>1.65</v>
      </c>
      <c r="S2614" s="69">
        <v>59209.1</v>
      </c>
      <c r="T2614" s="59">
        <f t="shared" si="137"/>
        <v>59209.1</v>
      </c>
    </row>
    <row r="2615" spans="1:20">
      <c r="A2615">
        <f t="shared" si="138"/>
        <v>122</v>
      </c>
      <c r="B2615" s="60" t="s">
        <v>81</v>
      </c>
      <c r="C2615" s="60" t="s">
        <v>249</v>
      </c>
      <c r="D2615" s="60">
        <v>4</v>
      </c>
      <c r="E2615" s="65">
        <v>4934.5069999999996</v>
      </c>
      <c r="F2615" s="60">
        <v>2024</v>
      </c>
      <c r="G2615" s="65">
        <v>80.599999999999994</v>
      </c>
      <c r="H2615" s="65">
        <v>6.3069999999999995</v>
      </c>
      <c r="I2615" s="66">
        <v>7.3032073974609375</v>
      </c>
      <c r="J2615" s="5">
        <v>10.293094657141479</v>
      </c>
      <c r="K2615" s="6">
        <v>71.160124780410172</v>
      </c>
      <c r="L2615" s="5">
        <v>64.534432896489349</v>
      </c>
      <c r="M2615" s="5">
        <v>14.334602037589342</v>
      </c>
      <c r="N2615" s="7">
        <v>4.5020038036118475</v>
      </c>
      <c r="O2615" s="7" t="s">
        <v>3413</v>
      </c>
      <c r="P2615" s="67">
        <v>40.236777879021361</v>
      </c>
      <c r="Q2615" s="18">
        <f t="shared" si="139"/>
        <v>3</v>
      </c>
      <c r="R2615" s="68">
        <v>1.49</v>
      </c>
      <c r="S2615" s="69">
        <v>46137.47</v>
      </c>
      <c r="T2615" s="59">
        <f t="shared" si="137"/>
        <v>46137.47</v>
      </c>
    </row>
    <row r="2616" spans="1:20">
      <c r="A2616">
        <f t="shared" si="138"/>
        <v>32</v>
      </c>
      <c r="B2616" s="60" t="s">
        <v>36</v>
      </c>
      <c r="C2616" s="60" t="s">
        <v>204</v>
      </c>
      <c r="D2616" s="60">
        <v>1</v>
      </c>
      <c r="E2616" s="65">
        <v>18558.867999999999</v>
      </c>
      <c r="F2616" s="60">
        <v>2017</v>
      </c>
      <c r="G2616" s="65">
        <v>80.61</v>
      </c>
      <c r="H2616" s="65">
        <v>6.3201193809509277</v>
      </c>
      <c r="I2616" s="66">
        <v>4.1700000762939453</v>
      </c>
      <c r="J2616" s="5">
        <v>10.306214038092406</v>
      </c>
      <c r="K2616" s="6">
        <v>71.259664162687358</v>
      </c>
      <c r="L2616" s="5">
        <v>64.633972278766535</v>
      </c>
      <c r="M2616" s="5">
        <v>11.20139471642235</v>
      </c>
      <c r="N2616" s="7">
        <v>5.7701718326206963</v>
      </c>
      <c r="O2616" s="7" t="s">
        <v>1018</v>
      </c>
      <c r="P2616" s="67">
        <v>52.115738720058225</v>
      </c>
      <c r="Q2616" s="18">
        <f t="shared" si="139"/>
        <v>3</v>
      </c>
      <c r="R2616" s="68">
        <v>1.58</v>
      </c>
      <c r="S2616" s="69">
        <v>27892.99</v>
      </c>
      <c r="T2616" s="59">
        <f t="shared" si="137"/>
        <v>27892.99</v>
      </c>
    </row>
    <row r="2617" spans="1:20">
      <c r="A2617">
        <f t="shared" si="138"/>
        <v>66</v>
      </c>
      <c r="B2617" s="60" t="s">
        <v>132</v>
      </c>
      <c r="C2617" s="60" t="s">
        <v>300</v>
      </c>
      <c r="D2617" s="60">
        <v>7</v>
      </c>
      <c r="E2617" s="65">
        <v>2062.41</v>
      </c>
      <c r="F2617" s="60">
        <v>2017</v>
      </c>
      <c r="G2617" s="65">
        <v>80.616</v>
      </c>
      <c r="H2617" s="65">
        <v>6.1668376922607422</v>
      </c>
      <c r="I2617" s="66">
        <v>5.3299999237060547</v>
      </c>
      <c r="J2617" s="5">
        <v>10.152932349402221</v>
      </c>
      <c r="K2617" s="6">
        <v>70.205062526775691</v>
      </c>
      <c r="L2617" s="5">
        <v>63.579370642854869</v>
      </c>
      <c r="M2617" s="5">
        <v>12.361394563834459</v>
      </c>
      <c r="N2617" s="7">
        <v>5.1433817045908441</v>
      </c>
      <c r="O2617" s="7" t="s">
        <v>1057</v>
      </c>
      <c r="P2617" s="67">
        <v>46.454619520791752</v>
      </c>
      <c r="Q2617" s="18">
        <f t="shared" si="139"/>
        <v>3</v>
      </c>
      <c r="R2617" s="68">
        <v>1.58</v>
      </c>
      <c r="S2617" s="69">
        <v>41692.839999999997</v>
      </c>
      <c r="T2617" s="59">
        <f t="shared" si="137"/>
        <v>41692.839999999997</v>
      </c>
    </row>
    <row r="2618" spans="1:20">
      <c r="A2618">
        <f t="shared" si="138"/>
        <v>68</v>
      </c>
      <c r="B2618" s="60" t="s">
        <v>61</v>
      </c>
      <c r="C2618" s="60" t="s">
        <v>229</v>
      </c>
      <c r="D2618" s="60">
        <v>3</v>
      </c>
      <c r="E2618" s="65">
        <v>11108.843999999999</v>
      </c>
      <c r="F2618" s="60">
        <v>2011</v>
      </c>
      <c r="G2618" s="65">
        <v>80.625</v>
      </c>
      <c r="H2618" s="65">
        <v>5.372039794921875</v>
      </c>
      <c r="I2618" s="66">
        <v>4.6700000762939453</v>
      </c>
      <c r="J2618" s="5">
        <v>9.3581344520633536</v>
      </c>
      <c r="K2618" s="6">
        <v>64.716452169493365</v>
      </c>
      <c r="L2618" s="5">
        <v>58.090760285572543</v>
      </c>
      <c r="M2618" s="5">
        <v>11.70139471642235</v>
      </c>
      <c r="N2618" s="7">
        <v>4.9644304540932147</v>
      </c>
      <c r="O2618" s="7" t="s">
        <v>1988</v>
      </c>
      <c r="P2618" s="67">
        <v>45.202826242923244</v>
      </c>
      <c r="Q2618" s="18">
        <f t="shared" si="139"/>
        <v>3</v>
      </c>
      <c r="R2618" s="68">
        <v>1.65</v>
      </c>
      <c r="S2618" s="69">
        <v>33906.49</v>
      </c>
      <c r="T2618" s="59">
        <f t="shared" si="137"/>
        <v>33906.49</v>
      </c>
    </row>
    <row r="2619" spans="1:20">
      <c r="A2619">
        <f t="shared" si="138"/>
        <v>53</v>
      </c>
      <c r="B2619" s="60" t="s">
        <v>45</v>
      </c>
      <c r="C2619" s="60" t="s">
        <v>213</v>
      </c>
      <c r="D2619" s="60">
        <v>3</v>
      </c>
      <c r="E2619" s="65">
        <v>1127.816</v>
      </c>
      <c r="F2619" s="60">
        <v>2010</v>
      </c>
      <c r="G2619" s="65">
        <v>80.632000000000005</v>
      </c>
      <c r="H2619" s="65">
        <v>6.3865461349487305</v>
      </c>
      <c r="I2619" s="66">
        <v>5.5900001525878906</v>
      </c>
      <c r="J2619" s="5">
        <v>10.372640792090209</v>
      </c>
      <c r="K2619" s="6">
        <v>71.738528319975629</v>
      </c>
      <c r="L2619" s="5">
        <v>65.112836436054806</v>
      </c>
      <c r="M2619" s="5">
        <v>12.621394792716295</v>
      </c>
      <c r="N2619" s="7">
        <v>5.1589255787823785</v>
      </c>
      <c r="O2619" s="7" t="s">
        <v>2149</v>
      </c>
      <c r="P2619" s="67">
        <v>46.973770444421952</v>
      </c>
      <c r="Q2619" s="18">
        <f t="shared" si="139"/>
        <v>3</v>
      </c>
      <c r="R2619" s="68">
        <v>1.65</v>
      </c>
      <c r="S2619" s="69">
        <v>42102.46</v>
      </c>
      <c r="T2619" s="59">
        <f t="shared" si="137"/>
        <v>42102.46</v>
      </c>
    </row>
    <row r="2620" spans="1:20">
      <c r="A2620">
        <f t="shared" si="138"/>
        <v>89</v>
      </c>
      <c r="B2620" s="60" t="s">
        <v>47</v>
      </c>
      <c r="C2620" s="60" t="s">
        <v>215</v>
      </c>
      <c r="D2620" s="60">
        <v>3</v>
      </c>
      <c r="E2620" s="65">
        <v>5643.7939999999999</v>
      </c>
      <c r="F2620" s="60">
        <v>2014</v>
      </c>
      <c r="G2620" s="65">
        <v>80.632000000000005</v>
      </c>
      <c r="H2620" s="65">
        <v>7.5075592994689941</v>
      </c>
      <c r="I2620" s="66">
        <v>7.9200000762939453</v>
      </c>
      <c r="J2620" s="5">
        <v>11.493653956610473</v>
      </c>
      <c r="K2620" s="6">
        <v>79.491600682351049</v>
      </c>
      <c r="L2620" s="5">
        <v>72.865908798430226</v>
      </c>
      <c r="M2620" s="5">
        <v>14.95139471642235</v>
      </c>
      <c r="N2620" s="7">
        <v>4.8735191719870512</v>
      </c>
      <c r="O2620" s="7" t="s">
        <v>1488</v>
      </c>
      <c r="P2620" s="67">
        <v>44.17058766876923</v>
      </c>
      <c r="Q2620" s="18">
        <f t="shared" si="139"/>
        <v>3</v>
      </c>
      <c r="R2620" s="68">
        <v>1.61</v>
      </c>
      <c r="S2620" s="69">
        <v>61552.800000000003</v>
      </c>
      <c r="T2620" s="59">
        <f t="shared" si="137"/>
        <v>61552.800000000003</v>
      </c>
    </row>
    <row r="2621" spans="1:20">
      <c r="A2621">
        <f t="shared" si="138"/>
        <v>47</v>
      </c>
      <c r="B2621" s="60" t="s">
        <v>130</v>
      </c>
      <c r="C2621" s="60" t="s">
        <v>298</v>
      </c>
      <c r="D2621" s="60">
        <v>8</v>
      </c>
      <c r="E2621" s="65">
        <v>4407.058</v>
      </c>
      <c r="F2621" s="60">
        <v>2006</v>
      </c>
      <c r="G2621" s="65">
        <v>80.64</v>
      </c>
      <c r="H2621" s="65">
        <v>6.462702751159668</v>
      </c>
      <c r="I2621" s="66">
        <v>7.0655560493469238</v>
      </c>
      <c r="J2621" s="5">
        <v>10.448797408301147</v>
      </c>
      <c r="K2621" s="6">
        <v>72.272407231516397</v>
      </c>
      <c r="L2621" s="5">
        <v>65.646715347595574</v>
      </c>
      <c r="M2621" s="5">
        <v>14.096950689475328</v>
      </c>
      <c r="N2621" s="7">
        <v>4.6568025095389523</v>
      </c>
      <c r="O2621" s="7" t="s">
        <v>2817</v>
      </c>
      <c r="P2621" s="67">
        <v>42.694821974992195</v>
      </c>
      <c r="Q2621" s="18">
        <f t="shared" si="139"/>
        <v>3</v>
      </c>
      <c r="R2621" s="68">
        <v>1.71</v>
      </c>
      <c r="S2621" s="69">
        <v>86463.83</v>
      </c>
      <c r="T2621" s="59">
        <f t="shared" si="137"/>
        <v>86463.83</v>
      </c>
    </row>
    <row r="2622" spans="1:20">
      <c r="A2622">
        <f t="shared" si="138"/>
        <v>37</v>
      </c>
      <c r="B2622" s="60" t="s">
        <v>107</v>
      </c>
      <c r="C2622" s="60" t="s">
        <v>275</v>
      </c>
      <c r="D2622" s="60">
        <v>3</v>
      </c>
      <c r="E2622" s="65">
        <v>16684.150000000001</v>
      </c>
      <c r="F2622" s="60">
        <v>2009</v>
      </c>
      <c r="G2622" s="65">
        <v>80.671000000000006</v>
      </c>
      <c r="H2622" s="65">
        <v>7.566443920135498</v>
      </c>
      <c r="I2622" s="66">
        <v>6.2508406639099121</v>
      </c>
      <c r="J2622" s="5">
        <v>11.552538577276977</v>
      </c>
      <c r="K2622" s="6">
        <v>79.937499744966615</v>
      </c>
      <c r="L2622" s="5">
        <v>73.311807861045793</v>
      </c>
      <c r="M2622" s="5">
        <v>13.282235304038316</v>
      </c>
      <c r="N2622" s="7">
        <v>5.5195384047108513</v>
      </c>
      <c r="O2622" s="7" t="s">
        <v>2267</v>
      </c>
      <c r="P2622" s="67">
        <v>50.373054328710886</v>
      </c>
      <c r="Q2622" s="18">
        <f t="shared" si="139"/>
        <v>3</v>
      </c>
      <c r="R2622" s="68">
        <v>1.67</v>
      </c>
      <c r="S2622" s="69">
        <v>61029.73</v>
      </c>
      <c r="T2622" s="59">
        <f t="shared" si="137"/>
        <v>61029.73</v>
      </c>
    </row>
    <row r="2623" spans="1:20">
      <c r="A2623">
        <f t="shared" si="138"/>
        <v>18</v>
      </c>
      <c r="B2623" s="60" t="s">
        <v>113</v>
      </c>
      <c r="C2623" s="60" t="s">
        <v>281</v>
      </c>
      <c r="D2623" s="60">
        <v>3</v>
      </c>
      <c r="E2623" s="65">
        <v>4768.1009999999997</v>
      </c>
      <c r="F2623" s="60">
        <v>2008</v>
      </c>
      <c r="G2623" s="65">
        <v>80.677000000000007</v>
      </c>
      <c r="H2623" s="65">
        <v>7.6322875022888184</v>
      </c>
      <c r="I2623" s="66">
        <v>6.0100002288818359</v>
      </c>
      <c r="J2623" s="5">
        <v>11.618382159430297</v>
      </c>
      <c r="K2623" s="6">
        <v>80.399082084531116</v>
      </c>
      <c r="L2623" s="5">
        <v>73.773390200610294</v>
      </c>
      <c r="M2623" s="5">
        <v>13.04139486901024</v>
      </c>
      <c r="N2623" s="7">
        <v>5.656863467566275</v>
      </c>
      <c r="O2623" s="7" t="s">
        <v>2420</v>
      </c>
      <c r="P2623" s="67">
        <v>51.744988501514207</v>
      </c>
      <c r="Q2623" s="18">
        <f t="shared" si="139"/>
        <v>3</v>
      </c>
      <c r="R2623" s="68">
        <v>1.69</v>
      </c>
      <c r="S2623" s="69">
        <v>86379.66</v>
      </c>
      <c r="T2623" s="59">
        <f t="shared" si="137"/>
        <v>86379.66</v>
      </c>
    </row>
    <row r="2624" spans="1:20">
      <c r="A2624">
        <f t="shared" si="138"/>
        <v>21</v>
      </c>
      <c r="B2624" s="60" t="s">
        <v>59</v>
      </c>
      <c r="C2624" s="60" t="s">
        <v>227</v>
      </c>
      <c r="D2624" s="60">
        <v>3</v>
      </c>
      <c r="E2624" s="65">
        <v>84552.241999999998</v>
      </c>
      <c r="F2624" s="60">
        <v>2024</v>
      </c>
      <c r="G2624" s="65">
        <v>81.539000000000001</v>
      </c>
      <c r="H2624" s="65">
        <v>6.8565237541198734</v>
      </c>
      <c r="I2624" s="66">
        <v>3.7699999809265137</v>
      </c>
      <c r="J2624" s="5">
        <v>10.842618411261352</v>
      </c>
      <c r="K2624" s="6">
        <v>75.832477893215355</v>
      </c>
      <c r="L2624" s="5">
        <v>69.206786009294532</v>
      </c>
      <c r="M2624" s="5">
        <v>10.801394621054918</v>
      </c>
      <c r="N2624" s="7">
        <v>6.4072083686666987</v>
      </c>
      <c r="O2624" s="7" t="s">
        <v>3414</v>
      </c>
      <c r="P2624" s="67">
        <v>57.264593989862419</v>
      </c>
      <c r="Q2624" s="18">
        <f t="shared" si="139"/>
        <v>3</v>
      </c>
      <c r="R2624" s="68">
        <v>1.49</v>
      </c>
      <c r="S2624" s="69">
        <v>62554.55</v>
      </c>
      <c r="T2624" s="59">
        <f t="shared" si="137"/>
        <v>62554.55</v>
      </c>
    </row>
    <row r="2625" spans="1:20">
      <c r="A2625">
        <f t="shared" si="138"/>
        <v>62</v>
      </c>
      <c r="B2625" s="8" t="s">
        <v>134</v>
      </c>
      <c r="C2625" s="60" t="s">
        <v>302</v>
      </c>
      <c r="D2625" s="60">
        <v>8</v>
      </c>
      <c r="E2625" s="65">
        <v>48769.332000000002</v>
      </c>
      <c r="F2625" s="60">
        <v>2010</v>
      </c>
      <c r="G2625" s="65">
        <v>80.716999999999999</v>
      </c>
      <c r="H2625" s="65">
        <v>6.1160244941711426</v>
      </c>
      <c r="I2625" s="66">
        <v>5.5999999046325684</v>
      </c>
      <c r="J2625" s="5">
        <v>10.102119151312621</v>
      </c>
      <c r="K2625" s="6">
        <v>69.941218018933583</v>
      </c>
      <c r="L2625" s="5">
        <v>63.31552613501276</v>
      </c>
      <c r="M2625" s="5">
        <v>12.631394544760973</v>
      </c>
      <c r="N2625" s="7">
        <v>5.0125523282996225</v>
      </c>
      <c r="O2625" s="7" t="s">
        <v>2156</v>
      </c>
      <c r="P2625" s="67">
        <v>45.640992259821026</v>
      </c>
      <c r="Q2625" s="18">
        <f t="shared" si="139"/>
        <v>3</v>
      </c>
      <c r="R2625" s="68">
        <v>1.65</v>
      </c>
      <c r="S2625" s="69">
        <v>39574.050000000003</v>
      </c>
      <c r="T2625" s="59">
        <f t="shared" si="137"/>
        <v>39574.050000000003</v>
      </c>
    </row>
    <row r="2626" spans="1:20">
      <c r="A2626">
        <f t="shared" si="138"/>
        <v>51</v>
      </c>
      <c r="B2626" s="60" t="s">
        <v>73</v>
      </c>
      <c r="C2626" s="60" t="s">
        <v>241</v>
      </c>
      <c r="D2626" s="60">
        <v>3</v>
      </c>
      <c r="E2626" s="65">
        <v>4579.6019999999999</v>
      </c>
      <c r="F2626" s="60">
        <v>2011</v>
      </c>
      <c r="G2626" s="65">
        <v>80.727000000000004</v>
      </c>
      <c r="H2626" s="65">
        <v>7.006904125213623</v>
      </c>
      <c r="I2626" s="66">
        <v>6.2060079574584961</v>
      </c>
      <c r="J2626" s="5">
        <v>10.992998782355102</v>
      </c>
      <c r="K2626" s="6">
        <v>76.118581383789135</v>
      </c>
      <c r="L2626" s="5">
        <v>69.492889499868312</v>
      </c>
      <c r="M2626" s="5">
        <v>13.2374025975869</v>
      </c>
      <c r="N2626" s="7">
        <v>5.2497375514239062</v>
      </c>
      <c r="O2626" s="7" t="s">
        <v>1957</v>
      </c>
      <c r="P2626" s="67">
        <v>47.800644314053358</v>
      </c>
      <c r="Q2626" s="18">
        <f t="shared" si="139"/>
        <v>3</v>
      </c>
      <c r="R2626" s="68">
        <v>1.65</v>
      </c>
      <c r="S2626" s="69">
        <v>59899.92</v>
      </c>
      <c r="T2626" s="59">
        <f t="shared" ref="T2626:T2689" si="140">IF(S2626=0,"",IF(F2626=2025,_xlfn.XLOOKUP("2024"&amp;C2626,O:O,S:S,"",0),S2626))</f>
        <v>59899.92</v>
      </c>
    </row>
    <row r="2627" spans="1:20">
      <c r="A2627">
        <f t="shared" ref="A2627:A2690" si="141">IF(ISNUMBER(P2627),COUNTIFS($F$3:$F$3127,F2627,$P$3:$P$3127,"&gt;"&amp;P2627)+1,"")</f>
        <v>68</v>
      </c>
      <c r="B2627" s="60" t="s">
        <v>33</v>
      </c>
      <c r="C2627" s="60" t="s">
        <v>201</v>
      </c>
      <c r="D2627" s="60">
        <v>2</v>
      </c>
      <c r="E2627" s="65">
        <v>33449.084999999999</v>
      </c>
      <c r="F2627" s="60">
        <v>2008</v>
      </c>
      <c r="G2627" s="65">
        <v>80.73</v>
      </c>
      <c r="H2627" s="65">
        <v>7.4856038093566895</v>
      </c>
      <c r="I2627" s="66">
        <v>8.3900003433227539</v>
      </c>
      <c r="J2627" s="5">
        <v>11.471698466498168</v>
      </c>
      <c r="K2627" s="6">
        <v>79.436183072586431</v>
      </c>
      <c r="L2627" s="5">
        <v>72.810491188665608</v>
      </c>
      <c r="M2627" s="5">
        <v>15.421394983451158</v>
      </c>
      <c r="N2627" s="7">
        <v>4.7213946122772432</v>
      </c>
      <c r="O2627" s="7" t="s">
        <v>2463</v>
      </c>
      <c r="P2627" s="67">
        <v>43.187980640534136</v>
      </c>
      <c r="Q2627" s="18">
        <f t="shared" si="139"/>
        <v>3</v>
      </c>
      <c r="R2627" s="68">
        <v>1.69</v>
      </c>
      <c r="S2627" s="69">
        <v>53711.68</v>
      </c>
      <c r="T2627" s="59">
        <f t="shared" si="140"/>
        <v>53711.68</v>
      </c>
    </row>
    <row r="2628" spans="1:20">
      <c r="A2628">
        <f t="shared" si="141"/>
        <v>88</v>
      </c>
      <c r="B2628" s="60" t="s">
        <v>47</v>
      </c>
      <c r="C2628" s="60" t="s">
        <v>215</v>
      </c>
      <c r="D2628" s="60">
        <v>3</v>
      </c>
      <c r="E2628" s="65">
        <v>5683.701</v>
      </c>
      <c r="F2628" s="60">
        <v>2015</v>
      </c>
      <c r="G2628" s="65">
        <v>80.739000000000004</v>
      </c>
      <c r="H2628" s="65">
        <v>7.5144248008728027</v>
      </c>
      <c r="I2628" s="66">
        <v>8.0600004196166992</v>
      </c>
      <c r="J2628" s="5">
        <v>11.500519458014281</v>
      </c>
      <c r="K2628" s="6">
        <v>79.644633061569039</v>
      </c>
      <c r="L2628" s="5">
        <v>73.018941177648216</v>
      </c>
      <c r="M2628" s="5">
        <v>15.091395059745103</v>
      </c>
      <c r="N2628" s="7">
        <v>4.8384487244933023</v>
      </c>
      <c r="O2628" s="7" t="s">
        <v>1335</v>
      </c>
      <c r="P2628" s="67">
        <v>43.751236082197757</v>
      </c>
      <c r="Q2628" s="18">
        <f t="shared" si="139"/>
        <v>3</v>
      </c>
      <c r="R2628" s="68">
        <v>1.59</v>
      </c>
      <c r="S2628" s="69">
        <v>62405.72</v>
      </c>
      <c r="T2628" s="59">
        <f t="shared" si="140"/>
        <v>62405.72</v>
      </c>
    </row>
    <row r="2629" spans="1:20">
      <c r="A2629">
        <f t="shared" si="141"/>
        <v>29</v>
      </c>
      <c r="B2629" s="60" t="s">
        <v>56</v>
      </c>
      <c r="C2629" s="60" t="s">
        <v>224</v>
      </c>
      <c r="D2629" s="60">
        <v>3</v>
      </c>
      <c r="E2629" s="65">
        <v>62049.838000000003</v>
      </c>
      <c r="F2629" s="60">
        <v>2006</v>
      </c>
      <c r="G2629" s="65">
        <v>80.745000000000005</v>
      </c>
      <c r="H2629" s="65">
        <v>6.582700252532959</v>
      </c>
      <c r="I2629" s="66">
        <v>5.5799999237060547</v>
      </c>
      <c r="J2629" s="5">
        <v>10.568794909674438</v>
      </c>
      <c r="K2629" s="6">
        <v>73.197593274464978</v>
      </c>
      <c r="L2629" s="5">
        <v>66.571901390544156</v>
      </c>
      <c r="M2629" s="5">
        <v>12.611394563834459</v>
      </c>
      <c r="N2629" s="7">
        <v>5.2787105385990838</v>
      </c>
      <c r="O2629" s="7" t="s">
        <v>2751</v>
      </c>
      <c r="P2629" s="67">
        <v>48.39664259786619</v>
      </c>
      <c r="Q2629" s="18">
        <f t="shared" si="139"/>
        <v>3</v>
      </c>
      <c r="R2629" s="68">
        <v>1.71</v>
      </c>
      <c r="S2629" s="69">
        <v>49223.25</v>
      </c>
      <c r="T2629" s="59">
        <f t="shared" si="140"/>
        <v>49223.25</v>
      </c>
    </row>
    <row r="2630" spans="1:20">
      <c r="A2630" t="str">
        <f t="shared" si="141"/>
        <v/>
      </c>
      <c r="B2630" s="60" t="s">
        <v>140</v>
      </c>
      <c r="C2630" s="60" t="s">
        <v>308</v>
      </c>
      <c r="D2630" s="60">
        <v>8</v>
      </c>
      <c r="E2630" s="65">
        <v>23213.962</v>
      </c>
      <c r="F2630" s="60">
        <v>2024</v>
      </c>
      <c r="G2630" s="65">
        <v>80.75</v>
      </c>
      <c r="H2630" s="65">
        <v>6.7447441558837866</v>
      </c>
      <c r="I2630" s="66" t="s">
        <v>367</v>
      </c>
      <c r="J2630" s="5">
        <v>10.730838813025265</v>
      </c>
      <c r="K2630" s="6">
        <v>74.324482655364434</v>
      </c>
      <c r="L2630" s="5">
        <v>67.698790771443612</v>
      </c>
      <c r="M2630" s="5" t="s">
        <v>367</v>
      </c>
      <c r="N2630" s="7" t="s">
        <v>367</v>
      </c>
      <c r="O2630" s="7" t="s">
        <v>3415</v>
      </c>
      <c r="P2630" s="67" t="s">
        <v>367</v>
      </c>
      <c r="Q2630" s="18">
        <f t="shared" si="139"/>
        <v>3</v>
      </c>
      <c r="R2630" s="68">
        <v>1.49</v>
      </c>
      <c r="S2630" s="69"/>
      <c r="T2630" s="59" t="str">
        <f t="shared" si="140"/>
        <v/>
      </c>
    </row>
    <row r="2631" spans="1:20">
      <c r="A2631">
        <f t="shared" si="141"/>
        <v>119</v>
      </c>
      <c r="B2631" s="60" t="s">
        <v>84</v>
      </c>
      <c r="C2631" s="60" t="s">
        <v>252</v>
      </c>
      <c r="D2631" s="60">
        <v>7</v>
      </c>
      <c r="E2631" s="65">
        <v>1853.559</v>
      </c>
      <c r="F2631" s="60">
        <v>2025</v>
      </c>
      <c r="G2631" s="65">
        <v>76.477000000000004</v>
      </c>
      <c r="H2631" s="65">
        <v>6.5288381805419924</v>
      </c>
      <c r="I2631" s="66">
        <v>6.5199999809265137</v>
      </c>
      <c r="J2631" s="5">
        <v>10.514932837683471</v>
      </c>
      <c r="K2631" s="6">
        <v>68.975211188916703</v>
      </c>
      <c r="L2631" s="5">
        <v>62.34951930499588</v>
      </c>
      <c r="M2631" s="5">
        <v>13.551394621054918</v>
      </c>
      <c r="N2631" s="7">
        <v>4.6009669888974303</v>
      </c>
      <c r="O2631" s="7" t="s">
        <v>3408</v>
      </c>
      <c r="P2631" s="67">
        <v>41.073007465621266</v>
      </c>
      <c r="Q2631" s="18">
        <f t="shared" si="139"/>
        <v>3</v>
      </c>
      <c r="R2631" s="68">
        <v>1.48</v>
      </c>
      <c r="S2631" s="69" t="s">
        <v>367</v>
      </c>
      <c r="T2631" s="59">
        <f t="shared" si="140"/>
        <v>37611.67</v>
      </c>
    </row>
    <row r="2632" spans="1:20">
      <c r="A2632" t="str">
        <f t="shared" si="141"/>
        <v/>
      </c>
      <c r="B2632" s="60" t="s">
        <v>140</v>
      </c>
      <c r="C2632" s="60" t="s">
        <v>308</v>
      </c>
      <c r="D2632" s="60">
        <v>8</v>
      </c>
      <c r="E2632" s="65">
        <v>23558.332999999999</v>
      </c>
      <c r="F2632" s="60">
        <v>2021</v>
      </c>
      <c r="G2632" s="65">
        <v>80.784999999999997</v>
      </c>
      <c r="H2632" s="65">
        <v>6.2467441558837891</v>
      </c>
      <c r="I2632" s="66" t="s">
        <v>367</v>
      </c>
      <c r="J2632" s="5">
        <v>10.232838813025268</v>
      </c>
      <c r="K2632" s="6">
        <v>70.905929581245019</v>
      </c>
      <c r="L2632" s="5">
        <v>64.280237697324196</v>
      </c>
      <c r="M2632" s="5" t="s">
        <v>367</v>
      </c>
      <c r="N2632" s="7" t="s">
        <v>367</v>
      </c>
      <c r="O2632" s="7" t="s">
        <v>452</v>
      </c>
      <c r="P2632" s="67" t="s">
        <v>367</v>
      </c>
      <c r="Q2632" s="18">
        <f t="shared" si="139"/>
        <v>3</v>
      </c>
      <c r="R2632" s="68">
        <v>1.52</v>
      </c>
      <c r="S2632" s="69"/>
      <c r="T2632" s="59" t="str">
        <f t="shared" si="140"/>
        <v/>
      </c>
    </row>
    <row r="2633" spans="1:20">
      <c r="A2633">
        <f t="shared" si="141"/>
        <v>31</v>
      </c>
      <c r="B2633" s="60" t="s">
        <v>74</v>
      </c>
      <c r="C2633" s="60" t="s">
        <v>242</v>
      </c>
      <c r="D2633" s="60">
        <v>4</v>
      </c>
      <c r="E2633" s="65">
        <v>6962.4549999999999</v>
      </c>
      <c r="F2633" s="60">
        <v>2007</v>
      </c>
      <c r="G2633" s="65">
        <v>80.953000000000003</v>
      </c>
      <c r="H2633" s="65">
        <v>6.8411149978637695</v>
      </c>
      <c r="I2633" s="66">
        <v>5.5</v>
      </c>
      <c r="J2633" s="5">
        <v>10.827209655005248</v>
      </c>
      <c r="K2633" s="6">
        <v>75.180496000385929</v>
      </c>
      <c r="L2633" s="5">
        <v>68.554804116465107</v>
      </c>
      <c r="M2633" s="5">
        <v>12.531394640128404</v>
      </c>
      <c r="N2633" s="7">
        <v>5.4706444162995931</v>
      </c>
      <c r="O2633" s="7" t="s">
        <v>2590</v>
      </c>
      <c r="P2633" s="67">
        <v>50.041588247680089</v>
      </c>
      <c r="Q2633" s="18">
        <f t="shared" si="139"/>
        <v>3</v>
      </c>
      <c r="R2633" s="68">
        <v>1.69</v>
      </c>
      <c r="S2633" s="69">
        <v>36317.85</v>
      </c>
      <c r="T2633" s="59">
        <f t="shared" si="140"/>
        <v>36317.85</v>
      </c>
    </row>
    <row r="2634" spans="1:20">
      <c r="A2634">
        <f t="shared" si="141"/>
        <v>56</v>
      </c>
      <c r="B2634" s="60" t="s">
        <v>61</v>
      </c>
      <c r="C2634" s="60" t="s">
        <v>229</v>
      </c>
      <c r="D2634" s="60">
        <v>3</v>
      </c>
      <c r="E2634" s="65">
        <v>10820.903</v>
      </c>
      <c r="F2634" s="60">
        <v>2015</v>
      </c>
      <c r="G2634" s="65">
        <v>80.789000000000001</v>
      </c>
      <c r="H2634" s="65">
        <v>5.6225190162658691</v>
      </c>
      <c r="I2634" s="66">
        <v>4.1399998664855957</v>
      </c>
      <c r="J2634" s="5">
        <v>9.6086136734073477</v>
      </c>
      <c r="K2634" s="6">
        <v>66.583812304215954</v>
      </c>
      <c r="L2634" s="5">
        <v>59.958120420295131</v>
      </c>
      <c r="M2634" s="5">
        <v>11.171394506614</v>
      </c>
      <c r="N2634" s="7">
        <v>5.3671115441135893</v>
      </c>
      <c r="O2634" s="7" t="s">
        <v>1359</v>
      </c>
      <c r="P2634" s="67">
        <v>48.531621934382173</v>
      </c>
      <c r="Q2634" s="18">
        <f t="shared" si="139"/>
        <v>3</v>
      </c>
      <c r="R2634" s="68">
        <v>1.59</v>
      </c>
      <c r="S2634" s="69">
        <v>31347.98</v>
      </c>
      <c r="T2634" s="59">
        <f t="shared" si="140"/>
        <v>31347.98</v>
      </c>
    </row>
    <row r="2635" spans="1:20">
      <c r="A2635">
        <f t="shared" si="141"/>
        <v>48</v>
      </c>
      <c r="B2635" s="60" t="s">
        <v>132</v>
      </c>
      <c r="C2635" s="60" t="s">
        <v>300</v>
      </c>
      <c r="D2635" s="60">
        <v>7</v>
      </c>
      <c r="E2635" s="65">
        <v>2115.2280000000001</v>
      </c>
      <c r="F2635" s="60">
        <v>2022</v>
      </c>
      <c r="G2635" s="65">
        <v>80.793000000000006</v>
      </c>
      <c r="H2635" s="65">
        <v>6.7233977317810059</v>
      </c>
      <c r="I2635" s="66">
        <v>5.0100002288818359</v>
      </c>
      <c r="J2635" s="5">
        <v>10.709492388922484</v>
      </c>
      <c r="K2635" s="6">
        <v>74.216131595524004</v>
      </c>
      <c r="L2635" s="5">
        <v>67.590439711603182</v>
      </c>
      <c r="M2635" s="5">
        <v>12.04139486901024</v>
      </c>
      <c r="N2635" s="7">
        <v>5.6131735938295719</v>
      </c>
      <c r="O2635" s="7" t="s">
        <v>3417</v>
      </c>
      <c r="P2635" s="67">
        <v>50.285632941372974</v>
      </c>
      <c r="Q2635" s="18">
        <f t="shared" si="139"/>
        <v>3</v>
      </c>
      <c r="R2635" s="68">
        <v>1.51</v>
      </c>
      <c r="S2635" s="69">
        <v>47050.07</v>
      </c>
      <c r="T2635" s="59">
        <f t="shared" si="140"/>
        <v>47050.07</v>
      </c>
    </row>
    <row r="2636" spans="1:20">
      <c r="A2636">
        <f t="shared" si="141"/>
        <v>120</v>
      </c>
      <c r="B2636" s="60" t="s">
        <v>22</v>
      </c>
      <c r="C2636" s="60" t="s">
        <v>190</v>
      </c>
      <c r="D2636" s="60">
        <v>5</v>
      </c>
      <c r="E2636" s="65">
        <v>14814.46</v>
      </c>
      <c r="F2636" s="60">
        <v>2025</v>
      </c>
      <c r="G2636" s="65">
        <v>61.140999999999998</v>
      </c>
      <c r="H2636" s="65">
        <v>4.3253256874084443</v>
      </c>
      <c r="I2636" s="66">
        <v>1.0399999618530273</v>
      </c>
      <c r="J2636" s="5">
        <v>8.3114203445499228</v>
      </c>
      <c r="K2636" s="6">
        <v>43.587652227532821</v>
      </c>
      <c r="L2636" s="5">
        <v>36.961960343611999</v>
      </c>
      <c r="M2636" s="5">
        <v>8.0713946019814315</v>
      </c>
      <c r="N2636" s="7">
        <v>4.579377191463081</v>
      </c>
      <c r="O2636" s="7" t="s">
        <v>3416</v>
      </c>
      <c r="P2636" s="67">
        <v>40.880274522015696</v>
      </c>
      <c r="Q2636" s="18">
        <f t="shared" si="139"/>
        <v>1</v>
      </c>
      <c r="R2636" s="68">
        <v>1.48</v>
      </c>
      <c r="S2636" s="69" t="s">
        <v>367</v>
      </c>
      <c r="T2636" s="59">
        <f t="shared" si="140"/>
        <v>3901.33</v>
      </c>
    </row>
    <row r="2637" spans="1:20">
      <c r="A2637">
        <f t="shared" si="141"/>
        <v>43</v>
      </c>
      <c r="B2637" s="60" t="s">
        <v>21</v>
      </c>
      <c r="C2637" s="60" t="s">
        <v>189</v>
      </c>
      <c r="D2637" s="60">
        <v>3</v>
      </c>
      <c r="E2637" s="65">
        <v>11540.107</v>
      </c>
      <c r="F2637" s="60">
        <v>2020</v>
      </c>
      <c r="G2637" s="65">
        <v>80.798000000000002</v>
      </c>
      <c r="H2637" s="65">
        <v>6.8387608528137207</v>
      </c>
      <c r="I2637" s="66">
        <v>5.1500000953674316</v>
      </c>
      <c r="J2637" s="5">
        <v>10.824855509955199</v>
      </c>
      <c r="K2637" s="6">
        <v>75.020233471438274</v>
      </c>
      <c r="L2637" s="5">
        <v>68.394541587517452</v>
      </c>
      <c r="M2637" s="5">
        <v>12.181394735495836</v>
      </c>
      <c r="N2637" s="7">
        <v>5.6146724634265368</v>
      </c>
      <c r="O2637" s="7" t="s">
        <v>556</v>
      </c>
      <c r="P2637" s="67">
        <v>50.416837730240992</v>
      </c>
      <c r="Q2637" s="18">
        <f t="shared" si="139"/>
        <v>3</v>
      </c>
      <c r="R2637" s="68">
        <v>1.53</v>
      </c>
      <c r="S2637" s="69">
        <v>57333.54</v>
      </c>
      <c r="T2637" s="59">
        <f t="shared" si="140"/>
        <v>57333.54</v>
      </c>
    </row>
    <row r="2638" spans="1:20">
      <c r="A2638">
        <f t="shared" si="141"/>
        <v>1</v>
      </c>
      <c r="B2638" s="60" t="s">
        <v>42</v>
      </c>
      <c r="C2638" s="60" t="s">
        <v>210</v>
      </c>
      <c r="D2638" s="60">
        <v>1</v>
      </c>
      <c r="E2638" s="65">
        <v>5105.5249999999996</v>
      </c>
      <c r="F2638" s="60">
        <v>2023</v>
      </c>
      <c r="G2638" s="65">
        <v>80.799000000000007</v>
      </c>
      <c r="H2638" s="65">
        <v>7.3798935317993184</v>
      </c>
      <c r="I2638" s="66">
        <v>2.6600000858306885</v>
      </c>
      <c r="J2638" s="5">
        <v>11.365988188940797</v>
      </c>
      <c r="K2638" s="6">
        <v>78.771457041988768</v>
      </c>
      <c r="L2638" s="5">
        <v>72.145765158067945</v>
      </c>
      <c r="M2638" s="5">
        <v>9.6913947259590927</v>
      </c>
      <c r="N2638" s="7">
        <v>7.4443119074306576</v>
      </c>
      <c r="O2638" s="7" t="s">
        <v>3419</v>
      </c>
      <c r="P2638" s="67">
        <v>66.61181271103132</v>
      </c>
      <c r="Q2638" s="18">
        <f t="shared" si="139"/>
        <v>2</v>
      </c>
      <c r="R2638" s="68">
        <v>1.5</v>
      </c>
      <c r="S2638" s="69">
        <v>25979.63</v>
      </c>
      <c r="T2638" s="59">
        <f t="shared" si="140"/>
        <v>25979.63</v>
      </c>
    </row>
    <row r="2639" spans="1:20">
      <c r="A2639">
        <f t="shared" si="141"/>
        <v>66</v>
      </c>
      <c r="B2639" s="60" t="s">
        <v>95</v>
      </c>
      <c r="C2639" s="60" t="s">
        <v>263</v>
      </c>
      <c r="D2639" s="60">
        <v>3</v>
      </c>
      <c r="E2639" s="65">
        <v>424.62799999999999</v>
      </c>
      <c r="F2639" s="60">
        <v>2011</v>
      </c>
      <c r="G2639" s="65">
        <v>80.804000000000002</v>
      </c>
      <c r="H2639" s="65">
        <v>6.1547183990478516</v>
      </c>
      <c r="I2639" s="66">
        <v>5.690000057220459</v>
      </c>
      <c r="J2639" s="5">
        <v>10.14081305618933</v>
      </c>
      <c r="K2639" s="6">
        <v>70.284786369763552</v>
      </c>
      <c r="L2639" s="5">
        <v>63.659094485842729</v>
      </c>
      <c r="M2639" s="5">
        <v>12.721394697348863</v>
      </c>
      <c r="N2639" s="7">
        <v>5.0040971135900119</v>
      </c>
      <c r="O2639" s="7" t="s">
        <v>1994</v>
      </c>
      <c r="P2639" s="67">
        <v>45.564004656731527</v>
      </c>
      <c r="Q2639" s="18">
        <f t="shared" si="139"/>
        <v>3</v>
      </c>
      <c r="R2639" s="68">
        <v>1.65</v>
      </c>
      <c r="S2639" s="69">
        <v>37739.440000000002</v>
      </c>
      <c r="T2639" s="59">
        <f t="shared" si="140"/>
        <v>37739.440000000002</v>
      </c>
    </row>
    <row r="2640" spans="1:20">
      <c r="A2640">
        <f t="shared" si="141"/>
        <v>47</v>
      </c>
      <c r="B2640" s="60" t="s">
        <v>16</v>
      </c>
      <c r="C2640" s="60" t="s">
        <v>184</v>
      </c>
      <c r="D2640" s="60">
        <v>3</v>
      </c>
      <c r="E2640" s="65">
        <v>8393.27</v>
      </c>
      <c r="F2640" s="60">
        <v>2011</v>
      </c>
      <c r="G2640" s="65">
        <v>80.828000000000003</v>
      </c>
      <c r="H2640" s="65">
        <v>7.470512866973877</v>
      </c>
      <c r="I2640" s="66">
        <v>6.690000057220459</v>
      </c>
      <c r="J2640" s="5">
        <v>11.456607524115356</v>
      </c>
      <c r="K2640" s="6">
        <v>79.427987860294607</v>
      </c>
      <c r="L2640" s="5">
        <v>72.802295976373784</v>
      </c>
      <c r="M2640" s="5">
        <v>13.721394697348863</v>
      </c>
      <c r="N2640" s="7">
        <v>5.305750441712755</v>
      </c>
      <c r="O2640" s="7" t="s">
        <v>1954</v>
      </c>
      <c r="P2640" s="67">
        <v>48.310660713820454</v>
      </c>
      <c r="Q2640" s="18">
        <f t="shared" si="139"/>
        <v>3</v>
      </c>
      <c r="R2640" s="68">
        <v>1.65</v>
      </c>
      <c r="S2640" s="69">
        <v>61272.26</v>
      </c>
      <c r="T2640" s="59">
        <f t="shared" si="140"/>
        <v>61272.26</v>
      </c>
    </row>
    <row r="2641" spans="1:20">
      <c r="A2641">
        <f t="shared" si="141"/>
        <v>37</v>
      </c>
      <c r="B2641" s="60" t="s">
        <v>107</v>
      </c>
      <c r="C2641" s="60" t="s">
        <v>275</v>
      </c>
      <c r="D2641" s="60">
        <v>3</v>
      </c>
      <c r="E2641" s="65">
        <v>16771.235000000001</v>
      </c>
      <c r="F2641" s="60">
        <v>2010</v>
      </c>
      <c r="G2641" s="65">
        <v>80.828999999999994</v>
      </c>
      <c r="H2641" s="65">
        <v>7.5018758773803711</v>
      </c>
      <c r="I2641" s="66">
        <v>6.472404956817627</v>
      </c>
      <c r="J2641" s="5">
        <v>11.48797053452185</v>
      </c>
      <c r="K2641" s="6">
        <v>79.646411140775328</v>
      </c>
      <c r="L2641" s="5">
        <v>73.020719256854505</v>
      </c>
      <c r="M2641" s="5">
        <v>13.503799596946031</v>
      </c>
      <c r="N2641" s="7">
        <v>5.4074202399573972</v>
      </c>
      <c r="O2641" s="7" t="s">
        <v>2114</v>
      </c>
      <c r="P2641" s="67">
        <v>49.236398775155642</v>
      </c>
      <c r="Q2641" s="18">
        <f t="shared" si="139"/>
        <v>3</v>
      </c>
      <c r="R2641" s="68">
        <v>1.65</v>
      </c>
      <c r="S2641" s="69">
        <v>61518.55</v>
      </c>
      <c r="T2641" s="59">
        <f t="shared" si="140"/>
        <v>61518.55</v>
      </c>
    </row>
    <row r="2642" spans="1:20">
      <c r="A2642" t="str">
        <f t="shared" si="141"/>
        <v/>
      </c>
      <c r="B2642" s="60" t="s">
        <v>138</v>
      </c>
      <c r="C2642" s="60" t="s">
        <v>306</v>
      </c>
      <c r="D2642" s="60">
        <v>3</v>
      </c>
      <c r="E2642" s="65">
        <v>9080.6229999999996</v>
      </c>
      <c r="F2642" s="60">
        <v>2006</v>
      </c>
      <c r="G2642" s="65">
        <v>80.831999999999994</v>
      </c>
      <c r="H2642" s="65" t="s">
        <v>367</v>
      </c>
      <c r="I2642" s="66">
        <v>5.2699999809265137</v>
      </c>
      <c r="J2642" s="5" t="s">
        <v>367</v>
      </c>
      <c r="K2642" s="6" t="s">
        <v>367</v>
      </c>
      <c r="L2642" s="5" t="s">
        <v>367</v>
      </c>
      <c r="M2642" s="5">
        <v>12.301394621054918</v>
      </c>
      <c r="N2642" s="7" t="s">
        <v>367</v>
      </c>
      <c r="O2642" s="7" t="s">
        <v>2732</v>
      </c>
      <c r="P2642" s="67" t="s">
        <v>367</v>
      </c>
      <c r="Q2642" s="18">
        <f t="shared" si="139"/>
        <v>3</v>
      </c>
      <c r="R2642" s="68">
        <v>1.71</v>
      </c>
      <c r="S2642" s="69">
        <v>55855.5</v>
      </c>
      <c r="T2642" s="59">
        <f t="shared" si="140"/>
        <v>55855.5</v>
      </c>
    </row>
    <row r="2643" spans="1:20">
      <c r="A2643" t="str">
        <f t="shared" si="141"/>
        <v/>
      </c>
      <c r="B2643" s="60" t="s">
        <v>152</v>
      </c>
      <c r="C2643" s="60" t="s">
        <v>320</v>
      </c>
      <c r="D2643" s="60">
        <v>3</v>
      </c>
      <c r="E2643" s="65">
        <v>61051.093999999997</v>
      </c>
      <c r="F2643" s="60">
        <v>2006</v>
      </c>
      <c r="G2643" s="65">
        <v>79.346999999999994</v>
      </c>
      <c r="H2643" s="65" t="s">
        <v>367</v>
      </c>
      <c r="I2643" s="66">
        <v>5.9699997901916504</v>
      </c>
      <c r="J2643" s="5" t="s">
        <v>367</v>
      </c>
      <c r="K2643" s="6" t="s">
        <v>367</v>
      </c>
      <c r="L2643" s="5" t="s">
        <v>367</v>
      </c>
      <c r="M2643" s="5">
        <v>13.001394430320055</v>
      </c>
      <c r="N2643" s="7" t="s">
        <v>367</v>
      </c>
      <c r="O2643" s="7" t="s">
        <v>2736</v>
      </c>
      <c r="P2643" s="67" t="s">
        <v>367</v>
      </c>
      <c r="Q2643" s="18">
        <f t="shared" ref="Q2643:Q2706" si="142">IF(I2643&lt;R2643,1,IF(I2643&lt;R2643*2,2,3))</f>
        <v>3</v>
      </c>
      <c r="R2643" s="68">
        <v>1.71</v>
      </c>
      <c r="S2643" s="69">
        <v>48215.05</v>
      </c>
      <c r="T2643" s="59">
        <f t="shared" si="140"/>
        <v>48215.05</v>
      </c>
    </row>
    <row r="2644" spans="1:20">
      <c r="A2644">
        <f t="shared" si="141"/>
        <v>45</v>
      </c>
      <c r="B2644" s="60" t="s">
        <v>16</v>
      </c>
      <c r="C2644" s="60" t="s">
        <v>184</v>
      </c>
      <c r="D2644" s="60">
        <v>3</v>
      </c>
      <c r="E2644" s="65">
        <v>8431.6010000000006</v>
      </c>
      <c r="F2644" s="60">
        <v>2012</v>
      </c>
      <c r="G2644" s="65">
        <v>80.840999999999994</v>
      </c>
      <c r="H2644" s="65">
        <v>7.400688648223877</v>
      </c>
      <c r="I2644" s="66">
        <v>6.25</v>
      </c>
      <c r="J2644" s="5">
        <v>11.386783305365356</v>
      </c>
      <c r="K2644" s="6">
        <v>78.956597618167564</v>
      </c>
      <c r="L2644" s="5">
        <v>72.330905734246741</v>
      </c>
      <c r="M2644" s="5">
        <v>13.281394640128404</v>
      </c>
      <c r="N2644" s="7">
        <v>5.446032415579773</v>
      </c>
      <c r="O2644" s="7" t="s">
        <v>1800</v>
      </c>
      <c r="P2644" s="67">
        <v>49.416616274798088</v>
      </c>
      <c r="Q2644" s="18">
        <f t="shared" si="142"/>
        <v>3</v>
      </c>
      <c r="R2644" s="68">
        <v>1.62</v>
      </c>
      <c r="S2644" s="69">
        <v>61376.72</v>
      </c>
      <c r="T2644" s="59">
        <f t="shared" si="140"/>
        <v>61376.72</v>
      </c>
    </row>
    <row r="2645" spans="1:20">
      <c r="A2645">
        <f t="shared" si="141"/>
        <v>18</v>
      </c>
      <c r="B2645" s="60" t="s">
        <v>108</v>
      </c>
      <c r="C2645" s="60" t="s">
        <v>276</v>
      </c>
      <c r="D2645" s="60">
        <v>2</v>
      </c>
      <c r="E2645" s="65">
        <v>4382.7</v>
      </c>
      <c r="F2645" s="60">
        <v>2011</v>
      </c>
      <c r="G2645" s="65">
        <v>80.841999999999999</v>
      </c>
      <c r="H2645" s="65">
        <v>7.1906380653381348</v>
      </c>
      <c r="I2645" s="66">
        <v>4.9228477478027344</v>
      </c>
      <c r="J2645" s="5">
        <v>11.176732722479613</v>
      </c>
      <c r="K2645" s="6">
        <v>77.501053703382141</v>
      </c>
      <c r="L2645" s="5">
        <v>70.875361819461318</v>
      </c>
      <c r="M2645" s="5">
        <v>11.954242387931139</v>
      </c>
      <c r="N2645" s="7">
        <v>5.9288877972740659</v>
      </c>
      <c r="O2645" s="7" t="s">
        <v>1964</v>
      </c>
      <c r="P2645" s="67">
        <v>53.984538083920022</v>
      </c>
      <c r="Q2645" s="18">
        <f t="shared" si="142"/>
        <v>3</v>
      </c>
      <c r="R2645" s="68">
        <v>1.65</v>
      </c>
      <c r="S2645" s="69">
        <v>41814.89</v>
      </c>
      <c r="T2645" s="59">
        <f t="shared" si="140"/>
        <v>41814.89</v>
      </c>
    </row>
    <row r="2646" spans="1:20">
      <c r="A2646">
        <f t="shared" si="141"/>
        <v>52</v>
      </c>
      <c r="B2646" s="60" t="s">
        <v>73</v>
      </c>
      <c r="C2646" s="60" t="s">
        <v>241</v>
      </c>
      <c r="D2646" s="60">
        <v>3</v>
      </c>
      <c r="E2646" s="65">
        <v>4600.1319999999996</v>
      </c>
      <c r="F2646" s="60">
        <v>2012</v>
      </c>
      <c r="G2646" s="65">
        <v>80.852000000000004</v>
      </c>
      <c r="H2646" s="65">
        <v>6.9646453857421875</v>
      </c>
      <c r="I2646" s="66">
        <v>6.1845741271972656</v>
      </c>
      <c r="J2646" s="5">
        <v>10.950740042883666</v>
      </c>
      <c r="K2646" s="6">
        <v>75.943381221881495</v>
      </c>
      <c r="L2646" s="5">
        <v>69.317689337960672</v>
      </c>
      <c r="M2646" s="5">
        <v>13.21596876732567</v>
      </c>
      <c r="N2646" s="7">
        <v>5.2449949419778719</v>
      </c>
      <c r="O2646" s="7" t="s">
        <v>1806</v>
      </c>
      <c r="P2646" s="67">
        <v>47.592427409998173</v>
      </c>
      <c r="Q2646" s="18">
        <f t="shared" si="142"/>
        <v>3</v>
      </c>
      <c r="R2646" s="68">
        <v>1.62</v>
      </c>
      <c r="S2646" s="69">
        <v>59405.05</v>
      </c>
      <c r="T2646" s="59">
        <f t="shared" si="140"/>
        <v>59405.05</v>
      </c>
    </row>
    <row r="2647" spans="1:20">
      <c r="A2647">
        <f t="shared" si="141"/>
        <v>141</v>
      </c>
      <c r="B2647" s="60" t="s">
        <v>90</v>
      </c>
      <c r="C2647" s="60" t="s">
        <v>258</v>
      </c>
      <c r="D2647" s="60">
        <v>3</v>
      </c>
      <c r="E2647" s="65">
        <v>543.35400000000004</v>
      </c>
      <c r="F2647" s="60">
        <v>2013</v>
      </c>
      <c r="G2647" s="65">
        <v>80.853999999999999</v>
      </c>
      <c r="H2647" s="65">
        <v>7.1308093070983887</v>
      </c>
      <c r="I2647" s="66">
        <v>15.180000305175781</v>
      </c>
      <c r="J2647" s="5">
        <v>11.116903964239867</v>
      </c>
      <c r="K2647" s="6">
        <v>77.097635084453046</v>
      </c>
      <c r="L2647" s="5">
        <v>70.471943200532223</v>
      </c>
      <c r="M2647" s="5">
        <v>22.211394945304185</v>
      </c>
      <c r="N2647" s="7">
        <v>3.172783311181949</v>
      </c>
      <c r="O2647" s="7" t="s">
        <v>1752</v>
      </c>
      <c r="P2647" s="67">
        <v>28.789438521010037</v>
      </c>
      <c r="Q2647" s="18">
        <f t="shared" si="142"/>
        <v>3</v>
      </c>
      <c r="R2647" s="68">
        <v>1.62</v>
      </c>
      <c r="S2647" s="69">
        <v>129945.45</v>
      </c>
      <c r="T2647" s="59">
        <f t="shared" si="140"/>
        <v>129945.45</v>
      </c>
    </row>
    <row r="2648" spans="1:20">
      <c r="A2648">
        <f t="shared" si="141"/>
        <v>34</v>
      </c>
      <c r="B2648" s="60" t="s">
        <v>45</v>
      </c>
      <c r="C2648" s="60" t="s">
        <v>213</v>
      </c>
      <c r="D2648" s="60">
        <v>3</v>
      </c>
      <c r="E2648" s="65">
        <v>1146.4929999999999</v>
      </c>
      <c r="F2648" s="60">
        <v>2011</v>
      </c>
      <c r="G2648" s="65">
        <v>80.855000000000004</v>
      </c>
      <c r="H2648" s="65">
        <v>6.6896085739135742</v>
      </c>
      <c r="I2648" s="66">
        <v>5.0500001907348633</v>
      </c>
      <c r="J2648" s="5">
        <v>10.675703231055053</v>
      </c>
      <c r="K2648" s="6">
        <v>74.038748049841161</v>
      </c>
      <c r="L2648" s="5">
        <v>67.413056165920338</v>
      </c>
      <c r="M2648" s="5">
        <v>12.081394830863267</v>
      </c>
      <c r="N2648" s="7">
        <v>5.5799067168723084</v>
      </c>
      <c r="O2648" s="7" t="s">
        <v>1980</v>
      </c>
      <c r="P2648" s="67">
        <v>50.806946759932053</v>
      </c>
      <c r="Q2648" s="18">
        <f t="shared" si="142"/>
        <v>3</v>
      </c>
      <c r="R2648" s="68">
        <v>1.65</v>
      </c>
      <c r="S2648" s="69">
        <v>41212.86</v>
      </c>
      <c r="T2648" s="59">
        <f t="shared" si="140"/>
        <v>41212.86</v>
      </c>
    </row>
    <row r="2649" spans="1:20">
      <c r="A2649">
        <f t="shared" si="141"/>
        <v>52</v>
      </c>
      <c r="B2649" s="60" t="s">
        <v>152</v>
      </c>
      <c r="C2649" s="60" t="s">
        <v>320</v>
      </c>
      <c r="D2649" s="60">
        <v>3</v>
      </c>
      <c r="E2649" s="65">
        <v>61535.855000000003</v>
      </c>
      <c r="F2649" s="60">
        <v>2007</v>
      </c>
      <c r="G2649" s="65">
        <v>79.534000000000006</v>
      </c>
      <c r="H2649" s="65">
        <v>6.8019309043884277</v>
      </c>
      <c r="I2649" s="66">
        <v>6.0900001525878906</v>
      </c>
      <c r="J2649" s="5">
        <v>10.788025561529906</v>
      </c>
      <c r="K2649" s="6">
        <v>73.595368513029186</v>
      </c>
      <c r="L2649" s="5">
        <v>66.969676629108363</v>
      </c>
      <c r="M2649" s="5">
        <v>13.121394792716295</v>
      </c>
      <c r="N2649" s="7">
        <v>5.1038534917250811</v>
      </c>
      <c r="O2649" s="7" t="s">
        <v>2605</v>
      </c>
      <c r="P2649" s="67">
        <v>46.686444132325761</v>
      </c>
      <c r="Q2649" s="18">
        <f t="shared" si="142"/>
        <v>3</v>
      </c>
      <c r="R2649" s="68">
        <v>1.69</v>
      </c>
      <c r="S2649" s="69">
        <v>49243.25</v>
      </c>
      <c r="T2649" s="59">
        <f t="shared" si="140"/>
        <v>49243.25</v>
      </c>
    </row>
    <row r="2650" spans="1:20">
      <c r="A2650">
        <f t="shared" si="141"/>
        <v>74</v>
      </c>
      <c r="B2650" s="60" t="s">
        <v>132</v>
      </c>
      <c r="C2650" s="60" t="s">
        <v>300</v>
      </c>
      <c r="D2650" s="60">
        <v>7</v>
      </c>
      <c r="E2650" s="65">
        <v>2069.4810000000002</v>
      </c>
      <c r="F2650" s="60">
        <v>2018</v>
      </c>
      <c r="G2650" s="65">
        <v>80.861000000000004</v>
      </c>
      <c r="H2650" s="65">
        <v>6.2494192123413086</v>
      </c>
      <c r="I2650" s="66">
        <v>5.4000000953674316</v>
      </c>
      <c r="J2650" s="5">
        <v>10.235513869482787</v>
      </c>
      <c r="K2650" s="6">
        <v>70.991189242287561</v>
      </c>
      <c r="L2650" s="5">
        <v>64.365497358366738</v>
      </c>
      <c r="M2650" s="5">
        <v>12.431394735495836</v>
      </c>
      <c r="N2650" s="7">
        <v>5.1776569506381671</v>
      </c>
      <c r="O2650" s="7" t="s">
        <v>902</v>
      </c>
      <c r="P2650" s="67">
        <v>46.655580822153183</v>
      </c>
      <c r="Q2650" s="18">
        <f t="shared" si="142"/>
        <v>3</v>
      </c>
      <c r="R2650" s="68">
        <v>1.56</v>
      </c>
      <c r="S2650" s="69">
        <v>43361.09</v>
      </c>
      <c r="T2650" s="59">
        <f t="shared" si="140"/>
        <v>43361.09</v>
      </c>
    </row>
    <row r="2651" spans="1:20">
      <c r="A2651">
        <f t="shared" si="141"/>
        <v>21</v>
      </c>
      <c r="B2651" s="60" t="s">
        <v>113</v>
      </c>
      <c r="C2651" s="60" t="s">
        <v>281</v>
      </c>
      <c r="D2651" s="60">
        <v>3</v>
      </c>
      <c r="E2651" s="65">
        <v>4828.6229999999996</v>
      </c>
      <c r="F2651" s="60">
        <v>2009</v>
      </c>
      <c r="G2651" s="65">
        <v>80.864999999999995</v>
      </c>
      <c r="H2651" s="65">
        <v>7.6437848806381226</v>
      </c>
      <c r="I2651" s="66">
        <v>5.4699997901916504</v>
      </c>
      <c r="J2651" s="5">
        <v>11.629879537779601</v>
      </c>
      <c r="K2651" s="6">
        <v>80.666181596088308</v>
      </c>
      <c r="L2651" s="5">
        <v>74.040489712167485</v>
      </c>
      <c r="M2651" s="5">
        <v>12.501394430320055</v>
      </c>
      <c r="N2651" s="7">
        <v>5.9225784871321698</v>
      </c>
      <c r="O2651" s="7" t="s">
        <v>2242</v>
      </c>
      <c r="P2651" s="67">
        <v>54.051325676751404</v>
      </c>
      <c r="Q2651" s="18">
        <f t="shared" si="142"/>
        <v>3</v>
      </c>
      <c r="R2651" s="68">
        <v>1.67</v>
      </c>
      <c r="S2651" s="69">
        <v>83642.070000000007</v>
      </c>
      <c r="T2651" s="59">
        <f t="shared" si="140"/>
        <v>83642.070000000007</v>
      </c>
    </row>
    <row r="2652" spans="1:20">
      <c r="A2652">
        <f t="shared" si="141"/>
        <v>55</v>
      </c>
      <c r="B2652" s="60" t="s">
        <v>55</v>
      </c>
      <c r="C2652" s="60" t="s">
        <v>223</v>
      </c>
      <c r="D2652" s="60">
        <v>3</v>
      </c>
      <c r="E2652" s="65">
        <v>5439.0529999999999</v>
      </c>
      <c r="F2652" s="60">
        <v>2013</v>
      </c>
      <c r="G2652" s="65">
        <v>80.869</v>
      </c>
      <c r="H2652" s="65">
        <v>7.4446358680725098</v>
      </c>
      <c r="I2652" s="66">
        <v>6.7587423324584961</v>
      </c>
      <c r="J2652" s="5">
        <v>11.430730525213988</v>
      </c>
      <c r="K2652" s="6">
        <v>79.288782986357418</v>
      </c>
      <c r="L2652" s="5">
        <v>72.663091102436596</v>
      </c>
      <c r="M2652" s="5">
        <v>13.7901369725869</v>
      </c>
      <c r="N2652" s="7">
        <v>5.2692073506508237</v>
      </c>
      <c r="O2652" s="7" t="s">
        <v>1661</v>
      </c>
      <c r="P2652" s="67">
        <v>47.812127774809994</v>
      </c>
      <c r="Q2652" s="18">
        <f t="shared" si="142"/>
        <v>3</v>
      </c>
      <c r="R2652" s="68">
        <v>1.62</v>
      </c>
      <c r="S2652" s="69">
        <v>53183.43</v>
      </c>
      <c r="T2652" s="59">
        <f t="shared" si="140"/>
        <v>53183.43</v>
      </c>
    </row>
    <row r="2653" spans="1:20">
      <c r="A2653">
        <f t="shared" si="141"/>
        <v>36</v>
      </c>
      <c r="B2653" s="60" t="s">
        <v>152</v>
      </c>
      <c r="C2653" s="60" t="s">
        <v>320</v>
      </c>
      <c r="D2653" s="60">
        <v>3</v>
      </c>
      <c r="E2653" s="65">
        <v>62027.305999999997</v>
      </c>
      <c r="F2653" s="60">
        <v>2008</v>
      </c>
      <c r="G2653" s="65">
        <v>79.655000000000001</v>
      </c>
      <c r="H2653" s="65">
        <v>6.9864635467529297</v>
      </c>
      <c r="I2653" s="66">
        <v>5.7199997901916504</v>
      </c>
      <c r="J2653" s="5">
        <v>10.972558203894408</v>
      </c>
      <c r="K2653" s="6">
        <v>74.968121323112996</v>
      </c>
      <c r="L2653" s="5">
        <v>68.342429439192173</v>
      </c>
      <c r="M2653" s="5">
        <v>12.751394430320055</v>
      </c>
      <c r="N2653" s="7">
        <v>5.3596043799483351</v>
      </c>
      <c r="O2653" s="7" t="s">
        <v>2437</v>
      </c>
      <c r="P2653" s="67">
        <v>49.025872482725354</v>
      </c>
      <c r="Q2653" s="18">
        <f t="shared" si="142"/>
        <v>3</v>
      </c>
      <c r="R2653" s="68">
        <v>1.69</v>
      </c>
      <c r="S2653" s="69">
        <v>48833.07</v>
      </c>
      <c r="T2653" s="59">
        <f t="shared" si="140"/>
        <v>48833.07</v>
      </c>
    </row>
    <row r="2654" spans="1:20">
      <c r="A2654">
        <f t="shared" si="141"/>
        <v>79</v>
      </c>
      <c r="B2654" s="60" t="s">
        <v>47</v>
      </c>
      <c r="C2654" s="60" t="s">
        <v>215</v>
      </c>
      <c r="D2654" s="60">
        <v>3</v>
      </c>
      <c r="E2654" s="65">
        <v>5728.201</v>
      </c>
      <c r="F2654" s="60">
        <v>2016</v>
      </c>
      <c r="G2654" s="65">
        <v>80.881</v>
      </c>
      <c r="H2654" s="65">
        <v>7.5577826499938965</v>
      </c>
      <c r="I2654" s="66">
        <v>7.690000057220459</v>
      </c>
      <c r="J2654" s="5">
        <v>11.543877307135375</v>
      </c>
      <c r="K2654" s="6">
        <v>80.085502869977944</v>
      </c>
      <c r="L2654" s="5">
        <v>73.459810986057121</v>
      </c>
      <c r="M2654" s="5">
        <v>14.721394697348863</v>
      </c>
      <c r="N2654" s="7">
        <v>4.9900034946611616</v>
      </c>
      <c r="O2654" s="7" t="s">
        <v>1185</v>
      </c>
      <c r="P2654" s="67">
        <v>45.069319577234417</v>
      </c>
      <c r="Q2654" s="18">
        <f t="shared" si="142"/>
        <v>3</v>
      </c>
      <c r="R2654" s="68">
        <v>1.58</v>
      </c>
      <c r="S2654" s="69">
        <v>63823.45</v>
      </c>
      <c r="T2654" s="59">
        <f t="shared" si="140"/>
        <v>63823.45</v>
      </c>
    </row>
    <row r="2655" spans="1:20">
      <c r="A2655">
        <f t="shared" si="141"/>
        <v>64</v>
      </c>
      <c r="B2655" s="60" t="s">
        <v>130</v>
      </c>
      <c r="C2655" s="60" t="s">
        <v>298</v>
      </c>
      <c r="D2655" s="60">
        <v>8</v>
      </c>
      <c r="E2655" s="65">
        <v>4596.5150000000003</v>
      </c>
      <c r="F2655" s="60">
        <v>2007</v>
      </c>
      <c r="G2655" s="65">
        <v>80.885000000000005</v>
      </c>
      <c r="H2655" s="65">
        <v>6.8337545394897461</v>
      </c>
      <c r="I2655" s="66">
        <v>7.0914511680603027</v>
      </c>
      <c r="J2655" s="5">
        <v>10.819849196631225</v>
      </c>
      <c r="K2655" s="6">
        <v>75.06627925440992</v>
      </c>
      <c r="L2655" s="5">
        <v>68.440587370489098</v>
      </c>
      <c r="M2655" s="5">
        <v>14.122845808188707</v>
      </c>
      <c r="N2655" s="7">
        <v>4.8460903914143056</v>
      </c>
      <c r="O2655" s="7" t="s">
        <v>2649</v>
      </c>
      <c r="P2655" s="67">
        <v>44.328609488062362</v>
      </c>
      <c r="Q2655" s="18">
        <f t="shared" si="142"/>
        <v>3</v>
      </c>
      <c r="R2655" s="68">
        <v>1.69</v>
      </c>
      <c r="S2655" s="69">
        <v>90417.81</v>
      </c>
      <c r="T2655" s="59">
        <f t="shared" si="140"/>
        <v>90417.81</v>
      </c>
    </row>
    <row r="2656" spans="1:20">
      <c r="A2656">
        <f t="shared" si="141"/>
        <v>64</v>
      </c>
      <c r="B2656" s="60" t="s">
        <v>21</v>
      </c>
      <c r="C2656" s="60" t="s">
        <v>189</v>
      </c>
      <c r="D2656" s="60">
        <v>3</v>
      </c>
      <c r="E2656" s="65">
        <v>11275.334999999999</v>
      </c>
      <c r="F2656" s="60">
        <v>2015</v>
      </c>
      <c r="G2656" s="65">
        <v>80.888999999999996</v>
      </c>
      <c r="H2656" s="65">
        <v>6.9042191505432129</v>
      </c>
      <c r="I2656" s="66">
        <v>6.3299999237060547</v>
      </c>
      <c r="J2656" s="5">
        <v>10.890313807684691</v>
      </c>
      <c r="K2656" s="6">
        <v>75.558887202198548</v>
      </c>
      <c r="L2656" s="5">
        <v>68.933195318277726</v>
      </c>
      <c r="M2656" s="5">
        <v>13.361394563834459</v>
      </c>
      <c r="N2656" s="7">
        <v>5.1591317799161862</v>
      </c>
      <c r="O2656" s="7" t="s">
        <v>1396</v>
      </c>
      <c r="P2656" s="67">
        <v>46.650983679881847</v>
      </c>
      <c r="Q2656" s="18">
        <f t="shared" si="142"/>
        <v>3</v>
      </c>
      <c r="R2656" s="68">
        <v>1.59</v>
      </c>
      <c r="S2656" s="69">
        <v>57509.02</v>
      </c>
      <c r="T2656" s="59">
        <f t="shared" si="140"/>
        <v>57509.02</v>
      </c>
    </row>
    <row r="2657" spans="1:20">
      <c r="A2657">
        <f t="shared" si="141"/>
        <v>54</v>
      </c>
      <c r="B2657" s="60" t="s">
        <v>121</v>
      </c>
      <c r="C2657" s="60" t="s">
        <v>289</v>
      </c>
      <c r="D2657" s="60">
        <v>3</v>
      </c>
      <c r="E2657" s="65">
        <v>10458.298000000001</v>
      </c>
      <c r="F2657" s="60">
        <v>2013</v>
      </c>
      <c r="G2657" s="65">
        <v>80.903000000000006</v>
      </c>
      <c r="H2657" s="65">
        <v>5.1576881408691406</v>
      </c>
      <c r="I2657" s="66">
        <v>3.7000000476837158</v>
      </c>
      <c r="J2657" s="5">
        <v>9.1437827980106192</v>
      </c>
      <c r="K2657" s="6">
        <v>63.452132132436297</v>
      </c>
      <c r="L2657" s="5">
        <v>56.826440248515475</v>
      </c>
      <c r="M2657" s="5">
        <v>10.73139468781212</v>
      </c>
      <c r="N2657" s="7">
        <v>5.2953452837825923</v>
      </c>
      <c r="O2657" s="7" t="s">
        <v>1663</v>
      </c>
      <c r="P2657" s="67">
        <v>48.049300107478054</v>
      </c>
      <c r="Q2657" s="18">
        <f t="shared" si="142"/>
        <v>3</v>
      </c>
      <c r="R2657" s="68">
        <v>1.62</v>
      </c>
      <c r="S2657" s="69">
        <v>34651.769999999997</v>
      </c>
      <c r="T2657" s="59">
        <f t="shared" si="140"/>
        <v>34651.769999999997</v>
      </c>
    </row>
    <row r="2658" spans="1:20">
      <c r="A2658">
        <f t="shared" si="141"/>
        <v>29</v>
      </c>
      <c r="B2658" s="60" t="s">
        <v>152</v>
      </c>
      <c r="C2658" s="60" t="s">
        <v>320</v>
      </c>
      <c r="D2658" s="60">
        <v>3</v>
      </c>
      <c r="E2658" s="65">
        <v>62506.226000000002</v>
      </c>
      <c r="F2658" s="60">
        <v>2009</v>
      </c>
      <c r="G2658" s="65">
        <v>80.156000000000006</v>
      </c>
      <c r="H2658" s="65">
        <v>6.9065470695495605</v>
      </c>
      <c r="I2658" s="66">
        <v>4.869999885559082</v>
      </c>
      <c r="J2658" s="5">
        <v>10.892641726691039</v>
      </c>
      <c r="K2658" s="6">
        <v>74.890192766634812</v>
      </c>
      <c r="L2658" s="5">
        <v>68.264500882713989</v>
      </c>
      <c r="M2658" s="5">
        <v>11.901394525687486</v>
      </c>
      <c r="N2658" s="7">
        <v>5.735840513090686</v>
      </c>
      <c r="O2658" s="7" t="s">
        <v>2279</v>
      </c>
      <c r="P2658" s="67">
        <v>52.347095826009415</v>
      </c>
      <c r="Q2658" s="18">
        <f t="shared" si="142"/>
        <v>3</v>
      </c>
      <c r="R2658" s="68">
        <v>1.67</v>
      </c>
      <c r="S2658" s="69">
        <v>46241.8</v>
      </c>
      <c r="T2658" s="59">
        <f t="shared" si="140"/>
        <v>46241.8</v>
      </c>
    </row>
    <row r="2659" spans="1:20">
      <c r="A2659">
        <f t="shared" si="141"/>
        <v>28</v>
      </c>
      <c r="B2659" s="60" t="s">
        <v>152</v>
      </c>
      <c r="C2659" s="60" t="s">
        <v>320</v>
      </c>
      <c r="D2659" s="60">
        <v>3</v>
      </c>
      <c r="E2659" s="65">
        <v>63006.483</v>
      </c>
      <c r="F2659" s="60">
        <v>2010</v>
      </c>
      <c r="G2659" s="65">
        <v>80.391000000000005</v>
      </c>
      <c r="H2659" s="65">
        <v>7.0293641090393066</v>
      </c>
      <c r="I2659" s="66">
        <v>5.190000057220459</v>
      </c>
      <c r="J2659" s="5">
        <v>11.015458766180785</v>
      </c>
      <c r="K2659" s="6">
        <v>75.956634311449946</v>
      </c>
      <c r="L2659" s="5">
        <v>69.330942427529124</v>
      </c>
      <c r="M2659" s="5">
        <v>12.221394697348863</v>
      </c>
      <c r="N2659" s="7">
        <v>5.6729157468884299</v>
      </c>
      <c r="O2659" s="7" t="s">
        <v>2125</v>
      </c>
      <c r="P2659" s="67">
        <v>51.653825583539124</v>
      </c>
      <c r="Q2659" s="18">
        <f t="shared" si="142"/>
        <v>3</v>
      </c>
      <c r="R2659" s="68">
        <v>1.65</v>
      </c>
      <c r="S2659" s="69">
        <v>46917.89</v>
      </c>
      <c r="T2659" s="59">
        <f t="shared" si="140"/>
        <v>46917.89</v>
      </c>
    </row>
    <row r="2660" spans="1:20">
      <c r="A2660">
        <f t="shared" si="141"/>
        <v>24</v>
      </c>
      <c r="B2660" s="60" t="s">
        <v>152</v>
      </c>
      <c r="C2660" s="60" t="s">
        <v>320</v>
      </c>
      <c r="D2660" s="60">
        <v>3</v>
      </c>
      <c r="E2660" s="65">
        <v>63509.285000000003</v>
      </c>
      <c r="F2660" s="60">
        <v>2011</v>
      </c>
      <c r="G2660" s="65">
        <v>80.796000000000006</v>
      </c>
      <c r="H2660" s="65">
        <v>6.8692488670349121</v>
      </c>
      <c r="I2660" s="66">
        <v>4.869999885559082</v>
      </c>
      <c r="J2660" s="5">
        <v>10.855343524176391</v>
      </c>
      <c r="K2660" s="6">
        <v>75.229664420479367</v>
      </c>
      <c r="L2660" s="5">
        <v>68.603972536558544</v>
      </c>
      <c r="M2660" s="5">
        <v>11.901394525687486</v>
      </c>
      <c r="N2660" s="7">
        <v>5.7643642002192701</v>
      </c>
      <c r="O2660" s="7" t="s">
        <v>1955</v>
      </c>
      <c r="P2660" s="67">
        <v>52.48649482612862</v>
      </c>
      <c r="Q2660" s="18">
        <f t="shared" si="142"/>
        <v>3</v>
      </c>
      <c r="R2660" s="68">
        <v>1.65</v>
      </c>
      <c r="S2660" s="69">
        <v>46949.02</v>
      </c>
      <c r="T2660" s="59">
        <f t="shared" si="140"/>
        <v>46949.02</v>
      </c>
    </row>
    <row r="2661" spans="1:20">
      <c r="A2661">
        <f t="shared" si="141"/>
        <v>24</v>
      </c>
      <c r="B2661" s="60" t="s">
        <v>152</v>
      </c>
      <c r="C2661" s="60" t="s">
        <v>320</v>
      </c>
      <c r="D2661" s="60">
        <v>3</v>
      </c>
      <c r="E2661" s="65">
        <v>63960.483999999997</v>
      </c>
      <c r="F2661" s="60">
        <v>2012</v>
      </c>
      <c r="G2661" s="65">
        <v>80.858999999999995</v>
      </c>
      <c r="H2661" s="65">
        <v>6.8807840347290039</v>
      </c>
      <c r="I2661" s="66">
        <v>4.7800002098083496</v>
      </c>
      <c r="J2661" s="5">
        <v>10.866878691870482</v>
      </c>
      <c r="K2661" s="6">
        <v>75.368327430081564</v>
      </c>
      <c r="L2661" s="5">
        <v>68.742635546160741</v>
      </c>
      <c r="M2661" s="5">
        <v>11.811394849936754</v>
      </c>
      <c r="N2661" s="7">
        <v>5.8200268824751751</v>
      </c>
      <c r="O2661" s="7" t="s">
        <v>1803</v>
      </c>
      <c r="P2661" s="67">
        <v>52.810195241863468</v>
      </c>
      <c r="Q2661" s="18">
        <f t="shared" si="142"/>
        <v>3</v>
      </c>
      <c r="R2661" s="68">
        <v>1.62</v>
      </c>
      <c r="S2661" s="69">
        <v>47328.21</v>
      </c>
      <c r="T2661" s="59">
        <f t="shared" si="140"/>
        <v>47328.21</v>
      </c>
    </row>
    <row r="2662" spans="1:20">
      <c r="A2662" t="str">
        <f t="shared" si="141"/>
        <v/>
      </c>
      <c r="B2662" s="60" t="s">
        <v>68</v>
      </c>
      <c r="C2662" s="60" t="s">
        <v>236</v>
      </c>
      <c r="D2662" s="60">
        <v>3</v>
      </c>
      <c r="E2662" s="65">
        <v>303.87400000000002</v>
      </c>
      <c r="F2662" s="60">
        <v>2006</v>
      </c>
      <c r="G2662" s="65">
        <v>80.938000000000002</v>
      </c>
      <c r="H2662" s="65" t="s">
        <v>367</v>
      </c>
      <c r="I2662" s="66">
        <v>9.640899658203125</v>
      </c>
      <c r="J2662" s="5" t="s">
        <v>367</v>
      </c>
      <c r="K2662" s="6" t="s">
        <v>367</v>
      </c>
      <c r="L2662" s="5" t="s">
        <v>367</v>
      </c>
      <c r="M2662" s="5">
        <v>16.672294298331529</v>
      </c>
      <c r="N2662" s="7" t="s">
        <v>367</v>
      </c>
      <c r="O2662" s="7" t="s">
        <v>2702</v>
      </c>
      <c r="P2662" s="67" t="s">
        <v>367</v>
      </c>
      <c r="Q2662" s="18">
        <f t="shared" si="142"/>
        <v>3</v>
      </c>
      <c r="R2662" s="68">
        <v>1.71</v>
      </c>
      <c r="S2662" s="69">
        <v>59364.29</v>
      </c>
      <c r="T2662" s="59">
        <f t="shared" si="140"/>
        <v>59364.29</v>
      </c>
    </row>
    <row r="2663" spans="1:20">
      <c r="A2663">
        <f t="shared" si="141"/>
        <v>121</v>
      </c>
      <c r="B2663" s="60" t="s">
        <v>105</v>
      </c>
      <c r="C2663" s="60" t="s">
        <v>273</v>
      </c>
      <c r="D2663" s="60">
        <v>5</v>
      </c>
      <c r="E2663" s="65">
        <v>3092.8159999999998</v>
      </c>
      <c r="F2663" s="60">
        <v>2025</v>
      </c>
      <c r="G2663" s="65">
        <v>67.662999999999997</v>
      </c>
      <c r="H2663" s="65">
        <v>4.5589626884460461</v>
      </c>
      <c r="I2663" s="66">
        <v>2.4196088314056396</v>
      </c>
      <c r="J2663" s="5">
        <v>8.5450573455875265</v>
      </c>
      <c r="K2663" s="6">
        <v>49.593176182767529</v>
      </c>
      <c r="L2663" s="5">
        <v>42.967484298846706</v>
      </c>
      <c r="M2663" s="5">
        <v>9.4510034715340439</v>
      </c>
      <c r="N2663" s="7">
        <v>4.5463409709098777</v>
      </c>
      <c r="O2663" s="7" t="s">
        <v>3420</v>
      </c>
      <c r="P2663" s="67">
        <v>40.585358923470444</v>
      </c>
      <c r="Q2663" s="18">
        <f t="shared" si="142"/>
        <v>2</v>
      </c>
      <c r="R2663" s="68">
        <v>1.48</v>
      </c>
      <c r="S2663" s="69" t="s">
        <v>367</v>
      </c>
      <c r="T2663" s="59">
        <f t="shared" si="140"/>
        <v>10281.34</v>
      </c>
    </row>
    <row r="2664" spans="1:20">
      <c r="A2664">
        <f t="shared" si="141"/>
        <v>16</v>
      </c>
      <c r="B2664" s="60" t="s">
        <v>74</v>
      </c>
      <c r="C2664" s="60" t="s">
        <v>242</v>
      </c>
      <c r="D2664" s="60">
        <v>4</v>
      </c>
      <c r="E2664" s="65">
        <v>7082.62</v>
      </c>
      <c r="F2664" s="60">
        <v>2008</v>
      </c>
      <c r="G2664" s="65">
        <v>81.283000000000001</v>
      </c>
      <c r="H2664" s="65">
        <v>7.2612614631652832</v>
      </c>
      <c r="I2664" s="66">
        <v>5.4800000190734863</v>
      </c>
      <c r="J2664" s="5">
        <v>11.247356120306762</v>
      </c>
      <c r="K2664" s="6">
        <v>78.416212662127435</v>
      </c>
      <c r="L2664" s="5">
        <v>71.790520778206613</v>
      </c>
      <c r="M2664" s="5">
        <v>12.511394659201891</v>
      </c>
      <c r="N2664" s="7">
        <v>5.738011047825597</v>
      </c>
      <c r="O2664" s="7" t="s">
        <v>2431</v>
      </c>
      <c r="P2664" s="67">
        <v>52.487269207336304</v>
      </c>
      <c r="Q2664" s="18">
        <f t="shared" si="142"/>
        <v>3</v>
      </c>
      <c r="R2664" s="68">
        <v>1.69</v>
      </c>
      <c r="S2664" s="69">
        <v>36827.919999999998</v>
      </c>
      <c r="T2664" s="59">
        <f t="shared" si="140"/>
        <v>36827.919999999998</v>
      </c>
    </row>
    <row r="2665" spans="1:20">
      <c r="A2665">
        <f t="shared" si="141"/>
        <v>39</v>
      </c>
      <c r="B2665" s="60" t="s">
        <v>56</v>
      </c>
      <c r="C2665" s="60" t="s">
        <v>224</v>
      </c>
      <c r="D2665" s="60">
        <v>3</v>
      </c>
      <c r="E2665" s="65">
        <v>62432.438999999998</v>
      </c>
      <c r="F2665" s="60">
        <v>2007</v>
      </c>
      <c r="G2665" s="65">
        <v>80.959999999999994</v>
      </c>
      <c r="H2665" s="65">
        <v>6.7953824996948242</v>
      </c>
      <c r="I2665" s="66">
        <v>5.75</v>
      </c>
      <c r="J2665" s="5">
        <v>10.781477156836303</v>
      </c>
      <c r="K2665" s="6">
        <v>74.869418334426356</v>
      </c>
      <c r="L2665" s="5">
        <v>68.243726450505534</v>
      </c>
      <c r="M2665" s="5">
        <v>12.781394640128404</v>
      </c>
      <c r="N2665" s="7">
        <v>5.3393020379988787</v>
      </c>
      <c r="O2665" s="7" t="s">
        <v>2569</v>
      </c>
      <c r="P2665" s="67">
        <v>48.840161009087758</v>
      </c>
      <c r="Q2665" s="18">
        <f t="shared" si="142"/>
        <v>3</v>
      </c>
      <c r="R2665" s="68">
        <v>1.69</v>
      </c>
      <c r="S2665" s="69">
        <v>50157.78</v>
      </c>
      <c r="T2665" s="59">
        <f t="shared" si="140"/>
        <v>50157.78</v>
      </c>
    </row>
    <row r="2666" spans="1:20">
      <c r="A2666">
        <f t="shared" si="141"/>
        <v>71</v>
      </c>
      <c r="B2666" s="60" t="s">
        <v>61</v>
      </c>
      <c r="C2666" s="60" t="s">
        <v>229</v>
      </c>
      <c r="D2666" s="60">
        <v>3</v>
      </c>
      <c r="E2666" s="65">
        <v>10753.532999999999</v>
      </c>
      <c r="F2666" s="60">
        <v>2017</v>
      </c>
      <c r="G2666" s="65">
        <v>80.960999999999999</v>
      </c>
      <c r="H2666" s="65">
        <v>5.1482415199279785</v>
      </c>
      <c r="I2666" s="66">
        <v>4.1399998664855957</v>
      </c>
      <c r="J2666" s="5">
        <v>9.1343361770694571</v>
      </c>
      <c r="K2666" s="6">
        <v>63.432020832056331</v>
      </c>
      <c r="L2666" s="5">
        <v>56.806328948135508</v>
      </c>
      <c r="M2666" s="5">
        <v>11.171394506614</v>
      </c>
      <c r="N2666" s="7">
        <v>5.0849810123976411</v>
      </c>
      <c r="O2666" s="7" t="s">
        <v>1076</v>
      </c>
      <c r="P2666" s="67">
        <v>45.92714905653191</v>
      </c>
      <c r="Q2666" s="18">
        <f t="shared" si="142"/>
        <v>3</v>
      </c>
      <c r="R2666" s="68">
        <v>1.58</v>
      </c>
      <c r="S2666" s="69">
        <v>31995.41</v>
      </c>
      <c r="T2666" s="59">
        <f t="shared" si="140"/>
        <v>31995.41</v>
      </c>
    </row>
    <row r="2667" spans="1:20">
      <c r="A2667" t="str">
        <f t="shared" si="141"/>
        <v/>
      </c>
      <c r="B2667" s="60" t="s">
        <v>135</v>
      </c>
      <c r="C2667" s="60" t="s">
        <v>303</v>
      </c>
      <c r="D2667" s="60">
        <v>3</v>
      </c>
      <c r="E2667" s="65">
        <v>44695.447999999997</v>
      </c>
      <c r="F2667" s="60">
        <v>2006</v>
      </c>
      <c r="G2667" s="65">
        <v>80.962999999999994</v>
      </c>
      <c r="H2667" s="65" t="s">
        <v>367</v>
      </c>
      <c r="I2667" s="66">
        <v>5.7399997711181641</v>
      </c>
      <c r="J2667" s="5" t="s">
        <v>367</v>
      </c>
      <c r="K2667" s="6" t="s">
        <v>367</v>
      </c>
      <c r="L2667" s="5" t="s">
        <v>367</v>
      </c>
      <c r="M2667" s="5">
        <v>12.771394411246568</v>
      </c>
      <c r="N2667" s="7" t="s">
        <v>367</v>
      </c>
      <c r="O2667" s="7" t="s">
        <v>2730</v>
      </c>
      <c r="P2667" s="67" t="s">
        <v>367</v>
      </c>
      <c r="Q2667" s="18">
        <f t="shared" si="142"/>
        <v>3</v>
      </c>
      <c r="R2667" s="68">
        <v>1.71</v>
      </c>
      <c r="S2667" s="69">
        <v>44572.68</v>
      </c>
      <c r="T2667" s="59">
        <f t="shared" si="140"/>
        <v>44572.68</v>
      </c>
    </row>
    <row r="2668" spans="1:20">
      <c r="A2668">
        <f t="shared" si="141"/>
        <v>33</v>
      </c>
      <c r="B2668" s="60" t="s">
        <v>135</v>
      </c>
      <c r="C2668" s="60" t="s">
        <v>303</v>
      </c>
      <c r="D2668" s="60">
        <v>3</v>
      </c>
      <c r="E2668" s="65">
        <v>45516.506999999998</v>
      </c>
      <c r="F2668" s="60">
        <v>2007</v>
      </c>
      <c r="G2668" s="65">
        <v>80.97</v>
      </c>
      <c r="H2668" s="65">
        <v>6.9946146011352539</v>
      </c>
      <c r="I2668" s="66">
        <v>5.75</v>
      </c>
      <c r="J2668" s="5">
        <v>10.980709258276732</v>
      </c>
      <c r="K2668" s="6">
        <v>76.26235713937983</v>
      </c>
      <c r="L2668" s="5">
        <v>69.636665255459008</v>
      </c>
      <c r="M2668" s="5">
        <v>12.781394640128404</v>
      </c>
      <c r="N2668" s="7">
        <v>5.4482837918819964</v>
      </c>
      <c r="O2668" s="7" t="s">
        <v>2571</v>
      </c>
      <c r="P2668" s="67">
        <v>49.837049060901201</v>
      </c>
      <c r="Q2668" s="18">
        <f t="shared" si="142"/>
        <v>3</v>
      </c>
      <c r="R2668" s="68">
        <v>1.69</v>
      </c>
      <c r="S2668" s="69">
        <v>45301.279999999999</v>
      </c>
      <c r="T2668" s="59">
        <f t="shared" si="140"/>
        <v>45301.279999999999</v>
      </c>
    </row>
    <row r="2669" spans="1:20">
      <c r="A2669">
        <f t="shared" si="141"/>
        <v>49</v>
      </c>
      <c r="B2669" s="60" t="s">
        <v>138</v>
      </c>
      <c r="C2669" s="60" t="s">
        <v>306</v>
      </c>
      <c r="D2669" s="60">
        <v>3</v>
      </c>
      <c r="E2669" s="65">
        <v>9148.2739999999994</v>
      </c>
      <c r="F2669" s="60">
        <v>2007</v>
      </c>
      <c r="G2669" s="65">
        <v>80.97</v>
      </c>
      <c r="H2669" s="65">
        <v>7.2413625717163086</v>
      </c>
      <c r="I2669" s="66">
        <v>6.8600001335144043</v>
      </c>
      <c r="J2669" s="5">
        <v>11.227457228857787</v>
      </c>
      <c r="K2669" s="6">
        <v>77.976051711675865</v>
      </c>
      <c r="L2669" s="5">
        <v>71.350359827755042</v>
      </c>
      <c r="M2669" s="5">
        <v>13.891394773642809</v>
      </c>
      <c r="N2669" s="7">
        <v>5.1362991974811241</v>
      </c>
      <c r="O2669" s="7" t="s">
        <v>2566</v>
      </c>
      <c r="P2669" s="67">
        <v>46.983234514645567</v>
      </c>
      <c r="Q2669" s="18">
        <f t="shared" si="142"/>
        <v>3</v>
      </c>
      <c r="R2669" s="68">
        <v>1.69</v>
      </c>
      <c r="S2669" s="69">
        <v>57230.79</v>
      </c>
      <c r="T2669" s="59">
        <f t="shared" si="140"/>
        <v>57230.79</v>
      </c>
    </row>
    <row r="2670" spans="1:20">
      <c r="A2670">
        <f t="shared" si="141"/>
        <v>142</v>
      </c>
      <c r="B2670" s="60" t="s">
        <v>122</v>
      </c>
      <c r="C2670" s="60" t="s">
        <v>290</v>
      </c>
      <c r="D2670" s="60">
        <v>4</v>
      </c>
      <c r="E2670" s="65">
        <v>2032.6410000000001</v>
      </c>
      <c r="F2670" s="60">
        <v>2013</v>
      </c>
      <c r="G2670" s="65">
        <v>80.974000000000004</v>
      </c>
      <c r="H2670" s="65">
        <v>6.5323754946390791</v>
      </c>
      <c r="I2670" s="66">
        <v>14.890000343322754</v>
      </c>
      <c r="J2670" s="5">
        <v>10.518470151780559</v>
      </c>
      <c r="K2670" s="6">
        <v>73.055659346509742</v>
      </c>
      <c r="L2670" s="5">
        <v>66.42996746258892</v>
      </c>
      <c r="M2670" s="5">
        <v>21.921394983451158</v>
      </c>
      <c r="N2670" s="7">
        <v>3.0303713569660169</v>
      </c>
      <c r="O2670" s="7" t="s">
        <v>1621</v>
      </c>
      <c r="P2670" s="67">
        <v>27.49721027897824</v>
      </c>
      <c r="Q2670" s="18">
        <f t="shared" si="142"/>
        <v>3</v>
      </c>
      <c r="R2670" s="68">
        <v>1.62</v>
      </c>
      <c r="S2670" s="69">
        <v>136453.93</v>
      </c>
      <c r="T2670" s="59">
        <f t="shared" si="140"/>
        <v>136453.93</v>
      </c>
    </row>
    <row r="2671" spans="1:20">
      <c r="A2671">
        <f t="shared" si="141"/>
        <v>78</v>
      </c>
      <c r="B2671" s="60" t="s">
        <v>47</v>
      </c>
      <c r="C2671" s="60" t="s">
        <v>215</v>
      </c>
      <c r="D2671" s="60">
        <v>3</v>
      </c>
      <c r="E2671" s="65">
        <v>5793.8239999999996</v>
      </c>
      <c r="F2671" s="60">
        <v>2018</v>
      </c>
      <c r="G2671" s="65">
        <v>80.991</v>
      </c>
      <c r="H2671" s="65">
        <v>7.6487855911254883</v>
      </c>
      <c r="I2671" s="66">
        <v>7.4699997901916504</v>
      </c>
      <c r="J2671" s="5">
        <v>11.634880248266967</v>
      </c>
      <c r="K2671" s="6">
        <v>80.826611354889138</v>
      </c>
      <c r="L2671" s="5">
        <v>74.200919470968316</v>
      </c>
      <c r="M2671" s="5">
        <v>14.501394430320055</v>
      </c>
      <c r="N2671" s="7">
        <v>5.1168127194600181</v>
      </c>
      <c r="O2671" s="7" t="s">
        <v>878</v>
      </c>
      <c r="P2671" s="67">
        <v>46.107316815410904</v>
      </c>
      <c r="Q2671" s="18">
        <f t="shared" si="142"/>
        <v>3</v>
      </c>
      <c r="R2671" s="68">
        <v>1.56</v>
      </c>
      <c r="S2671" s="69">
        <v>66238.710000000006</v>
      </c>
      <c r="T2671" s="59">
        <f t="shared" si="140"/>
        <v>66238.710000000006</v>
      </c>
    </row>
    <row r="2672" spans="1:20">
      <c r="A2672">
        <f t="shared" si="141"/>
        <v>124</v>
      </c>
      <c r="B2672" s="60" t="s">
        <v>18</v>
      </c>
      <c r="C2672" s="60" t="s">
        <v>186</v>
      </c>
      <c r="D2672" s="60">
        <v>4</v>
      </c>
      <c r="E2672" s="65">
        <v>1533.4590000000001</v>
      </c>
      <c r="F2672" s="60">
        <v>2022</v>
      </c>
      <c r="G2672" s="65">
        <v>80.992000000000004</v>
      </c>
      <c r="H2672" s="65">
        <v>6.0303919372558594</v>
      </c>
      <c r="I2672" s="66">
        <v>7.7413582801818848</v>
      </c>
      <c r="J2672" s="5">
        <v>10.016486594397339</v>
      </c>
      <c r="K2672" s="6">
        <v>69.58461522484383</v>
      </c>
      <c r="L2672" s="5">
        <v>62.958923340923008</v>
      </c>
      <c r="M2672" s="5">
        <v>14.772752920310289</v>
      </c>
      <c r="N2672" s="7">
        <v>4.2618274116237371</v>
      </c>
      <c r="O2672" s="7" t="s">
        <v>3421</v>
      </c>
      <c r="P2672" s="67">
        <v>38.179594002932198</v>
      </c>
      <c r="Q2672" s="18">
        <f t="shared" si="142"/>
        <v>3</v>
      </c>
      <c r="R2672" s="68">
        <v>1.51</v>
      </c>
      <c r="S2672" s="69">
        <v>57573</v>
      </c>
      <c r="T2672" s="59">
        <f t="shared" si="140"/>
        <v>57573</v>
      </c>
    </row>
    <row r="2673" spans="1:20">
      <c r="A2673">
        <f t="shared" si="141"/>
        <v>1</v>
      </c>
      <c r="B2673" s="60" t="s">
        <v>42</v>
      </c>
      <c r="C2673" s="60" t="s">
        <v>210</v>
      </c>
      <c r="D2673" s="60">
        <v>1</v>
      </c>
      <c r="E2673" s="65">
        <v>5129.91</v>
      </c>
      <c r="F2673" s="60">
        <v>2024</v>
      </c>
      <c r="G2673" s="65">
        <v>80.995999999999995</v>
      </c>
      <c r="H2673" s="65">
        <v>7.3654482192993136</v>
      </c>
      <c r="I2673" s="66">
        <v>2.6400001049041748</v>
      </c>
      <c r="J2673" s="5">
        <v>11.351542876440792</v>
      </c>
      <c r="K2673" s="6">
        <v>78.86315692862523</v>
      </c>
      <c r="L2673" s="5">
        <v>72.237465044704408</v>
      </c>
      <c r="M2673" s="5">
        <v>9.671394745032579</v>
      </c>
      <c r="N2673" s="7">
        <v>7.4691879453898835</v>
      </c>
      <c r="O2673" s="7" t="s">
        <v>3422</v>
      </c>
      <c r="P2673" s="67">
        <v>66.756064500479525</v>
      </c>
      <c r="Q2673" s="18">
        <f t="shared" si="142"/>
        <v>2</v>
      </c>
      <c r="R2673" s="68">
        <v>1.49</v>
      </c>
      <c r="S2673" s="69">
        <v>26973.439999999999</v>
      </c>
      <c r="T2673" s="59">
        <f t="shared" si="140"/>
        <v>26973.439999999999</v>
      </c>
    </row>
    <row r="2674" spans="1:20">
      <c r="A2674">
        <f t="shared" si="141"/>
        <v>24</v>
      </c>
      <c r="B2674" s="60" t="s">
        <v>152</v>
      </c>
      <c r="C2674" s="60" t="s">
        <v>320</v>
      </c>
      <c r="D2674" s="60">
        <v>3</v>
      </c>
      <c r="E2674" s="65">
        <v>64389.387999999999</v>
      </c>
      <c r="F2674" s="60">
        <v>2013</v>
      </c>
      <c r="G2674" s="65">
        <v>80.923000000000002</v>
      </c>
      <c r="H2674" s="65">
        <v>6.9180550575256348</v>
      </c>
      <c r="I2674" s="66">
        <v>4.7899999618530273</v>
      </c>
      <c r="J2674" s="5">
        <v>10.904149714667113</v>
      </c>
      <c r="K2674" s="6">
        <v>75.686683074454152</v>
      </c>
      <c r="L2674" s="5">
        <v>69.060991190533329</v>
      </c>
      <c r="M2674" s="5">
        <v>11.821394601981432</v>
      </c>
      <c r="N2674" s="7">
        <v>5.8420341690444664</v>
      </c>
      <c r="O2674" s="7" t="s">
        <v>1650</v>
      </c>
      <c r="P2674" s="67">
        <v>53.009886604796421</v>
      </c>
      <c r="Q2674" s="18">
        <f t="shared" si="142"/>
        <v>3</v>
      </c>
      <c r="R2674" s="68">
        <v>1.62</v>
      </c>
      <c r="S2674" s="69">
        <v>47820.28</v>
      </c>
      <c r="T2674" s="59">
        <f t="shared" si="140"/>
        <v>47820.28</v>
      </c>
    </row>
    <row r="2675" spans="1:20">
      <c r="A2675">
        <f t="shared" si="141"/>
        <v>45</v>
      </c>
      <c r="B2675" s="60" t="s">
        <v>108</v>
      </c>
      <c r="C2675" s="60" t="s">
        <v>276</v>
      </c>
      <c r="D2675" s="60">
        <v>2</v>
      </c>
      <c r="E2675" s="65">
        <v>5131.7340000000004</v>
      </c>
      <c r="F2675" s="60">
        <v>2022</v>
      </c>
      <c r="G2675" s="65">
        <v>81.006</v>
      </c>
      <c r="H2675" s="65">
        <v>6.9749865531921387</v>
      </c>
      <c r="I2675" s="66">
        <v>5.2078390121459961</v>
      </c>
      <c r="J2675" s="5">
        <v>10.961081210333617</v>
      </c>
      <c r="K2675" s="6">
        <v>76.15988429696958</v>
      </c>
      <c r="L2675" s="5">
        <v>69.534192413048757</v>
      </c>
      <c r="M2675" s="5">
        <v>12.2392336522744</v>
      </c>
      <c r="N2675" s="7">
        <v>5.6812537768757529</v>
      </c>
      <c r="O2675" s="7" t="s">
        <v>3423</v>
      </c>
      <c r="P2675" s="67">
        <v>50.895529471030464</v>
      </c>
      <c r="Q2675" s="18">
        <f t="shared" si="142"/>
        <v>3</v>
      </c>
      <c r="R2675" s="68">
        <v>1.51</v>
      </c>
      <c r="S2675" s="69">
        <v>49964.18</v>
      </c>
      <c r="T2675" s="59">
        <f t="shared" si="140"/>
        <v>49964.18</v>
      </c>
    </row>
    <row r="2676" spans="1:20">
      <c r="A2676">
        <f t="shared" si="141"/>
        <v>59</v>
      </c>
      <c r="B2676" s="60" t="s">
        <v>132</v>
      </c>
      <c r="C2676" s="60" t="s">
        <v>300</v>
      </c>
      <c r="D2676" s="60">
        <v>7</v>
      </c>
      <c r="E2676" s="65">
        <v>2083.4389999999999</v>
      </c>
      <c r="F2676" s="60">
        <v>2019</v>
      </c>
      <c r="G2676" s="65">
        <v>81.007000000000005</v>
      </c>
      <c r="H2676" s="65">
        <v>6.6652736663818359</v>
      </c>
      <c r="I2676" s="66">
        <v>5.4099998474121094</v>
      </c>
      <c r="J2676" s="5">
        <v>10.651368323523315</v>
      </c>
      <c r="K2676" s="6">
        <v>74.008848006558949</v>
      </c>
      <c r="L2676" s="5">
        <v>67.383156122638127</v>
      </c>
      <c r="M2676" s="5">
        <v>12.441394487540514</v>
      </c>
      <c r="N2676" s="7">
        <v>5.4160452986294478</v>
      </c>
      <c r="O2676" s="7" t="s">
        <v>746</v>
      </c>
      <c r="P2676" s="67">
        <v>48.746879748088872</v>
      </c>
      <c r="Q2676" s="18">
        <f t="shared" si="142"/>
        <v>3</v>
      </c>
      <c r="R2676" s="68">
        <v>1.55</v>
      </c>
      <c r="S2676" s="69">
        <v>44569.59</v>
      </c>
      <c r="T2676" s="59">
        <f t="shared" si="140"/>
        <v>44569.59</v>
      </c>
    </row>
    <row r="2677" spans="1:20">
      <c r="A2677">
        <f t="shared" si="141"/>
        <v>31</v>
      </c>
      <c r="B2677" s="60" t="s">
        <v>56</v>
      </c>
      <c r="C2677" s="60" t="s">
        <v>224</v>
      </c>
      <c r="D2677" s="60">
        <v>3</v>
      </c>
      <c r="E2677" s="65">
        <v>62780.19</v>
      </c>
      <c r="F2677" s="60">
        <v>2008</v>
      </c>
      <c r="G2677" s="65">
        <v>81.039000000000001</v>
      </c>
      <c r="H2677" s="65">
        <v>7.0080647468566895</v>
      </c>
      <c r="I2677" s="66">
        <v>5.809999942779541</v>
      </c>
      <c r="J2677" s="5">
        <v>10.994159403998168</v>
      </c>
      <c r="K2677" s="6">
        <v>76.42083793548413</v>
      </c>
      <c r="L2677" s="5">
        <v>69.795146051563307</v>
      </c>
      <c r="M2677" s="5">
        <v>12.841394582907945</v>
      </c>
      <c r="N2677" s="7">
        <v>5.4351687116959644</v>
      </c>
      <c r="O2677" s="7" t="s">
        <v>2416</v>
      </c>
      <c r="P2677" s="67">
        <v>49.717081577628242</v>
      </c>
      <c r="Q2677" s="18">
        <f t="shared" si="142"/>
        <v>3</v>
      </c>
      <c r="R2677" s="68">
        <v>1.69</v>
      </c>
      <c r="S2677" s="69">
        <v>50068.3</v>
      </c>
      <c r="T2677" s="59">
        <f t="shared" si="140"/>
        <v>50068.3</v>
      </c>
    </row>
    <row r="2678" spans="1:20">
      <c r="A2678">
        <f t="shared" si="141"/>
        <v>32</v>
      </c>
      <c r="B2678" s="60" t="s">
        <v>113</v>
      </c>
      <c r="C2678" s="60" t="s">
        <v>281</v>
      </c>
      <c r="D2678" s="60">
        <v>3</v>
      </c>
      <c r="E2678" s="65">
        <v>4889.1620000000003</v>
      </c>
      <c r="F2678" s="60">
        <v>2010</v>
      </c>
      <c r="G2678" s="65">
        <v>81.039000000000001</v>
      </c>
      <c r="H2678" s="65">
        <v>7.6552822589874268</v>
      </c>
      <c r="I2678" s="66">
        <v>6.2600002288818359</v>
      </c>
      <c r="J2678" s="5">
        <v>11.641376916128905</v>
      </c>
      <c r="K2678" s="6">
        <v>80.919672524471736</v>
      </c>
      <c r="L2678" s="5">
        <v>74.293980640550913</v>
      </c>
      <c r="M2678" s="5">
        <v>13.29139486901024</v>
      </c>
      <c r="N2678" s="7">
        <v>5.5896300856859051</v>
      </c>
      <c r="O2678" s="7" t="s">
        <v>2086</v>
      </c>
      <c r="P2678" s="67">
        <v>50.895481337068588</v>
      </c>
      <c r="Q2678" s="18">
        <f t="shared" si="142"/>
        <v>3</v>
      </c>
      <c r="R2678" s="68">
        <v>1.65</v>
      </c>
      <c r="S2678" s="69">
        <v>83256.789999999994</v>
      </c>
      <c r="T2678" s="59">
        <f t="shared" si="140"/>
        <v>83256.789999999994</v>
      </c>
    </row>
    <row r="2679" spans="1:20">
      <c r="A2679">
        <f t="shared" si="141"/>
        <v>18</v>
      </c>
      <c r="B2679" s="60" t="s">
        <v>108</v>
      </c>
      <c r="C2679" s="60" t="s">
        <v>276</v>
      </c>
      <c r="D2679" s="60">
        <v>2</v>
      </c>
      <c r="E2679" s="65">
        <v>4347.7700000000004</v>
      </c>
      <c r="F2679" s="60">
        <v>2010</v>
      </c>
      <c r="G2679" s="65">
        <v>81.052000000000007</v>
      </c>
      <c r="H2679" s="65">
        <v>7.2237563133239746</v>
      </c>
      <c r="I2679" s="66">
        <v>4.9056186676025391</v>
      </c>
      <c r="J2679" s="5">
        <v>11.209850970465453</v>
      </c>
      <c r="K2679" s="6">
        <v>77.932618245843528</v>
      </c>
      <c r="L2679" s="5">
        <v>71.306926361922706</v>
      </c>
      <c r="M2679" s="5">
        <v>11.937013307730943</v>
      </c>
      <c r="N2679" s="7">
        <v>5.9735986317231591</v>
      </c>
      <c r="O2679" s="7" t="s">
        <v>2126</v>
      </c>
      <c r="P2679" s="67">
        <v>54.391645424725269</v>
      </c>
      <c r="Q2679" s="18">
        <f t="shared" si="142"/>
        <v>3</v>
      </c>
      <c r="R2679" s="68">
        <v>1.65</v>
      </c>
      <c r="S2679" s="69">
        <v>41270.93</v>
      </c>
      <c r="T2679" s="59">
        <f t="shared" si="140"/>
        <v>41270.93</v>
      </c>
    </row>
    <row r="2680" spans="1:20">
      <c r="A2680">
        <f t="shared" si="141"/>
        <v>55</v>
      </c>
      <c r="B2680" s="60" t="s">
        <v>55</v>
      </c>
      <c r="C2680" s="60" t="s">
        <v>223</v>
      </c>
      <c r="D2680" s="60">
        <v>3</v>
      </c>
      <c r="E2680" s="65">
        <v>5461.6840000000002</v>
      </c>
      <c r="F2680" s="60">
        <v>2014</v>
      </c>
      <c r="G2680" s="65">
        <v>81.055000000000007</v>
      </c>
      <c r="H2680" s="65">
        <v>7.3845710754394531</v>
      </c>
      <c r="I2680" s="66">
        <v>6.558722972869873</v>
      </c>
      <c r="J2680" s="5">
        <v>11.370665732580932</v>
      </c>
      <c r="K2680" s="6">
        <v>79.053553274696867</v>
      </c>
      <c r="L2680" s="5">
        <v>72.427861390776044</v>
      </c>
      <c r="M2680" s="5">
        <v>13.590117612998277</v>
      </c>
      <c r="N2680" s="7">
        <v>5.3294506679988087</v>
      </c>
      <c r="O2680" s="7" t="s">
        <v>1506</v>
      </c>
      <c r="P2680" s="67">
        <v>48.302871015739093</v>
      </c>
      <c r="Q2680" s="18">
        <f t="shared" si="142"/>
        <v>3</v>
      </c>
      <c r="R2680" s="68">
        <v>1.61</v>
      </c>
      <c r="S2680" s="69">
        <v>52710.73</v>
      </c>
      <c r="T2680" s="59">
        <f t="shared" si="140"/>
        <v>52710.73</v>
      </c>
    </row>
    <row r="2681" spans="1:20">
      <c r="A2681">
        <f t="shared" si="141"/>
        <v>36</v>
      </c>
      <c r="B2681" s="60" t="s">
        <v>107</v>
      </c>
      <c r="C2681" s="60" t="s">
        <v>275</v>
      </c>
      <c r="D2681" s="60">
        <v>3</v>
      </c>
      <c r="E2681" s="65">
        <v>16915.194</v>
      </c>
      <c r="F2681" s="60">
        <v>2012</v>
      </c>
      <c r="G2681" s="65">
        <v>81.058999999999997</v>
      </c>
      <c r="H2681" s="65">
        <v>7.4707155227661133</v>
      </c>
      <c r="I2681" s="66">
        <v>6.2329592704772949</v>
      </c>
      <c r="J2681" s="5">
        <v>11.456810179907592</v>
      </c>
      <c r="K2681" s="6">
        <v>79.656395752967768</v>
      </c>
      <c r="L2681" s="5">
        <v>73.030703869046945</v>
      </c>
      <c r="M2681" s="5">
        <v>13.264353910605699</v>
      </c>
      <c r="N2681" s="7">
        <v>5.5057867394999338</v>
      </c>
      <c r="O2681" s="7" t="s">
        <v>1795</v>
      </c>
      <c r="P2681" s="67">
        <v>49.9588195285788</v>
      </c>
      <c r="Q2681" s="18">
        <f t="shared" si="142"/>
        <v>3</v>
      </c>
      <c r="R2681" s="68">
        <v>1.62</v>
      </c>
      <c r="S2681" s="69">
        <v>61480.81</v>
      </c>
      <c r="T2681" s="59">
        <f t="shared" si="140"/>
        <v>61480.81</v>
      </c>
    </row>
    <row r="2682" spans="1:20">
      <c r="A2682">
        <f t="shared" si="141"/>
        <v>83</v>
      </c>
      <c r="B2682" s="60" t="s">
        <v>95</v>
      </c>
      <c r="C2682" s="60" t="s">
        <v>263</v>
      </c>
      <c r="D2682" s="60">
        <v>3</v>
      </c>
      <c r="E2682" s="65">
        <v>426.61099999999999</v>
      </c>
      <c r="F2682" s="60">
        <v>2012</v>
      </c>
      <c r="G2682" s="65">
        <v>81.063999999999993</v>
      </c>
      <c r="H2682" s="65">
        <v>5.9628720283508301</v>
      </c>
      <c r="I2682" s="66">
        <v>6.0399999618530273</v>
      </c>
      <c r="J2682" s="5">
        <v>9.9489666854923087</v>
      </c>
      <c r="K2682" s="6">
        <v>69.176995975406825</v>
      </c>
      <c r="L2682" s="5">
        <v>62.551304091486003</v>
      </c>
      <c r="M2682" s="5">
        <v>13.071394601981432</v>
      </c>
      <c r="N2682" s="7">
        <v>4.7853581041768978</v>
      </c>
      <c r="O2682" s="7" t="s">
        <v>1852</v>
      </c>
      <c r="P2682" s="67">
        <v>43.421740292089368</v>
      </c>
      <c r="Q2682" s="18">
        <f t="shared" si="142"/>
        <v>3</v>
      </c>
      <c r="R2682" s="68">
        <v>1.62</v>
      </c>
      <c r="S2682" s="69">
        <v>38935.699999999997</v>
      </c>
      <c r="T2682" s="59">
        <f t="shared" si="140"/>
        <v>38935.699999999997</v>
      </c>
    </row>
    <row r="2683" spans="1:20">
      <c r="A2683">
        <f t="shared" si="141"/>
        <v>63</v>
      </c>
      <c r="B2683" s="60" t="s">
        <v>73</v>
      </c>
      <c r="C2683" s="60" t="s">
        <v>241</v>
      </c>
      <c r="D2683" s="60">
        <v>3</v>
      </c>
      <c r="E2683" s="65">
        <v>4624.6859999999997</v>
      </c>
      <c r="F2683" s="60">
        <v>2013</v>
      </c>
      <c r="G2683" s="65">
        <v>81.064999999999998</v>
      </c>
      <c r="H2683" s="65">
        <v>6.7600851058959961</v>
      </c>
      <c r="I2683" s="66">
        <v>6.1150736808776855</v>
      </c>
      <c r="J2683" s="5">
        <v>10.746179763037475</v>
      </c>
      <c r="K2683" s="6">
        <v>74.721086933774032</v>
      </c>
      <c r="L2683" s="5">
        <v>68.095395049853209</v>
      </c>
      <c r="M2683" s="5">
        <v>13.14646832100609</v>
      </c>
      <c r="N2683" s="7">
        <v>5.179748156472332</v>
      </c>
      <c r="O2683" s="7" t="s">
        <v>1669</v>
      </c>
      <c r="P2683" s="67">
        <v>47.000386247469017</v>
      </c>
      <c r="Q2683" s="18">
        <f t="shared" si="142"/>
        <v>3</v>
      </c>
      <c r="R2683" s="68">
        <v>1.62</v>
      </c>
      <c r="S2683" s="69">
        <v>60388.94</v>
      </c>
      <c r="T2683" s="59">
        <f t="shared" si="140"/>
        <v>60388.94</v>
      </c>
    </row>
    <row r="2684" spans="1:20">
      <c r="A2684">
        <f t="shared" si="141"/>
        <v>63</v>
      </c>
      <c r="B2684" s="60" t="s">
        <v>33</v>
      </c>
      <c r="C2684" s="60" t="s">
        <v>201</v>
      </c>
      <c r="D2684" s="60">
        <v>2</v>
      </c>
      <c r="E2684" s="65">
        <v>33826.370000000003</v>
      </c>
      <c r="F2684" s="60">
        <v>2009</v>
      </c>
      <c r="G2684" s="65">
        <v>81.064999999999998</v>
      </c>
      <c r="H2684" s="65">
        <v>7.4878244400024414</v>
      </c>
      <c r="I2684" s="66">
        <v>7.630000114440918</v>
      </c>
      <c r="J2684" s="5">
        <v>11.47391909714392</v>
      </c>
      <c r="K2684" s="6">
        <v>79.781254849067153</v>
      </c>
      <c r="L2684" s="5">
        <v>73.155562965146331</v>
      </c>
      <c r="M2684" s="5">
        <v>14.661394754569322</v>
      </c>
      <c r="N2684" s="7">
        <v>4.9896728237500669</v>
      </c>
      <c r="O2684" s="7" t="s">
        <v>2310</v>
      </c>
      <c r="P2684" s="67">
        <v>45.537333342718441</v>
      </c>
      <c r="Q2684" s="18">
        <f t="shared" si="142"/>
        <v>3</v>
      </c>
      <c r="R2684" s="68">
        <v>1.67</v>
      </c>
      <c r="S2684" s="69">
        <v>51552.42</v>
      </c>
      <c r="T2684" s="59">
        <f t="shared" si="140"/>
        <v>51552.42</v>
      </c>
    </row>
    <row r="2685" spans="1:20">
      <c r="A2685">
        <f t="shared" si="141"/>
        <v>30</v>
      </c>
      <c r="B2685" s="60" t="s">
        <v>152</v>
      </c>
      <c r="C2685" s="60" t="s">
        <v>320</v>
      </c>
      <c r="D2685" s="60">
        <v>3</v>
      </c>
      <c r="E2685" s="65">
        <v>64865.915999999997</v>
      </c>
      <c r="F2685" s="60">
        <v>2014</v>
      </c>
      <c r="G2685" s="65">
        <v>81.153000000000006</v>
      </c>
      <c r="H2685" s="65">
        <v>6.7581477165222168</v>
      </c>
      <c r="I2685" s="66">
        <v>4.6500000953674316</v>
      </c>
      <c r="J2685" s="5">
        <v>10.744242373663695</v>
      </c>
      <c r="K2685" s="6">
        <v>74.788714493005571</v>
      </c>
      <c r="L2685" s="5">
        <v>68.163022609084749</v>
      </c>
      <c r="M2685" s="5">
        <v>11.681394735495836</v>
      </c>
      <c r="N2685" s="7">
        <v>5.8351784313871535</v>
      </c>
      <c r="O2685" s="7" t="s">
        <v>1495</v>
      </c>
      <c r="P2685" s="67">
        <v>52.886477178135209</v>
      </c>
      <c r="Q2685" s="18">
        <f t="shared" si="142"/>
        <v>3</v>
      </c>
      <c r="R2685" s="68">
        <v>1.61</v>
      </c>
      <c r="S2685" s="69">
        <v>48964.29</v>
      </c>
      <c r="T2685" s="59">
        <f t="shared" si="140"/>
        <v>48964.29</v>
      </c>
    </row>
    <row r="2686" spans="1:20">
      <c r="A2686">
        <f t="shared" si="141"/>
        <v>76</v>
      </c>
      <c r="B2686" s="60" t="s">
        <v>61</v>
      </c>
      <c r="C2686" s="60" t="s">
        <v>229</v>
      </c>
      <c r="D2686" s="60">
        <v>3</v>
      </c>
      <c r="E2686" s="65">
        <v>10967.54</v>
      </c>
      <c r="F2686" s="60">
        <v>2013</v>
      </c>
      <c r="G2686" s="65">
        <v>81.066999999999993</v>
      </c>
      <c r="H2686" s="65">
        <v>4.7202510833740234</v>
      </c>
      <c r="I2686" s="66">
        <v>3.7699999809265137</v>
      </c>
      <c r="J2686" s="5">
        <v>8.706345740515502</v>
      </c>
      <c r="K2686" s="6">
        <v>60.539064237013946</v>
      </c>
      <c r="L2686" s="5">
        <v>53.913372353093123</v>
      </c>
      <c r="M2686" s="5">
        <v>10.801394621054918</v>
      </c>
      <c r="N2686" s="7">
        <v>4.9913343826917487</v>
      </c>
      <c r="O2686" s="7" t="s">
        <v>1702</v>
      </c>
      <c r="P2686" s="67">
        <v>45.290743254312048</v>
      </c>
      <c r="Q2686" s="18">
        <f t="shared" si="142"/>
        <v>3</v>
      </c>
      <c r="R2686" s="68">
        <v>1.62</v>
      </c>
      <c r="S2686" s="69">
        <v>30762.44</v>
      </c>
      <c r="T2686" s="59">
        <f t="shared" si="140"/>
        <v>30762.44</v>
      </c>
    </row>
    <row r="2687" spans="1:20">
      <c r="A2687">
        <f t="shared" si="141"/>
        <v>33</v>
      </c>
      <c r="B2687" s="60" t="s">
        <v>152</v>
      </c>
      <c r="C2687" s="60" t="s">
        <v>320</v>
      </c>
      <c r="D2687" s="60">
        <v>3</v>
      </c>
      <c r="E2687" s="65">
        <v>65382.11</v>
      </c>
      <c r="F2687" s="60">
        <v>2015</v>
      </c>
      <c r="G2687" s="65">
        <v>80.918999999999997</v>
      </c>
      <c r="H2687" s="65">
        <v>6.5154452323913574</v>
      </c>
      <c r="I2687" s="66">
        <v>4.5799999237060547</v>
      </c>
      <c r="J2687" s="5">
        <v>10.501539889532836</v>
      </c>
      <c r="K2687" s="6">
        <v>72.888529060964217</v>
      </c>
      <c r="L2687" s="5">
        <v>66.262837177043394</v>
      </c>
      <c r="M2687" s="5">
        <v>11.611394563834459</v>
      </c>
      <c r="N2687" s="7">
        <v>5.7067079077158889</v>
      </c>
      <c r="O2687" s="7" t="s">
        <v>1353</v>
      </c>
      <c r="P2687" s="67">
        <v>51.602391414981767</v>
      </c>
      <c r="Q2687" s="18">
        <f t="shared" si="142"/>
        <v>3</v>
      </c>
      <c r="R2687" s="68">
        <v>1.59</v>
      </c>
      <c r="S2687" s="69">
        <v>49652.72</v>
      </c>
      <c r="T2687" s="59">
        <f t="shared" si="140"/>
        <v>49652.72</v>
      </c>
    </row>
    <row r="2688" spans="1:20">
      <c r="A2688">
        <f t="shared" si="141"/>
        <v>43</v>
      </c>
      <c r="B2688" s="60" t="s">
        <v>16</v>
      </c>
      <c r="C2688" s="60" t="s">
        <v>184</v>
      </c>
      <c r="D2688" s="60">
        <v>3</v>
      </c>
      <c r="E2688" s="65">
        <v>8481.4060000000009</v>
      </c>
      <c r="F2688" s="60">
        <v>2013</v>
      </c>
      <c r="G2688" s="65">
        <v>81.078000000000003</v>
      </c>
      <c r="H2688" s="65">
        <v>7.498802661895752</v>
      </c>
      <c r="I2688" s="66">
        <v>6.2600002288818359</v>
      </c>
      <c r="J2688" s="5">
        <v>11.484897319037231</v>
      </c>
      <c r="K2688" s="6">
        <v>79.870395760960889</v>
      </c>
      <c r="L2688" s="5">
        <v>73.244703877040067</v>
      </c>
      <c r="M2688" s="5">
        <v>13.29139486901024</v>
      </c>
      <c r="N2688" s="7">
        <v>5.5106860189531277</v>
      </c>
      <c r="O2688" s="7" t="s">
        <v>1646</v>
      </c>
      <c r="P2688" s="67">
        <v>50.003274976928481</v>
      </c>
      <c r="Q2688" s="18">
        <f t="shared" si="142"/>
        <v>3</v>
      </c>
      <c r="R2688" s="68">
        <v>1.62</v>
      </c>
      <c r="S2688" s="69">
        <v>60863.05</v>
      </c>
      <c r="T2688" s="59">
        <f t="shared" si="140"/>
        <v>60863.05</v>
      </c>
    </row>
    <row r="2689" spans="1:20">
      <c r="A2689">
        <f t="shared" si="141"/>
        <v>77</v>
      </c>
      <c r="B2689" s="60" t="s">
        <v>21</v>
      </c>
      <c r="C2689" s="60" t="s">
        <v>189</v>
      </c>
      <c r="D2689" s="60">
        <v>3</v>
      </c>
      <c r="E2689" s="65">
        <v>11210.119000000001</v>
      </c>
      <c r="F2689" s="60">
        <v>2014</v>
      </c>
      <c r="G2689" s="65">
        <v>81.08</v>
      </c>
      <c r="H2689" s="65">
        <v>6.8553290367126465</v>
      </c>
      <c r="I2689" s="66">
        <v>6.679999828338623</v>
      </c>
      <c r="J2689" s="5">
        <v>10.841423693854125</v>
      </c>
      <c r="K2689" s="6">
        <v>75.397292364161302</v>
      </c>
      <c r="L2689" s="5">
        <v>68.77160048024048</v>
      </c>
      <c r="M2689" s="5">
        <v>13.711394468467027</v>
      </c>
      <c r="N2689" s="7">
        <v>5.0156532684110973</v>
      </c>
      <c r="O2689" s="7" t="s">
        <v>1545</v>
      </c>
      <c r="P2689" s="67">
        <v>45.458803913594195</v>
      </c>
      <c r="Q2689" s="18">
        <f t="shared" si="142"/>
        <v>3</v>
      </c>
      <c r="R2689" s="68">
        <v>1.61</v>
      </c>
      <c r="S2689" s="69">
        <v>57002.91</v>
      </c>
      <c r="T2689" s="59">
        <f t="shared" si="140"/>
        <v>57002.91</v>
      </c>
    </row>
    <row r="2690" spans="1:20">
      <c r="A2690" t="str">
        <f t="shared" si="141"/>
        <v/>
      </c>
      <c r="B2690" s="60" t="s">
        <v>122</v>
      </c>
      <c r="C2690" s="60" t="s">
        <v>290</v>
      </c>
      <c r="D2690" s="60">
        <v>4</v>
      </c>
      <c r="E2690" s="65">
        <v>2814.982</v>
      </c>
      <c r="F2690" s="60">
        <v>2021</v>
      </c>
      <c r="G2690" s="65">
        <v>81.082999999999998</v>
      </c>
      <c r="H2690" s="65" t="s">
        <v>367</v>
      </c>
      <c r="I2690" s="66">
        <v>11.979999542236328</v>
      </c>
      <c r="J2690" s="5" t="s">
        <v>367</v>
      </c>
      <c r="K2690" s="6" t="s">
        <v>367</v>
      </c>
      <c r="L2690" s="5" t="s">
        <v>367</v>
      </c>
      <c r="M2690" s="5">
        <v>19.011394182364732</v>
      </c>
      <c r="N2690" s="7" t="s">
        <v>367</v>
      </c>
      <c r="O2690" s="7" t="s">
        <v>539</v>
      </c>
      <c r="P2690" s="67" t="s">
        <v>367</v>
      </c>
      <c r="Q2690" s="18">
        <f t="shared" si="142"/>
        <v>3</v>
      </c>
      <c r="R2690" s="68">
        <v>1.52</v>
      </c>
      <c r="S2690" s="69">
        <v>116832.66</v>
      </c>
      <c r="T2690" s="59">
        <f t="shared" ref="T2690:T2753" si="143">IF(S2690=0,"",IF(F2690=2025,_xlfn.XLOOKUP("2024"&amp;C2690,O:O,S:S,"",0),S2690))</f>
        <v>116832.66</v>
      </c>
    </row>
    <row r="2691" spans="1:20">
      <c r="A2691">
        <f t="shared" ref="A2691:A2754" si="144">IF(ISNUMBER(P2691),COUNTIFS($F$3:$F$3127,F2691,$P$3:$P$3127,"&gt;"&amp;P2691)+1,"")</f>
        <v>144</v>
      </c>
      <c r="B2691" s="60" t="s">
        <v>90</v>
      </c>
      <c r="C2691" s="60" t="s">
        <v>258</v>
      </c>
      <c r="D2691" s="60">
        <v>3</v>
      </c>
      <c r="E2691" s="65">
        <v>596.495</v>
      </c>
      <c r="F2691" s="60">
        <v>2017</v>
      </c>
      <c r="G2691" s="65">
        <v>81.088999999999999</v>
      </c>
      <c r="H2691" s="65">
        <v>7.0613808631896973</v>
      </c>
      <c r="I2691" s="66">
        <v>13.930000305175781</v>
      </c>
      <c r="J2691" s="5">
        <v>11.047475520331176</v>
      </c>
      <c r="K2691" s="6">
        <v>76.838819685524911</v>
      </c>
      <c r="L2691" s="5">
        <v>70.213127801604088</v>
      </c>
      <c r="M2691" s="5">
        <v>20.961394945304185</v>
      </c>
      <c r="N2691" s="7">
        <v>3.3496400399312822</v>
      </c>
      <c r="O2691" s="7" t="s">
        <v>1147</v>
      </c>
      <c r="P2691" s="67">
        <v>30.253685711820193</v>
      </c>
      <c r="Q2691" s="18">
        <f t="shared" si="142"/>
        <v>3</v>
      </c>
      <c r="R2691" s="68">
        <v>1.58</v>
      </c>
      <c r="S2691" s="69">
        <v>132169.82999999999</v>
      </c>
      <c r="T2691" s="59">
        <f t="shared" si="143"/>
        <v>132169.82999999999</v>
      </c>
    </row>
    <row r="2692" spans="1:20">
      <c r="A2692" t="str">
        <f t="shared" si="144"/>
        <v/>
      </c>
      <c r="B2692" s="60" t="s">
        <v>68</v>
      </c>
      <c r="C2692" s="60" t="s">
        <v>236</v>
      </c>
      <c r="D2692" s="60">
        <v>3</v>
      </c>
      <c r="E2692" s="65">
        <v>311.65100000000001</v>
      </c>
      <c r="F2692" s="60">
        <v>2007</v>
      </c>
      <c r="G2692" s="65">
        <v>81.093000000000004</v>
      </c>
      <c r="H2692" s="65" t="s">
        <v>367</v>
      </c>
      <c r="I2692" s="66">
        <v>9.1774024963378906</v>
      </c>
      <c r="J2692" s="5" t="s">
        <v>367</v>
      </c>
      <c r="K2692" s="6" t="s">
        <v>367</v>
      </c>
      <c r="L2692" s="5" t="s">
        <v>367</v>
      </c>
      <c r="M2692" s="5">
        <v>16.208797136466295</v>
      </c>
      <c r="N2692" s="7" t="s">
        <v>367</v>
      </c>
      <c r="O2692" s="7" t="s">
        <v>2536</v>
      </c>
      <c r="P2692" s="67" t="s">
        <v>367</v>
      </c>
      <c r="Q2692" s="18">
        <f t="shared" si="142"/>
        <v>3</v>
      </c>
      <c r="R2692" s="68">
        <v>1.69</v>
      </c>
      <c r="S2692" s="69">
        <v>62940.75</v>
      </c>
      <c r="T2692" s="59">
        <f t="shared" si="143"/>
        <v>62940.75</v>
      </c>
    </row>
    <row r="2693" spans="1:20">
      <c r="A2693">
        <f t="shared" si="144"/>
        <v>76</v>
      </c>
      <c r="B2693" s="60" t="s">
        <v>130</v>
      </c>
      <c r="C2693" s="60" t="s">
        <v>298</v>
      </c>
      <c r="D2693" s="60">
        <v>8</v>
      </c>
      <c r="E2693" s="65">
        <v>4806.741</v>
      </c>
      <c r="F2693" s="60">
        <v>2008</v>
      </c>
      <c r="G2693" s="65">
        <v>81.099000000000004</v>
      </c>
      <c r="H2693" s="65">
        <v>6.6419568061828613</v>
      </c>
      <c r="I2693" s="66">
        <v>7.5427145957946777</v>
      </c>
      <c r="J2693" s="5">
        <v>10.62805146332434</v>
      </c>
      <c r="K2693" s="6">
        <v>73.930703756508706</v>
      </c>
      <c r="L2693" s="5">
        <v>67.305011872587883</v>
      </c>
      <c r="M2693" s="5">
        <v>14.574109235923082</v>
      </c>
      <c r="N2693" s="7">
        <v>4.6181218202132532</v>
      </c>
      <c r="O2693" s="7" t="s">
        <v>2504</v>
      </c>
      <c r="P2693" s="67">
        <v>42.243314136117071</v>
      </c>
      <c r="Q2693" s="18">
        <f t="shared" si="142"/>
        <v>3</v>
      </c>
      <c r="R2693" s="68">
        <v>1.69</v>
      </c>
      <c r="S2693" s="69">
        <v>87329.59</v>
      </c>
      <c r="T2693" s="59">
        <f t="shared" si="143"/>
        <v>87329.59</v>
      </c>
    </row>
    <row r="2694" spans="1:20">
      <c r="A2694">
        <f t="shared" si="144"/>
        <v>19</v>
      </c>
      <c r="B2694" s="60" t="s">
        <v>152</v>
      </c>
      <c r="C2694" s="60" t="s">
        <v>320</v>
      </c>
      <c r="D2694" s="60">
        <v>3</v>
      </c>
      <c r="E2694" s="65">
        <v>65893.357999999993</v>
      </c>
      <c r="F2694" s="60">
        <v>2016</v>
      </c>
      <c r="G2694" s="65">
        <v>81.066999999999993</v>
      </c>
      <c r="H2694" s="65">
        <v>6.8242835998535156</v>
      </c>
      <c r="I2694" s="66">
        <v>4.3299999237060547</v>
      </c>
      <c r="J2694" s="5">
        <v>10.810378256994994</v>
      </c>
      <c r="K2694" s="6">
        <v>75.169330880247003</v>
      </c>
      <c r="L2694" s="5">
        <v>68.54363899632618</v>
      </c>
      <c r="M2694" s="5">
        <v>11.361394563834459</v>
      </c>
      <c r="N2694" s="7">
        <v>6.03303041815958</v>
      </c>
      <c r="O2694" s="7" t="s">
        <v>1188</v>
      </c>
      <c r="P2694" s="67">
        <v>54.489856815956713</v>
      </c>
      <c r="Q2694" s="18">
        <f t="shared" si="142"/>
        <v>3</v>
      </c>
      <c r="R2694" s="68">
        <v>1.58</v>
      </c>
      <c r="S2694" s="69">
        <v>50346.86</v>
      </c>
      <c r="T2694" s="59">
        <f t="shared" si="143"/>
        <v>50346.86</v>
      </c>
    </row>
    <row r="2695" spans="1:20">
      <c r="A2695" t="str">
        <f t="shared" si="144"/>
        <v/>
      </c>
      <c r="B2695" s="60" t="s">
        <v>140</v>
      </c>
      <c r="C2695" s="60" t="s">
        <v>308</v>
      </c>
      <c r="D2695" s="60">
        <v>8</v>
      </c>
      <c r="E2695" s="65">
        <v>23663.458999999999</v>
      </c>
      <c r="F2695" s="60">
        <v>2020</v>
      </c>
      <c r="G2695" s="65">
        <v>81.106999999999999</v>
      </c>
      <c r="H2695" s="65">
        <v>6.7510676383972168</v>
      </c>
      <c r="I2695" s="66" t="s">
        <v>367</v>
      </c>
      <c r="J2695" s="5">
        <v>10.737162295538695</v>
      </c>
      <c r="K2695" s="6">
        <v>74.697066765224463</v>
      </c>
      <c r="L2695" s="5">
        <v>68.07137488130364</v>
      </c>
      <c r="M2695" s="5" t="s">
        <v>367</v>
      </c>
      <c r="N2695" s="7" t="s">
        <v>367</v>
      </c>
      <c r="O2695" s="7" t="s">
        <v>675</v>
      </c>
      <c r="P2695" s="67" t="s">
        <v>367</v>
      </c>
      <c r="Q2695" s="18">
        <f t="shared" si="142"/>
        <v>3</v>
      </c>
      <c r="R2695" s="68">
        <v>1.53</v>
      </c>
      <c r="S2695" s="69"/>
      <c r="T2695" s="59" t="str">
        <f t="shared" si="143"/>
        <v/>
      </c>
    </row>
    <row r="2696" spans="1:20">
      <c r="A2696">
        <f t="shared" si="144"/>
        <v>36</v>
      </c>
      <c r="B2696" s="60" t="s">
        <v>107</v>
      </c>
      <c r="C2696" s="60" t="s">
        <v>275</v>
      </c>
      <c r="D2696" s="60">
        <v>3</v>
      </c>
      <c r="E2696" s="65">
        <v>16851.057000000001</v>
      </c>
      <c r="F2696" s="60">
        <v>2011</v>
      </c>
      <c r="G2696" s="65">
        <v>81.11</v>
      </c>
      <c r="H2696" s="65">
        <v>7.5637979507446289</v>
      </c>
      <c r="I2696" s="66">
        <v>6.2943005561828613</v>
      </c>
      <c r="J2696" s="5">
        <v>11.549892607886107</v>
      </c>
      <c r="K2696" s="6">
        <v>80.3540997899064</v>
      </c>
      <c r="L2696" s="5">
        <v>73.728407905985577</v>
      </c>
      <c r="M2696" s="5">
        <v>13.325695196311266</v>
      </c>
      <c r="N2696" s="7">
        <v>5.5328001143531038</v>
      </c>
      <c r="O2696" s="7" t="s">
        <v>1944</v>
      </c>
      <c r="P2696" s="67">
        <v>50.378025136744768</v>
      </c>
      <c r="Q2696" s="18">
        <f t="shared" si="142"/>
        <v>3</v>
      </c>
      <c r="R2696" s="68">
        <v>1.65</v>
      </c>
      <c r="S2696" s="69">
        <v>62318.14</v>
      </c>
      <c r="T2696" s="59">
        <f t="shared" si="143"/>
        <v>62318.14</v>
      </c>
    </row>
    <row r="2697" spans="1:20">
      <c r="A2697">
        <f t="shared" si="144"/>
        <v>80</v>
      </c>
      <c r="B2697" s="60" t="s">
        <v>47</v>
      </c>
      <c r="C2697" s="60" t="s">
        <v>215</v>
      </c>
      <c r="D2697" s="60">
        <v>3</v>
      </c>
      <c r="E2697" s="65">
        <v>5765.1679999999997</v>
      </c>
      <c r="F2697" s="60">
        <v>2017</v>
      </c>
      <c r="G2697" s="65">
        <v>81.111999999999995</v>
      </c>
      <c r="H2697" s="65">
        <v>7.5937023162841797</v>
      </c>
      <c r="I2697" s="66">
        <v>7.8600001335144043</v>
      </c>
      <c r="J2697" s="5">
        <v>11.579796973425658</v>
      </c>
      <c r="K2697" s="6">
        <v>80.564134827846047</v>
      </c>
      <c r="L2697" s="5">
        <v>73.938442943925224</v>
      </c>
      <c r="M2697" s="5">
        <v>14.891394773642809</v>
      </c>
      <c r="N2697" s="7">
        <v>4.965179156676002</v>
      </c>
      <c r="O2697" s="7" t="s">
        <v>1028</v>
      </c>
      <c r="P2697" s="67">
        <v>44.845108106612514</v>
      </c>
      <c r="Q2697" s="18">
        <f t="shared" si="142"/>
        <v>3</v>
      </c>
      <c r="R2697" s="68">
        <v>1.58</v>
      </c>
      <c r="S2697" s="69">
        <v>65352.4</v>
      </c>
      <c r="T2697" s="59">
        <f t="shared" si="143"/>
        <v>65352.4</v>
      </c>
    </row>
    <row r="2698" spans="1:20">
      <c r="A2698">
        <f t="shared" si="144"/>
        <v>88</v>
      </c>
      <c r="B2698" s="60" t="s">
        <v>61</v>
      </c>
      <c r="C2698" s="60" t="s">
        <v>229</v>
      </c>
      <c r="D2698" s="60">
        <v>3</v>
      </c>
      <c r="E2698" s="65">
        <v>10893.165999999999</v>
      </c>
      <c r="F2698" s="60">
        <v>2014</v>
      </c>
      <c r="G2698" s="65">
        <v>81.12</v>
      </c>
      <c r="H2698" s="65">
        <v>4.7562370300292969</v>
      </c>
      <c r="I2698" s="66">
        <v>4.070000171661377</v>
      </c>
      <c r="J2698" s="5">
        <v>8.7423316871707755</v>
      </c>
      <c r="K2698" s="6">
        <v>60.829033240337424</v>
      </c>
      <c r="L2698" s="5">
        <v>54.203341356416601</v>
      </c>
      <c r="M2698" s="5">
        <v>11.101394811789781</v>
      </c>
      <c r="N2698" s="7">
        <v>4.8825703684416455</v>
      </c>
      <c r="O2698" s="7" t="s">
        <v>1544</v>
      </c>
      <c r="P2698" s="67">
        <v>44.252622160149286</v>
      </c>
      <c r="Q2698" s="18">
        <f t="shared" si="142"/>
        <v>3</v>
      </c>
      <c r="R2698" s="68">
        <v>1.61</v>
      </c>
      <c r="S2698" s="69">
        <v>31213.38</v>
      </c>
      <c r="T2698" s="59">
        <f t="shared" si="143"/>
        <v>31213.38</v>
      </c>
    </row>
    <row r="2699" spans="1:20">
      <c r="A2699">
        <f t="shared" si="144"/>
        <v>17</v>
      </c>
      <c r="B2699" s="60" t="s">
        <v>152</v>
      </c>
      <c r="C2699" s="60" t="s">
        <v>320</v>
      </c>
      <c r="D2699" s="60">
        <v>3</v>
      </c>
      <c r="E2699" s="65">
        <v>66354.471000000005</v>
      </c>
      <c r="F2699" s="60">
        <v>2017</v>
      </c>
      <c r="G2699" s="65">
        <v>81.164000000000001</v>
      </c>
      <c r="H2699" s="65">
        <v>7.1032733917236328</v>
      </c>
      <c r="I2699" s="66">
        <v>4.4000000953674316</v>
      </c>
      <c r="J2699" s="5">
        <v>11.089368048865111</v>
      </c>
      <c r="K2699" s="6">
        <v>77.201534440790354</v>
      </c>
      <c r="L2699" s="5">
        <v>70.575842556869532</v>
      </c>
      <c r="M2699" s="5">
        <v>11.431394735495836</v>
      </c>
      <c r="N2699" s="7">
        <v>6.1738610370721583</v>
      </c>
      <c r="O2699" s="7" t="s">
        <v>1030</v>
      </c>
      <c r="P2699" s="67">
        <v>55.761827903115581</v>
      </c>
      <c r="Q2699" s="18">
        <f t="shared" si="142"/>
        <v>3</v>
      </c>
      <c r="R2699" s="68">
        <v>1.58</v>
      </c>
      <c r="S2699" s="69">
        <v>51586.68</v>
      </c>
      <c r="T2699" s="59">
        <f t="shared" si="143"/>
        <v>51586.68</v>
      </c>
    </row>
    <row r="2700" spans="1:20">
      <c r="A2700">
        <f t="shared" si="144"/>
        <v>35</v>
      </c>
      <c r="B2700" s="60" t="s">
        <v>45</v>
      </c>
      <c r="C2700" s="60" t="s">
        <v>213</v>
      </c>
      <c r="D2700" s="60">
        <v>3</v>
      </c>
      <c r="E2700" s="65">
        <v>1165.3969999999999</v>
      </c>
      <c r="F2700" s="60">
        <v>2012</v>
      </c>
      <c r="G2700" s="65">
        <v>81.128</v>
      </c>
      <c r="H2700" s="65">
        <v>6.1805071830749512</v>
      </c>
      <c r="I2700" s="66">
        <v>4.5799999237060547</v>
      </c>
      <c r="J2700" s="5">
        <v>10.16660184021643</v>
      </c>
      <c r="K2700" s="6">
        <v>70.746063181625644</v>
      </c>
      <c r="L2700" s="5">
        <v>64.120371297704821</v>
      </c>
      <c r="M2700" s="5">
        <v>11.611394563834459</v>
      </c>
      <c r="N2700" s="7">
        <v>5.5221938196311013</v>
      </c>
      <c r="O2700" s="7" t="s">
        <v>1847</v>
      </c>
      <c r="P2700" s="67">
        <v>50.107695319459573</v>
      </c>
      <c r="Q2700" s="18">
        <f t="shared" si="142"/>
        <v>3</v>
      </c>
      <c r="R2700" s="68">
        <v>1.62</v>
      </c>
      <c r="S2700" s="69">
        <v>39190.379999999997</v>
      </c>
      <c r="T2700" s="59">
        <f t="shared" si="143"/>
        <v>39190.379999999997</v>
      </c>
    </row>
    <row r="2701" spans="1:20">
      <c r="A2701">
        <f t="shared" si="144"/>
        <v>24</v>
      </c>
      <c r="B2701" s="60" t="s">
        <v>138</v>
      </c>
      <c r="C2701" s="60" t="s">
        <v>306</v>
      </c>
      <c r="D2701" s="60">
        <v>3</v>
      </c>
      <c r="E2701" s="65">
        <v>9219.9</v>
      </c>
      <c r="F2701" s="60">
        <v>2008</v>
      </c>
      <c r="G2701" s="65">
        <v>81.137</v>
      </c>
      <c r="H2701" s="65">
        <v>7.5159974098205566</v>
      </c>
      <c r="I2701" s="66">
        <v>6.2100000381469727</v>
      </c>
      <c r="J2701" s="5">
        <v>11.502092066962035</v>
      </c>
      <c r="K2701" s="6">
        <v>80.048182905329227</v>
      </c>
      <c r="L2701" s="5">
        <v>73.422491021408405</v>
      </c>
      <c r="M2701" s="5">
        <v>13.241394678275377</v>
      </c>
      <c r="N2701" s="7">
        <v>5.5449212719162979</v>
      </c>
      <c r="O2701" s="7" t="s">
        <v>2411</v>
      </c>
      <c r="P2701" s="67">
        <v>50.721020420977453</v>
      </c>
      <c r="Q2701" s="18">
        <f t="shared" si="142"/>
        <v>3</v>
      </c>
      <c r="R2701" s="68">
        <v>1.69</v>
      </c>
      <c r="S2701" s="69">
        <v>56262.47</v>
      </c>
      <c r="T2701" s="59">
        <f t="shared" si="143"/>
        <v>56262.47</v>
      </c>
    </row>
    <row r="2702" spans="1:20">
      <c r="A2702">
        <f t="shared" si="144"/>
        <v>10</v>
      </c>
      <c r="B2702" s="60" t="s">
        <v>152</v>
      </c>
      <c r="C2702" s="60" t="s">
        <v>320</v>
      </c>
      <c r="D2702" s="60">
        <v>3</v>
      </c>
      <c r="E2702" s="65">
        <v>66752.475000000006</v>
      </c>
      <c r="F2702" s="60">
        <v>2018</v>
      </c>
      <c r="G2702" s="65">
        <v>81.123000000000005</v>
      </c>
      <c r="H2702" s="65">
        <v>7.2334451675415039</v>
      </c>
      <c r="I2702" s="66">
        <v>4.309999942779541</v>
      </c>
      <c r="J2702" s="5">
        <v>11.219539824682982</v>
      </c>
      <c r="K2702" s="6">
        <v>78.068303145340764</v>
      </c>
      <c r="L2702" s="5">
        <v>71.442611261419941</v>
      </c>
      <c r="M2702" s="5">
        <v>11.341394582907945</v>
      </c>
      <c r="N2702" s="7">
        <v>6.2992792234817019</v>
      </c>
      <c r="O2702" s="7" t="s">
        <v>876</v>
      </c>
      <c r="P2702" s="67">
        <v>56.762457175969715</v>
      </c>
      <c r="Q2702" s="18">
        <f t="shared" si="142"/>
        <v>3</v>
      </c>
      <c r="R2702" s="68">
        <v>1.56</v>
      </c>
      <c r="S2702" s="69">
        <v>52131.69</v>
      </c>
      <c r="T2702" s="59">
        <f t="shared" si="143"/>
        <v>52131.69</v>
      </c>
    </row>
    <row r="2703" spans="1:20">
      <c r="A2703">
        <f t="shared" si="144"/>
        <v>62</v>
      </c>
      <c r="B2703" s="60" t="s">
        <v>151</v>
      </c>
      <c r="C2703" s="60" t="s">
        <v>319</v>
      </c>
      <c r="D2703" s="60">
        <v>4</v>
      </c>
      <c r="E2703" s="65">
        <v>5009.1000000000004</v>
      </c>
      <c r="F2703" s="60">
        <v>2006</v>
      </c>
      <c r="G2703" s="65">
        <v>81.155000000000001</v>
      </c>
      <c r="H2703" s="65">
        <v>6.7342219352722168</v>
      </c>
      <c r="I2703" s="66">
        <v>9.9120759963989258</v>
      </c>
      <c r="J2703" s="5">
        <v>10.720316592413695</v>
      </c>
      <c r="K2703" s="6">
        <v>74.624010535922267</v>
      </c>
      <c r="L2703" s="5">
        <v>67.998318652001444</v>
      </c>
      <c r="M2703" s="5">
        <v>16.94347063652733</v>
      </c>
      <c r="N2703" s="7">
        <v>4.013246170793856</v>
      </c>
      <c r="O2703" s="7" t="s">
        <v>2816</v>
      </c>
      <c r="P2703" s="67">
        <v>36.794523807458354</v>
      </c>
      <c r="Q2703" s="18">
        <f t="shared" si="142"/>
        <v>3</v>
      </c>
      <c r="R2703" s="68">
        <v>1.71</v>
      </c>
      <c r="S2703" s="69">
        <v>94872.54</v>
      </c>
      <c r="T2703" s="59">
        <f t="shared" si="143"/>
        <v>94872.54</v>
      </c>
    </row>
    <row r="2704" spans="1:20">
      <c r="A2704">
        <f t="shared" si="144"/>
        <v>63</v>
      </c>
      <c r="B2704" s="60" t="s">
        <v>21</v>
      </c>
      <c r="C2704" s="60" t="s">
        <v>189</v>
      </c>
      <c r="D2704" s="60">
        <v>3</v>
      </c>
      <c r="E2704" s="65">
        <v>11641.82</v>
      </c>
      <c r="F2704" s="60">
        <v>2022</v>
      </c>
      <c r="G2704" s="65">
        <v>81.159000000000006</v>
      </c>
      <c r="H2704" s="65">
        <v>6.8568744659423828</v>
      </c>
      <c r="I2704" s="66">
        <v>5.7600002288818359</v>
      </c>
      <c r="J2704" s="5">
        <v>10.842969123083861</v>
      </c>
      <c r="K2704" s="6">
        <v>75.481513685633274</v>
      </c>
      <c r="L2704" s="5">
        <v>68.855821801712452</v>
      </c>
      <c r="M2704" s="5">
        <v>12.79139486901024</v>
      </c>
      <c r="N2704" s="7">
        <v>5.3829799257100337</v>
      </c>
      <c r="O2704" s="7" t="s">
        <v>3424</v>
      </c>
      <c r="P2704" s="67">
        <v>48.22344225601595</v>
      </c>
      <c r="Q2704" s="18">
        <f t="shared" si="142"/>
        <v>3</v>
      </c>
      <c r="R2704" s="68">
        <v>1.51</v>
      </c>
      <c r="S2704" s="69">
        <v>62561.78</v>
      </c>
      <c r="T2704" s="59">
        <f t="shared" si="143"/>
        <v>62561.78</v>
      </c>
    </row>
    <row r="2705" spans="1:20">
      <c r="A2705">
        <f t="shared" si="144"/>
        <v>47</v>
      </c>
      <c r="B2705" s="60" t="s">
        <v>16</v>
      </c>
      <c r="C2705" s="60" t="s">
        <v>184</v>
      </c>
      <c r="D2705" s="60">
        <v>3</v>
      </c>
      <c r="E2705" s="65">
        <v>8644.0390000000007</v>
      </c>
      <c r="F2705" s="60">
        <v>2015</v>
      </c>
      <c r="G2705" s="65">
        <v>81.159000000000006</v>
      </c>
      <c r="H2705" s="65">
        <v>7.0764470100402832</v>
      </c>
      <c r="I2705" s="66">
        <v>5.9000000953674316</v>
      </c>
      <c r="J2705" s="5">
        <v>11.062541667181762</v>
      </c>
      <c r="K2705" s="6">
        <v>77.010031179705166</v>
      </c>
      <c r="L2705" s="5">
        <v>70.384339295784343</v>
      </c>
      <c r="M2705" s="5">
        <v>12.931394735495836</v>
      </c>
      <c r="N2705" s="7">
        <v>5.4429039353801425</v>
      </c>
      <c r="O2705" s="7" t="s">
        <v>1350</v>
      </c>
      <c r="P2705" s="67">
        <v>49.216967794668115</v>
      </c>
      <c r="Q2705" s="18">
        <f t="shared" si="142"/>
        <v>3</v>
      </c>
      <c r="R2705" s="68">
        <v>1.59</v>
      </c>
      <c r="S2705" s="69">
        <v>60951.69</v>
      </c>
      <c r="T2705" s="59">
        <f t="shared" si="143"/>
        <v>60951.69</v>
      </c>
    </row>
    <row r="2706" spans="1:20">
      <c r="A2706">
        <f t="shared" si="144"/>
        <v>50</v>
      </c>
      <c r="B2706" s="60" t="s">
        <v>56</v>
      </c>
      <c r="C2706" s="60" t="s">
        <v>224</v>
      </c>
      <c r="D2706" s="60">
        <v>3</v>
      </c>
      <c r="E2706" s="65">
        <v>63106.463000000003</v>
      </c>
      <c r="F2706" s="60">
        <v>2009</v>
      </c>
      <c r="G2706" s="65">
        <v>81.162999999999997</v>
      </c>
      <c r="H2706" s="65">
        <v>6.2834982872009277</v>
      </c>
      <c r="I2706" s="66">
        <v>5.4200000762939453</v>
      </c>
      <c r="J2706" s="5">
        <v>10.269592944342406</v>
      </c>
      <c r="K2706" s="6">
        <v>71.493574896742018</v>
      </c>
      <c r="L2706" s="5">
        <v>64.867883012821196</v>
      </c>
      <c r="M2706" s="5">
        <v>12.45139471642235</v>
      </c>
      <c r="N2706" s="7">
        <v>5.2096881104625075</v>
      </c>
      <c r="O2706" s="7" t="s">
        <v>2273</v>
      </c>
      <c r="P2706" s="67">
        <v>47.545262480643018</v>
      </c>
      <c r="Q2706" s="18">
        <f t="shared" si="142"/>
        <v>3</v>
      </c>
      <c r="R2706" s="68">
        <v>1.67</v>
      </c>
      <c r="S2706" s="69">
        <v>48404.97</v>
      </c>
      <c r="T2706" s="59">
        <f t="shared" si="143"/>
        <v>48404.97</v>
      </c>
    </row>
    <row r="2707" spans="1:20">
      <c r="A2707">
        <f t="shared" si="144"/>
        <v>11</v>
      </c>
      <c r="B2707" s="60" t="s">
        <v>152</v>
      </c>
      <c r="C2707" s="60" t="s">
        <v>320</v>
      </c>
      <c r="D2707" s="60">
        <v>3</v>
      </c>
      <c r="E2707" s="65">
        <v>67110.957999999999</v>
      </c>
      <c r="F2707" s="60">
        <v>2019</v>
      </c>
      <c r="G2707" s="65">
        <v>81.442999999999998</v>
      </c>
      <c r="H2707" s="65">
        <v>7.1571512222290039</v>
      </c>
      <c r="I2707" s="66">
        <v>4.1599998474121094</v>
      </c>
      <c r="J2707" s="5">
        <v>11.143245879370482</v>
      </c>
      <c r="K2707" s="6">
        <v>77.843287474760629</v>
      </c>
      <c r="L2707" s="5">
        <v>71.217595590839807</v>
      </c>
      <c r="M2707" s="5">
        <v>11.191394487540514</v>
      </c>
      <c r="N2707" s="7">
        <v>6.3636033623984067</v>
      </c>
      <c r="O2707" s="7" t="s">
        <v>726</v>
      </c>
      <c r="P2707" s="67">
        <v>57.2753348185378</v>
      </c>
      <c r="Q2707" s="18">
        <f t="shared" ref="Q2707:Q2770" si="145">IF(I2707&lt;R2707,1,IF(I2707&lt;R2707*2,2,3))</f>
        <v>3</v>
      </c>
      <c r="R2707" s="68">
        <v>1.55</v>
      </c>
      <c r="S2707" s="69">
        <v>52515.68</v>
      </c>
      <c r="T2707" s="59">
        <f t="shared" si="143"/>
        <v>52515.68</v>
      </c>
    </row>
    <row r="2708" spans="1:20">
      <c r="A2708">
        <f t="shared" si="144"/>
        <v>29</v>
      </c>
      <c r="B2708" s="60" t="s">
        <v>36</v>
      </c>
      <c r="C2708" s="60" t="s">
        <v>204</v>
      </c>
      <c r="D2708" s="60">
        <v>1</v>
      </c>
      <c r="E2708" s="65">
        <v>19658.834999999999</v>
      </c>
      <c r="F2708" s="60">
        <v>2023</v>
      </c>
      <c r="G2708" s="65">
        <v>81.167000000000002</v>
      </c>
      <c r="H2708" s="65">
        <v>6.2291703987121601</v>
      </c>
      <c r="I2708" s="66">
        <v>3.619999885559082</v>
      </c>
      <c r="J2708" s="5">
        <v>10.215265055853639</v>
      </c>
      <c r="K2708" s="6">
        <v>71.118866576413339</v>
      </c>
      <c r="L2708" s="5">
        <v>64.493174692492516</v>
      </c>
      <c r="M2708" s="5">
        <v>10.651394525687486</v>
      </c>
      <c r="N2708" s="7">
        <v>6.0549043167030616</v>
      </c>
      <c r="O2708" s="7" t="s">
        <v>3425</v>
      </c>
      <c r="P2708" s="67">
        <v>54.179373102952738</v>
      </c>
      <c r="Q2708" s="18">
        <f t="shared" si="145"/>
        <v>3</v>
      </c>
      <c r="R2708" s="68">
        <v>1.5</v>
      </c>
      <c r="S2708" s="69">
        <v>29563.68</v>
      </c>
      <c r="T2708" s="59">
        <f t="shared" si="143"/>
        <v>29563.68</v>
      </c>
    </row>
    <row r="2709" spans="1:20">
      <c r="A2709">
        <f t="shared" si="144"/>
        <v>18</v>
      </c>
      <c r="B2709" s="60" t="s">
        <v>108</v>
      </c>
      <c r="C2709" s="60" t="s">
        <v>276</v>
      </c>
      <c r="D2709" s="60">
        <v>2</v>
      </c>
      <c r="E2709" s="65">
        <v>4411.6760000000004</v>
      </c>
      <c r="F2709" s="60">
        <v>2012</v>
      </c>
      <c r="G2709" s="65">
        <v>81.167000000000002</v>
      </c>
      <c r="H2709" s="65">
        <v>7.2496299743652344</v>
      </c>
      <c r="I2709" s="66">
        <v>5.0291852951049805</v>
      </c>
      <c r="J2709" s="5">
        <v>11.235724631506713</v>
      </c>
      <c r="K2709" s="6">
        <v>78.22332524789023</v>
      </c>
      <c r="L2709" s="5">
        <v>71.597633363969408</v>
      </c>
      <c r="M2709" s="5">
        <v>12.060579935233385</v>
      </c>
      <c r="N2709" s="7">
        <v>5.9365000479625705</v>
      </c>
      <c r="O2709" s="7" t="s">
        <v>1814</v>
      </c>
      <c r="P2709" s="67">
        <v>53.86705816260848</v>
      </c>
      <c r="Q2709" s="18">
        <f t="shared" si="145"/>
        <v>3</v>
      </c>
      <c r="R2709" s="68">
        <v>1.62</v>
      </c>
      <c r="S2709" s="69">
        <v>42570.33</v>
      </c>
      <c r="T2709" s="59">
        <f t="shared" si="143"/>
        <v>42570.33</v>
      </c>
    </row>
    <row r="2710" spans="1:20">
      <c r="A2710">
        <f t="shared" si="144"/>
        <v>39</v>
      </c>
      <c r="B2710" s="8" t="s">
        <v>134</v>
      </c>
      <c r="C2710" s="60" t="s">
        <v>302</v>
      </c>
      <c r="D2710" s="60">
        <v>8</v>
      </c>
      <c r="E2710" s="65">
        <v>49127.642999999996</v>
      </c>
      <c r="F2710" s="60">
        <v>2011</v>
      </c>
      <c r="G2710" s="65">
        <v>81.168000000000006</v>
      </c>
      <c r="H2710" s="65">
        <v>6.946599006652832</v>
      </c>
      <c r="I2710" s="66">
        <v>5.690000057220459</v>
      </c>
      <c r="J2710" s="5">
        <v>10.932693663794311</v>
      </c>
      <c r="K2710" s="6">
        <v>76.114555718041061</v>
      </c>
      <c r="L2710" s="5">
        <v>69.488863834120238</v>
      </c>
      <c r="M2710" s="5">
        <v>12.721394697348863</v>
      </c>
      <c r="N2710" s="7">
        <v>5.462362066998967</v>
      </c>
      <c r="O2710" s="7" t="s">
        <v>1968</v>
      </c>
      <c r="P2710" s="67">
        <v>49.73666278009928</v>
      </c>
      <c r="Q2710" s="18">
        <f t="shared" si="145"/>
        <v>3</v>
      </c>
      <c r="R2710" s="68">
        <v>1.65</v>
      </c>
      <c r="S2710" s="69">
        <v>40719.230000000003</v>
      </c>
      <c r="T2710" s="59">
        <f t="shared" si="143"/>
        <v>40719.230000000003</v>
      </c>
    </row>
    <row r="2711" spans="1:20">
      <c r="A2711">
        <f t="shared" si="144"/>
        <v>9</v>
      </c>
      <c r="B2711" s="60" t="s">
        <v>152</v>
      </c>
      <c r="C2711" s="60" t="s">
        <v>320</v>
      </c>
      <c r="D2711" s="60">
        <v>3</v>
      </c>
      <c r="E2711" s="65">
        <v>67351.861000000004</v>
      </c>
      <c r="F2711" s="60">
        <v>2020</v>
      </c>
      <c r="G2711" s="65">
        <v>80.385000000000005</v>
      </c>
      <c r="H2711" s="65">
        <v>6.7981772422790527</v>
      </c>
      <c r="I2711" s="66">
        <v>3.6400001049041748</v>
      </c>
      <c r="J2711" s="5">
        <v>10.784271899420531</v>
      </c>
      <c r="K2711" s="6">
        <v>74.356944898559249</v>
      </c>
      <c r="L2711" s="5">
        <v>67.731253014638426</v>
      </c>
      <c r="M2711" s="5">
        <v>10.671394745032579</v>
      </c>
      <c r="N2711" s="7">
        <v>6.3469916194569231</v>
      </c>
      <c r="O2711" s="7" t="s">
        <v>687</v>
      </c>
      <c r="P2711" s="67">
        <v>56.992682767833564</v>
      </c>
      <c r="Q2711" s="18">
        <f t="shared" si="145"/>
        <v>3</v>
      </c>
      <c r="R2711" s="68">
        <v>1.53</v>
      </c>
      <c r="S2711" s="69">
        <v>47158.99</v>
      </c>
      <c r="T2711" s="59">
        <f t="shared" si="143"/>
        <v>47158.99</v>
      </c>
    </row>
    <row r="2712" spans="1:20">
      <c r="A2712">
        <f t="shared" si="144"/>
        <v>122</v>
      </c>
      <c r="B2712" s="60" t="s">
        <v>133</v>
      </c>
      <c r="C2712" s="60" t="s">
        <v>301</v>
      </c>
      <c r="D2712" s="60">
        <v>5</v>
      </c>
      <c r="E2712" s="65">
        <v>64747.319000000003</v>
      </c>
      <c r="F2712" s="60">
        <v>2025</v>
      </c>
      <c r="G2712" s="65">
        <v>66.486999999999995</v>
      </c>
      <c r="H2712" s="65">
        <v>4.6010000000000009</v>
      </c>
      <c r="I2712" s="66">
        <v>2.559999942779541</v>
      </c>
      <c r="J2712" s="5">
        <v>8.5870946571414812</v>
      </c>
      <c r="K2712" s="6">
        <v>48.970967024505249</v>
      </c>
      <c r="L2712" s="5">
        <v>42.345275140584427</v>
      </c>
      <c r="M2712" s="5">
        <v>9.5913945829079452</v>
      </c>
      <c r="N2712" s="7">
        <v>4.414923687535965</v>
      </c>
      <c r="O2712" s="7" t="s">
        <v>3426</v>
      </c>
      <c r="P2712" s="67">
        <v>39.412191831823499</v>
      </c>
      <c r="Q2712" s="18">
        <f t="shared" si="145"/>
        <v>2</v>
      </c>
      <c r="R2712" s="68">
        <v>1.48</v>
      </c>
      <c r="S2712" s="69" t="s">
        <v>367</v>
      </c>
      <c r="T2712" s="59">
        <f t="shared" si="143"/>
        <v>13597.65</v>
      </c>
    </row>
    <row r="2713" spans="1:20">
      <c r="A2713">
        <f t="shared" si="144"/>
        <v>52</v>
      </c>
      <c r="B2713" s="60" t="s">
        <v>121</v>
      </c>
      <c r="C2713" s="60" t="s">
        <v>289</v>
      </c>
      <c r="D2713" s="60">
        <v>3</v>
      </c>
      <c r="E2713" s="65">
        <v>10417.073</v>
      </c>
      <c r="F2713" s="60">
        <v>2022</v>
      </c>
      <c r="G2713" s="65">
        <v>81.194000000000003</v>
      </c>
      <c r="H2713" s="65">
        <v>5.952542781829834</v>
      </c>
      <c r="I2713" s="66">
        <v>4.2699999809265137</v>
      </c>
      <c r="J2713" s="5">
        <v>9.9386374389713126</v>
      </c>
      <c r="K2713" s="6">
        <v>69.215996800560845</v>
      </c>
      <c r="L2713" s="5">
        <v>62.590304916640022</v>
      </c>
      <c r="M2713" s="5">
        <v>11.301394621054918</v>
      </c>
      <c r="N2713" s="7">
        <v>5.5382815143922111</v>
      </c>
      <c r="O2713" s="7" t="s">
        <v>3427</v>
      </c>
      <c r="P2713" s="67">
        <v>49.614712016899311</v>
      </c>
      <c r="Q2713" s="18">
        <f t="shared" si="145"/>
        <v>3</v>
      </c>
      <c r="R2713" s="68">
        <v>1.51</v>
      </c>
      <c r="S2713" s="69">
        <v>41070.86</v>
      </c>
      <c r="T2713" s="59">
        <f t="shared" si="143"/>
        <v>41070.86</v>
      </c>
    </row>
    <row r="2714" spans="1:20">
      <c r="A2714">
        <f t="shared" si="144"/>
        <v>27</v>
      </c>
      <c r="B2714" s="60" t="s">
        <v>45</v>
      </c>
      <c r="C2714" s="60" t="s">
        <v>213</v>
      </c>
      <c r="D2714" s="60">
        <v>3</v>
      </c>
      <c r="E2714" s="65">
        <v>1302.2470000000001</v>
      </c>
      <c r="F2714" s="60">
        <v>2020</v>
      </c>
      <c r="G2714" s="65">
        <v>81.23</v>
      </c>
      <c r="H2714" s="65">
        <v>6.2598104476928711</v>
      </c>
      <c r="I2714" s="66">
        <v>3.9700000286102295</v>
      </c>
      <c r="J2714" s="5">
        <v>10.24590510483435</v>
      </c>
      <c r="K2714" s="6">
        <v>71.387549607439013</v>
      </c>
      <c r="L2714" s="5">
        <v>64.76185772351819</v>
      </c>
      <c r="M2714" s="5">
        <v>11.001394668738634</v>
      </c>
      <c r="N2714" s="7">
        <v>5.8866952485164745</v>
      </c>
      <c r="O2714" s="7" t="s">
        <v>580</v>
      </c>
      <c r="P2714" s="67">
        <v>52.859460822530494</v>
      </c>
      <c r="Q2714" s="18">
        <f t="shared" si="145"/>
        <v>3</v>
      </c>
      <c r="R2714" s="68">
        <v>1.53</v>
      </c>
      <c r="S2714" s="69">
        <v>43402.54</v>
      </c>
      <c r="T2714" s="59">
        <f t="shared" si="143"/>
        <v>43402.54</v>
      </c>
    </row>
    <row r="2715" spans="1:20">
      <c r="A2715">
        <f t="shared" si="144"/>
        <v>79</v>
      </c>
      <c r="B2715" s="60" t="s">
        <v>15</v>
      </c>
      <c r="C2715" s="60" t="s">
        <v>183</v>
      </c>
      <c r="D2715" s="60">
        <v>2</v>
      </c>
      <c r="E2715" s="65">
        <v>20954.548999999999</v>
      </c>
      <c r="F2715" s="60">
        <v>2007</v>
      </c>
      <c r="G2715" s="65">
        <v>81.231999999999999</v>
      </c>
      <c r="H2715" s="65">
        <v>7.2853908538818359</v>
      </c>
      <c r="I2715" s="66">
        <v>8.6593408584594727</v>
      </c>
      <c r="J2715" s="5">
        <v>11.271485511023315</v>
      </c>
      <c r="K2715" s="6">
        <v>78.53513519070502</v>
      </c>
      <c r="L2715" s="5">
        <v>71.909443306784198</v>
      </c>
      <c r="M2715" s="5">
        <v>15.690735498587877</v>
      </c>
      <c r="N2715" s="7">
        <v>4.5829236821470767</v>
      </c>
      <c r="O2715" s="7" t="s">
        <v>2630</v>
      </c>
      <c r="P2715" s="67">
        <v>41.921346448554587</v>
      </c>
      <c r="Q2715" s="18">
        <f t="shared" si="145"/>
        <v>3</v>
      </c>
      <c r="R2715" s="68">
        <v>1.69</v>
      </c>
      <c r="S2715" s="69">
        <v>51663.24</v>
      </c>
      <c r="T2715" s="59">
        <f t="shared" si="143"/>
        <v>51663.24</v>
      </c>
    </row>
    <row r="2716" spans="1:20">
      <c r="A2716">
        <f t="shared" si="144"/>
        <v>143</v>
      </c>
      <c r="B2716" s="60" t="s">
        <v>90</v>
      </c>
      <c r="C2716" s="60" t="s">
        <v>258</v>
      </c>
      <c r="D2716" s="60">
        <v>3</v>
      </c>
      <c r="E2716" s="65">
        <v>556.279</v>
      </c>
      <c r="F2716" s="60">
        <v>2014</v>
      </c>
      <c r="G2716" s="65">
        <v>81.236000000000004</v>
      </c>
      <c r="H2716" s="65">
        <v>6.8911271095275879</v>
      </c>
      <c r="I2716" s="66">
        <v>14.140000343322754</v>
      </c>
      <c r="J2716" s="5">
        <v>10.877221766669066</v>
      </c>
      <c r="K2716" s="6">
        <v>75.791797409605664</v>
      </c>
      <c r="L2716" s="5">
        <v>69.166105525684841</v>
      </c>
      <c r="M2716" s="5">
        <v>21.171394983451158</v>
      </c>
      <c r="N2716" s="7">
        <v>3.2669602347766524</v>
      </c>
      <c r="O2716" s="7" t="s">
        <v>1599</v>
      </c>
      <c r="P2716" s="67">
        <v>29.609723152427652</v>
      </c>
      <c r="Q2716" s="18">
        <f t="shared" si="145"/>
        <v>3</v>
      </c>
      <c r="R2716" s="68">
        <v>1.61</v>
      </c>
      <c r="S2716" s="69">
        <v>130247.66</v>
      </c>
      <c r="T2716" s="59">
        <f t="shared" si="143"/>
        <v>130247.66</v>
      </c>
    </row>
    <row r="2717" spans="1:20">
      <c r="A2717">
        <f t="shared" si="144"/>
        <v>51</v>
      </c>
      <c r="B2717" s="60" t="s">
        <v>55</v>
      </c>
      <c r="C2717" s="60" t="s">
        <v>223</v>
      </c>
      <c r="D2717" s="60">
        <v>3</v>
      </c>
      <c r="E2717" s="65">
        <v>5569.299</v>
      </c>
      <c r="F2717" s="60">
        <v>2022</v>
      </c>
      <c r="G2717" s="65">
        <v>81.242999999999995</v>
      </c>
      <c r="H2717" s="65">
        <v>7.7289981842041016</v>
      </c>
      <c r="I2717" s="66">
        <v>6.4305930137634277</v>
      </c>
      <c r="J2717" s="5">
        <v>11.71509284134558</v>
      </c>
      <c r="K2717" s="6">
        <v>81.637064333339865</v>
      </c>
      <c r="L2717" s="5">
        <v>75.011372449419042</v>
      </c>
      <c r="M2717" s="5">
        <v>13.461987653891832</v>
      </c>
      <c r="N2717" s="7">
        <v>5.5720874493398762</v>
      </c>
      <c r="O2717" s="7" t="s">
        <v>3428</v>
      </c>
      <c r="P2717" s="67">
        <v>49.917562589325385</v>
      </c>
      <c r="Q2717" s="18">
        <f t="shared" si="145"/>
        <v>3</v>
      </c>
      <c r="R2717" s="68">
        <v>1.51</v>
      </c>
      <c r="S2717" s="69">
        <v>57068.31</v>
      </c>
      <c r="T2717" s="59">
        <f t="shared" si="143"/>
        <v>57068.31</v>
      </c>
    </row>
    <row r="2718" spans="1:20">
      <c r="A2718">
        <f t="shared" si="144"/>
        <v>82</v>
      </c>
      <c r="B2718" s="60" t="s">
        <v>68</v>
      </c>
      <c r="C2718" s="60" t="s">
        <v>236</v>
      </c>
      <c r="D2718" s="60">
        <v>3</v>
      </c>
      <c r="E2718" s="65">
        <v>317.51400000000001</v>
      </c>
      <c r="F2718" s="60">
        <v>2008</v>
      </c>
      <c r="G2718" s="65">
        <v>81.244</v>
      </c>
      <c r="H2718" s="65">
        <v>6.8882842063903809</v>
      </c>
      <c r="I2718" s="66">
        <v>8.2797536849975586</v>
      </c>
      <c r="J2718" s="5">
        <v>10.874378863531859</v>
      </c>
      <c r="K2718" s="6">
        <v>75.779450151560638</v>
      </c>
      <c r="L2718" s="5">
        <v>69.153758267639816</v>
      </c>
      <c r="M2718" s="5">
        <v>15.311148325125963</v>
      </c>
      <c r="N2718" s="7">
        <v>4.5165624941505422</v>
      </c>
      <c r="O2718" s="7" t="s">
        <v>2461</v>
      </c>
      <c r="P2718" s="67">
        <v>41.314321207532672</v>
      </c>
      <c r="Q2718" s="18">
        <f t="shared" si="145"/>
        <v>3</v>
      </c>
      <c r="R2718" s="68">
        <v>1.69</v>
      </c>
      <c r="S2718" s="69">
        <v>62831.17</v>
      </c>
      <c r="T2718" s="59">
        <f t="shared" si="143"/>
        <v>62831.17</v>
      </c>
    </row>
    <row r="2719" spans="1:20">
      <c r="A2719">
        <f t="shared" si="144"/>
        <v>12</v>
      </c>
      <c r="B2719" s="60" t="s">
        <v>113</v>
      </c>
      <c r="C2719" s="60" t="s">
        <v>281</v>
      </c>
      <c r="D2719" s="60">
        <v>3</v>
      </c>
      <c r="E2719" s="65">
        <v>4952.9679999999998</v>
      </c>
      <c r="F2719" s="60">
        <v>2011</v>
      </c>
      <c r="G2719" s="65">
        <v>81.245000000000005</v>
      </c>
      <c r="H2719" s="65">
        <v>7.666779637336731</v>
      </c>
      <c r="I2719" s="66">
        <v>5.3000001907348633</v>
      </c>
      <c r="J2719" s="5">
        <v>11.65287429447821</v>
      </c>
      <c r="K2719" s="6">
        <v>81.205491080777989</v>
      </c>
      <c r="L2719" s="5">
        <v>74.579799196857167</v>
      </c>
      <c r="M2719" s="5">
        <v>12.331394830863267</v>
      </c>
      <c r="N2719" s="7">
        <v>6.0479613393123479</v>
      </c>
      <c r="O2719" s="7" t="s">
        <v>1923</v>
      </c>
      <c r="P2719" s="67">
        <v>55.068743146445975</v>
      </c>
      <c r="Q2719" s="18">
        <f t="shared" si="145"/>
        <v>3</v>
      </c>
      <c r="R2719" s="68">
        <v>1.65</v>
      </c>
      <c r="S2719" s="69">
        <v>83092.429999999993</v>
      </c>
      <c r="T2719" s="59">
        <f t="shared" si="143"/>
        <v>83092.429999999993</v>
      </c>
    </row>
    <row r="2720" spans="1:20">
      <c r="A2720">
        <f t="shared" si="144"/>
        <v>103</v>
      </c>
      <c r="B2720" s="60" t="s">
        <v>33</v>
      </c>
      <c r="C2720" s="60" t="s">
        <v>201</v>
      </c>
      <c r="D2720" s="60">
        <v>2</v>
      </c>
      <c r="E2720" s="65">
        <v>38821.258999999998</v>
      </c>
      <c r="F2720" s="60">
        <v>2022</v>
      </c>
      <c r="G2720" s="65">
        <v>81.248999999999995</v>
      </c>
      <c r="H2720" s="65">
        <v>6.9179353713989258</v>
      </c>
      <c r="I2720" s="66">
        <v>7.820000171661377</v>
      </c>
      <c r="J2720" s="5">
        <v>10.904030028540404</v>
      </c>
      <c r="K2720" s="6">
        <v>75.990754363209305</v>
      </c>
      <c r="L2720" s="5">
        <v>69.365062479288483</v>
      </c>
      <c r="M2720" s="5">
        <v>14.851394811789781</v>
      </c>
      <c r="N2720" s="7">
        <v>4.6706092833935724</v>
      </c>
      <c r="O2720" s="7" t="s">
        <v>3429</v>
      </c>
      <c r="P2720" s="67">
        <v>41.841667661139006</v>
      </c>
      <c r="Q2720" s="18">
        <f t="shared" si="145"/>
        <v>3</v>
      </c>
      <c r="R2720" s="68">
        <v>1.51</v>
      </c>
      <c r="S2720" s="69">
        <v>58321.06</v>
      </c>
      <c r="T2720" s="59">
        <f t="shared" si="143"/>
        <v>58321.06</v>
      </c>
    </row>
    <row r="2721" spans="1:20">
      <c r="A2721">
        <f t="shared" si="144"/>
        <v>144</v>
      </c>
      <c r="B2721" s="60" t="s">
        <v>90</v>
      </c>
      <c r="C2721" s="60" t="s">
        <v>258</v>
      </c>
      <c r="D2721" s="60">
        <v>3</v>
      </c>
      <c r="E2721" s="65">
        <v>569.53599999999994</v>
      </c>
      <c r="F2721" s="60">
        <v>2015</v>
      </c>
      <c r="G2721" s="65">
        <v>81.256</v>
      </c>
      <c r="H2721" s="65">
        <v>6.7015714645385742</v>
      </c>
      <c r="I2721" s="66">
        <v>13.859999656677246</v>
      </c>
      <c r="J2721" s="5">
        <v>10.687666121680053</v>
      </c>
      <c r="K2721" s="6">
        <v>74.489320071555369</v>
      </c>
      <c r="L2721" s="5">
        <v>67.863628187634546</v>
      </c>
      <c r="M2721" s="5">
        <v>20.89139429680565</v>
      </c>
      <c r="N2721" s="7">
        <v>3.2484010987247069</v>
      </c>
      <c r="O2721" s="7" t="s">
        <v>1451</v>
      </c>
      <c r="P2721" s="67">
        <v>29.373373875086102</v>
      </c>
      <c r="Q2721" s="18">
        <f t="shared" si="145"/>
        <v>3</v>
      </c>
      <c r="R2721" s="68">
        <v>1.59</v>
      </c>
      <c r="S2721" s="69">
        <v>130097.26</v>
      </c>
      <c r="T2721" s="59">
        <f t="shared" si="143"/>
        <v>130097.26</v>
      </c>
    </row>
    <row r="2722" spans="1:20">
      <c r="A2722" t="str">
        <f t="shared" si="144"/>
        <v/>
      </c>
      <c r="B2722" s="60" t="s">
        <v>15</v>
      </c>
      <c r="C2722" s="60" t="s">
        <v>183</v>
      </c>
      <c r="D2722" s="60">
        <v>2</v>
      </c>
      <c r="E2722" s="65">
        <v>20590.559000000001</v>
      </c>
      <c r="F2722" s="60">
        <v>2006</v>
      </c>
      <c r="G2722" s="65">
        <v>81.257999999999996</v>
      </c>
      <c r="H2722" s="65" t="s">
        <v>367</v>
      </c>
      <c r="I2722" s="66">
        <v>8.4991064071655273</v>
      </c>
      <c r="J2722" s="5" t="s">
        <v>367</v>
      </c>
      <c r="K2722" s="6" t="s">
        <v>367</v>
      </c>
      <c r="L2722" s="5" t="s">
        <v>367</v>
      </c>
      <c r="M2722" s="5">
        <v>15.530501047293932</v>
      </c>
      <c r="N2722" s="7" t="s">
        <v>367</v>
      </c>
      <c r="O2722" s="7" t="s">
        <v>2677</v>
      </c>
      <c r="P2722" s="67" t="s">
        <v>367</v>
      </c>
      <c r="Q2722" s="18">
        <f t="shared" si="145"/>
        <v>3</v>
      </c>
      <c r="R2722" s="68">
        <v>1.71</v>
      </c>
      <c r="S2722" s="69">
        <v>50693.72</v>
      </c>
      <c r="T2722" s="59">
        <f t="shared" si="143"/>
        <v>50693.72</v>
      </c>
    </row>
    <row r="2723" spans="1:20">
      <c r="A2723">
        <f t="shared" si="144"/>
        <v>61</v>
      </c>
      <c r="B2723" s="60" t="s">
        <v>21</v>
      </c>
      <c r="C2723" s="60" t="s">
        <v>189</v>
      </c>
      <c r="D2723" s="60">
        <v>3</v>
      </c>
      <c r="E2723" s="65">
        <v>11332.700999999999</v>
      </c>
      <c r="F2723" s="60">
        <v>2016</v>
      </c>
      <c r="G2723" s="65">
        <v>81.265000000000001</v>
      </c>
      <c r="H2723" s="65">
        <v>6.9489364624023438</v>
      </c>
      <c r="I2723" s="66">
        <v>6.2199997901916504</v>
      </c>
      <c r="J2723" s="5">
        <v>10.935031119543822</v>
      </c>
      <c r="K2723" s="6">
        <v>76.221809647145676</v>
      </c>
      <c r="L2723" s="5">
        <v>69.596117763224854</v>
      </c>
      <c r="M2723" s="5">
        <v>13.251394430320055</v>
      </c>
      <c r="N2723" s="7">
        <v>5.2519844707047882</v>
      </c>
      <c r="O2723" s="7" t="s">
        <v>1236</v>
      </c>
      <c r="P2723" s="67">
        <v>47.435511173111799</v>
      </c>
      <c r="Q2723" s="18">
        <f t="shared" si="145"/>
        <v>3</v>
      </c>
      <c r="R2723" s="68">
        <v>1.58</v>
      </c>
      <c r="S2723" s="69">
        <v>57901.5</v>
      </c>
      <c r="T2723" s="59">
        <f t="shared" si="143"/>
        <v>57901.5</v>
      </c>
    </row>
    <row r="2724" spans="1:20">
      <c r="A2724">
        <f t="shared" si="144"/>
        <v>64</v>
      </c>
      <c r="B2724" s="60" t="s">
        <v>61</v>
      </c>
      <c r="C2724" s="60" t="s">
        <v>229</v>
      </c>
      <c r="D2724" s="60">
        <v>3</v>
      </c>
      <c r="E2724" s="65">
        <v>10775.504000000001</v>
      </c>
      <c r="F2724" s="60">
        <v>2016</v>
      </c>
      <c r="G2724" s="65">
        <v>81.269000000000005</v>
      </c>
      <c r="H2724" s="65">
        <v>5.302619457244873</v>
      </c>
      <c r="I2724" s="66">
        <v>4.059999942779541</v>
      </c>
      <c r="J2724" s="5">
        <v>9.2887141143863516</v>
      </c>
      <c r="K2724" s="6">
        <v>64.749468056561312</v>
      </c>
      <c r="L2724" s="5">
        <v>58.12377617264049</v>
      </c>
      <c r="M2724" s="5">
        <v>11.091394582907945</v>
      </c>
      <c r="N2724" s="7">
        <v>5.2404389491480501</v>
      </c>
      <c r="O2724" s="7" t="s">
        <v>1217</v>
      </c>
      <c r="P2724" s="67">
        <v>47.331232929362429</v>
      </c>
      <c r="Q2724" s="18">
        <f t="shared" si="145"/>
        <v>3</v>
      </c>
      <c r="R2724" s="68">
        <v>1.58</v>
      </c>
      <c r="S2724" s="69">
        <v>31468.62</v>
      </c>
      <c r="T2724" s="59">
        <f t="shared" si="143"/>
        <v>31468.62</v>
      </c>
    </row>
    <row r="2725" spans="1:20">
      <c r="A2725">
        <f t="shared" si="144"/>
        <v>10</v>
      </c>
      <c r="B2725" s="60" t="s">
        <v>135</v>
      </c>
      <c r="C2725" s="60" t="s">
        <v>303</v>
      </c>
      <c r="D2725" s="60">
        <v>3</v>
      </c>
      <c r="E2725" s="65">
        <v>46235.053999999996</v>
      </c>
      <c r="F2725" s="60">
        <v>2008</v>
      </c>
      <c r="G2725" s="65">
        <v>81.278000000000006</v>
      </c>
      <c r="H2725" s="65">
        <v>7.2944726943969727</v>
      </c>
      <c r="I2725" s="66">
        <v>5.1700000762939453</v>
      </c>
      <c r="J2725" s="5">
        <v>11.280567351538451</v>
      </c>
      <c r="K2725" s="6">
        <v>78.642922423123295</v>
      </c>
      <c r="L2725" s="5">
        <v>72.017230539202473</v>
      </c>
      <c r="M2725" s="5">
        <v>12.20139471642235</v>
      </c>
      <c r="N2725" s="7">
        <v>5.9023769178019929</v>
      </c>
      <c r="O2725" s="7" t="s">
        <v>2413</v>
      </c>
      <c r="P2725" s="67">
        <v>53.990772005438856</v>
      </c>
      <c r="Q2725" s="18">
        <f t="shared" si="145"/>
        <v>3</v>
      </c>
      <c r="R2725" s="68">
        <v>1.69</v>
      </c>
      <c r="S2725" s="69">
        <v>44926.35</v>
      </c>
      <c r="T2725" s="59">
        <f t="shared" si="143"/>
        <v>44926.35</v>
      </c>
    </row>
    <row r="2726" spans="1:20">
      <c r="A2726">
        <f t="shared" si="144"/>
        <v>14</v>
      </c>
      <c r="B2726" s="60" t="s">
        <v>74</v>
      </c>
      <c r="C2726" s="60" t="s">
        <v>242</v>
      </c>
      <c r="D2726" s="60">
        <v>4</v>
      </c>
      <c r="E2726" s="65">
        <v>7206.0959999999995</v>
      </c>
      <c r="F2726" s="60">
        <v>2009</v>
      </c>
      <c r="G2726" s="65">
        <v>81.817999999999998</v>
      </c>
      <c r="H2726" s="65">
        <v>7.3529791831970215</v>
      </c>
      <c r="I2726" s="66">
        <v>4.9099998474121094</v>
      </c>
      <c r="J2726" s="5">
        <v>11.3390738403385</v>
      </c>
      <c r="K2726" s="6">
        <v>79.576005532467008</v>
      </c>
      <c r="L2726" s="5">
        <v>72.950313648546185</v>
      </c>
      <c r="M2726" s="5">
        <v>11.941394487540514</v>
      </c>
      <c r="N2726" s="7">
        <v>6.1090280305756197</v>
      </c>
      <c r="O2726" s="7" t="s">
        <v>2268</v>
      </c>
      <c r="P2726" s="67">
        <v>55.752923218571979</v>
      </c>
      <c r="Q2726" s="18">
        <f t="shared" si="145"/>
        <v>3</v>
      </c>
      <c r="R2726" s="68">
        <v>1.67</v>
      </c>
      <c r="S2726" s="69">
        <v>36403.160000000003</v>
      </c>
      <c r="T2726" s="59">
        <f t="shared" si="143"/>
        <v>36403.160000000003</v>
      </c>
    </row>
    <row r="2727" spans="1:20">
      <c r="A2727">
        <f t="shared" si="144"/>
        <v>127</v>
      </c>
      <c r="B2727" s="60" t="s">
        <v>18</v>
      </c>
      <c r="C2727" s="60" t="s">
        <v>186</v>
      </c>
      <c r="D2727" s="60">
        <v>4</v>
      </c>
      <c r="E2727" s="65">
        <v>1569.6659999999999</v>
      </c>
      <c r="F2727" s="60">
        <v>2023</v>
      </c>
      <c r="G2727" s="65">
        <v>81.284000000000006</v>
      </c>
      <c r="H2727" s="65">
        <v>5.9589999999999996</v>
      </c>
      <c r="I2727" s="66">
        <v>7.8060593605041504</v>
      </c>
      <c r="J2727" s="5">
        <v>9.9450946571414782</v>
      </c>
      <c r="K2727" s="6">
        <v>69.337739783163485</v>
      </c>
      <c r="L2727" s="5">
        <v>62.712047899242663</v>
      </c>
      <c r="M2727" s="5">
        <v>14.837454000632555</v>
      </c>
      <c r="N2727" s="7">
        <v>4.2266043686854298</v>
      </c>
      <c r="O2727" s="7" t="s">
        <v>3430</v>
      </c>
      <c r="P2727" s="67">
        <v>37.819718210554186</v>
      </c>
      <c r="Q2727" s="18">
        <f t="shared" si="145"/>
        <v>3</v>
      </c>
      <c r="R2727" s="68">
        <v>1.5</v>
      </c>
      <c r="S2727" s="69">
        <v>57819.91</v>
      </c>
      <c r="T2727" s="59">
        <f t="shared" si="143"/>
        <v>57819.91</v>
      </c>
    </row>
    <row r="2728" spans="1:20">
      <c r="A2728">
        <f t="shared" si="144"/>
        <v>72</v>
      </c>
      <c r="B2728" s="60" t="s">
        <v>47</v>
      </c>
      <c r="C2728" s="60" t="s">
        <v>215</v>
      </c>
      <c r="D2728" s="60">
        <v>3</v>
      </c>
      <c r="E2728" s="65">
        <v>5902.9040000000005</v>
      </c>
      <c r="F2728" s="60">
        <v>2022</v>
      </c>
      <c r="G2728" s="65">
        <v>81.290999999999997</v>
      </c>
      <c r="H2728" s="65">
        <v>7.5449647903442383</v>
      </c>
      <c r="I2728" s="66">
        <v>7.2300000190734863</v>
      </c>
      <c r="J2728" s="5">
        <v>11.531059447485717</v>
      </c>
      <c r="K2728" s="6">
        <v>80.402095845932138</v>
      </c>
      <c r="L2728" s="5">
        <v>73.776403962011315</v>
      </c>
      <c r="M2728" s="5">
        <v>14.261394659201891</v>
      </c>
      <c r="N2728" s="7">
        <v>5.173154921030708</v>
      </c>
      <c r="O2728" s="7" t="s">
        <v>3431</v>
      </c>
      <c r="P2728" s="67">
        <v>46.343724304868829</v>
      </c>
      <c r="Q2728" s="18">
        <f t="shared" si="145"/>
        <v>3</v>
      </c>
      <c r="R2728" s="68">
        <v>1.51</v>
      </c>
      <c r="S2728" s="69">
        <v>69475.320000000007</v>
      </c>
      <c r="T2728" s="59">
        <f t="shared" si="143"/>
        <v>69475.320000000007</v>
      </c>
    </row>
    <row r="2729" spans="1:20">
      <c r="A2729">
        <f t="shared" si="144"/>
        <v>61</v>
      </c>
      <c r="B2729" s="60" t="s">
        <v>16</v>
      </c>
      <c r="C2729" s="60" t="s">
        <v>184</v>
      </c>
      <c r="D2729" s="60">
        <v>3</v>
      </c>
      <c r="E2729" s="65">
        <v>9064.6769999999997</v>
      </c>
      <c r="F2729" s="60">
        <v>2022</v>
      </c>
      <c r="G2729" s="65">
        <v>81.296000000000006</v>
      </c>
      <c r="H2729" s="65">
        <v>6.9989972114562988</v>
      </c>
      <c r="I2729" s="66">
        <v>5.9499998092651367</v>
      </c>
      <c r="J2729" s="5">
        <v>10.985091868597777</v>
      </c>
      <c r="K2729" s="6">
        <v>76.599963617926221</v>
      </c>
      <c r="L2729" s="5">
        <v>69.974271734005399</v>
      </c>
      <c r="M2729" s="5">
        <v>12.981394449393541</v>
      </c>
      <c r="N2729" s="7">
        <v>5.3903509370115801</v>
      </c>
      <c r="O2729" s="7" t="s">
        <v>3432</v>
      </c>
      <c r="P2729" s="67">
        <v>48.289475483479954</v>
      </c>
      <c r="Q2729" s="18">
        <f t="shared" si="145"/>
        <v>3</v>
      </c>
      <c r="R2729" s="68">
        <v>1.51</v>
      </c>
      <c r="S2729" s="69">
        <v>65694.55</v>
      </c>
      <c r="T2729" s="59">
        <f t="shared" si="143"/>
        <v>65694.55</v>
      </c>
    </row>
    <row r="2730" spans="1:20">
      <c r="A2730">
        <f t="shared" si="144"/>
        <v>45</v>
      </c>
      <c r="B2730" s="60" t="s">
        <v>107</v>
      </c>
      <c r="C2730" s="60" t="s">
        <v>275</v>
      </c>
      <c r="D2730" s="60">
        <v>3</v>
      </c>
      <c r="E2730" s="65">
        <v>16967.062999999998</v>
      </c>
      <c r="F2730" s="60">
        <v>2013</v>
      </c>
      <c r="G2730" s="65">
        <v>81.301000000000002</v>
      </c>
      <c r="H2730" s="65">
        <v>7.406550407409668</v>
      </c>
      <c r="I2730" s="66">
        <v>6.2130002975463867</v>
      </c>
      <c r="J2730" s="5">
        <v>11.392645064551147</v>
      </c>
      <c r="K2730" s="6">
        <v>79.446752076324486</v>
      </c>
      <c r="L2730" s="5">
        <v>72.821060192403664</v>
      </c>
      <c r="M2730" s="5">
        <v>13.244394937674791</v>
      </c>
      <c r="N2730" s="7">
        <v>5.4982549625772679</v>
      </c>
      <c r="O2730" s="7" t="s">
        <v>1641</v>
      </c>
      <c r="P2730" s="67">
        <v>49.890477127789921</v>
      </c>
      <c r="Q2730" s="18">
        <f t="shared" si="145"/>
        <v>3</v>
      </c>
      <c r="R2730" s="68">
        <v>1.62</v>
      </c>
      <c r="S2730" s="69">
        <v>61281.29</v>
      </c>
      <c r="T2730" s="59">
        <f t="shared" si="143"/>
        <v>61281.29</v>
      </c>
    </row>
    <row r="2731" spans="1:20">
      <c r="A2731">
        <f t="shared" si="144"/>
        <v>8</v>
      </c>
      <c r="B2731" s="60" t="s">
        <v>152</v>
      </c>
      <c r="C2731" s="60" t="s">
        <v>320</v>
      </c>
      <c r="D2731" s="60">
        <v>3</v>
      </c>
      <c r="E2731" s="65">
        <v>67668.792000000001</v>
      </c>
      <c r="F2731" s="60">
        <v>2021</v>
      </c>
      <c r="G2731" s="65">
        <v>80.707999999999998</v>
      </c>
      <c r="H2731" s="65">
        <v>6.8669619560241699</v>
      </c>
      <c r="I2731" s="66">
        <v>3.8900001049041748</v>
      </c>
      <c r="J2731" s="5">
        <v>10.853056613165649</v>
      </c>
      <c r="K2731" s="6">
        <v>75.131895585317849</v>
      </c>
      <c r="L2731" s="5">
        <v>68.506203701397027</v>
      </c>
      <c r="M2731" s="5">
        <v>10.921394745032579</v>
      </c>
      <c r="N2731" s="7">
        <v>6.2726607087026105</v>
      </c>
      <c r="O2731" s="7" t="s">
        <v>417</v>
      </c>
      <c r="P2731" s="67">
        <v>56.25944007600453</v>
      </c>
      <c r="Q2731" s="18">
        <f t="shared" si="145"/>
        <v>3</v>
      </c>
      <c r="R2731" s="68">
        <v>1.52</v>
      </c>
      <c r="S2731" s="69">
        <v>51004.43</v>
      </c>
      <c r="T2731" s="59">
        <f t="shared" si="143"/>
        <v>51004.43</v>
      </c>
    </row>
    <row r="2732" spans="1:20">
      <c r="A2732">
        <f t="shared" si="144"/>
        <v>49</v>
      </c>
      <c r="B2732" s="60" t="s">
        <v>55</v>
      </c>
      <c r="C2732" s="60" t="s">
        <v>223</v>
      </c>
      <c r="D2732" s="60">
        <v>3</v>
      </c>
      <c r="E2732" s="65">
        <v>5495.4690000000001</v>
      </c>
      <c r="F2732" s="60">
        <v>2016</v>
      </c>
      <c r="G2732" s="65">
        <v>81.302999999999997</v>
      </c>
      <c r="H2732" s="65">
        <v>7.6598434448242188</v>
      </c>
      <c r="I2732" s="66">
        <v>6.6570096015930176</v>
      </c>
      <c r="J2732" s="5">
        <v>11.645938101965697</v>
      </c>
      <c r="K2732" s="6">
        <v>81.215092061093543</v>
      </c>
      <c r="L2732" s="5">
        <v>74.58940017717272</v>
      </c>
      <c r="M2732" s="5">
        <v>13.688404241721422</v>
      </c>
      <c r="N2732" s="7">
        <v>5.4490939089765318</v>
      </c>
      <c r="O2732" s="7" t="s">
        <v>1195</v>
      </c>
      <c r="P2732" s="67">
        <v>49.215788135775853</v>
      </c>
      <c r="Q2732" s="18">
        <f t="shared" si="145"/>
        <v>3</v>
      </c>
      <c r="R2732" s="68">
        <v>1.58</v>
      </c>
      <c r="S2732" s="69">
        <v>53984.63</v>
      </c>
      <c r="T2732" s="59">
        <f t="shared" si="143"/>
        <v>53984.63</v>
      </c>
    </row>
    <row r="2733" spans="1:20">
      <c r="A2733">
        <f t="shared" si="144"/>
        <v>70</v>
      </c>
      <c r="B2733" s="8" t="s">
        <v>134</v>
      </c>
      <c r="C2733" s="60" t="s">
        <v>302</v>
      </c>
      <c r="D2733" s="60">
        <v>8</v>
      </c>
      <c r="E2733" s="65">
        <v>49599.578999999998</v>
      </c>
      <c r="F2733" s="60">
        <v>2012</v>
      </c>
      <c r="G2733" s="65">
        <v>81.308000000000007</v>
      </c>
      <c r="H2733" s="65">
        <v>6.0032868385314941</v>
      </c>
      <c r="I2733" s="66">
        <v>5.5999999046325684</v>
      </c>
      <c r="J2733" s="5">
        <v>9.9893814956729727</v>
      </c>
      <c r="K2733" s="6">
        <v>69.667073927730769</v>
      </c>
      <c r="L2733" s="5">
        <v>63.041382043809946</v>
      </c>
      <c r="M2733" s="5">
        <v>12.631394544760973</v>
      </c>
      <c r="N2733" s="7">
        <v>4.9908489375749205</v>
      </c>
      <c r="O2733" s="7" t="s">
        <v>1849</v>
      </c>
      <c r="P2733" s="67">
        <v>45.286338386101541</v>
      </c>
      <c r="Q2733" s="18">
        <f t="shared" si="145"/>
        <v>3</v>
      </c>
      <c r="R2733" s="68">
        <v>1.62</v>
      </c>
      <c r="S2733" s="69">
        <v>41537.67</v>
      </c>
      <c r="T2733" s="59">
        <f t="shared" si="143"/>
        <v>41537.67</v>
      </c>
    </row>
    <row r="2734" spans="1:20">
      <c r="A2734">
        <f t="shared" si="144"/>
        <v>58</v>
      </c>
      <c r="B2734" s="60" t="s">
        <v>121</v>
      </c>
      <c r="C2734" s="60" t="s">
        <v>289</v>
      </c>
      <c r="D2734" s="60">
        <v>3</v>
      </c>
      <c r="E2734" s="65">
        <v>10406.199000000001</v>
      </c>
      <c r="F2734" s="60">
        <v>2014</v>
      </c>
      <c r="G2734" s="65">
        <v>81.313999999999993</v>
      </c>
      <c r="H2734" s="65">
        <v>5.1269116401672363</v>
      </c>
      <c r="I2734" s="66">
        <v>3.7799999713897705</v>
      </c>
      <c r="J2734" s="5">
        <v>9.1130062973087149</v>
      </c>
      <c r="K2734" s="6">
        <v>63.559824343125378</v>
      </c>
      <c r="L2734" s="5">
        <v>56.934132459204555</v>
      </c>
      <c r="M2734" s="5">
        <v>10.811394611518175</v>
      </c>
      <c r="N2734" s="7">
        <v>5.2661228735974941</v>
      </c>
      <c r="O2734" s="7" t="s">
        <v>1511</v>
      </c>
      <c r="P2734" s="67">
        <v>47.728906741513704</v>
      </c>
      <c r="Q2734" s="18">
        <f t="shared" si="145"/>
        <v>3</v>
      </c>
      <c r="R2734" s="68">
        <v>1.61</v>
      </c>
      <c r="S2734" s="69">
        <v>35097.410000000003</v>
      </c>
      <c r="T2734" s="59">
        <f t="shared" si="143"/>
        <v>35097.410000000003</v>
      </c>
    </row>
    <row r="2735" spans="1:20">
      <c r="A2735">
        <f t="shared" si="144"/>
        <v>44</v>
      </c>
      <c r="B2735" s="60" t="s">
        <v>45</v>
      </c>
      <c r="C2735" s="60" t="s">
        <v>213</v>
      </c>
      <c r="D2735" s="60">
        <v>3</v>
      </c>
      <c r="E2735" s="65">
        <v>1183.895</v>
      </c>
      <c r="F2735" s="60">
        <v>2013</v>
      </c>
      <c r="G2735" s="65">
        <v>81.316999999999993</v>
      </c>
      <c r="H2735" s="65">
        <v>5.4389524459838867</v>
      </c>
      <c r="I2735" s="66">
        <v>3.7000000476837158</v>
      </c>
      <c r="J2735" s="5">
        <v>9.4250471031253653</v>
      </c>
      <c r="K2735" s="6">
        <v>65.738618001116592</v>
      </c>
      <c r="L2735" s="5">
        <v>59.112926117195769</v>
      </c>
      <c r="M2735" s="5">
        <v>10.73139468781212</v>
      </c>
      <c r="N2735" s="7">
        <v>5.5084104011505248</v>
      </c>
      <c r="O2735" s="7" t="s">
        <v>1715</v>
      </c>
      <c r="P2735" s="67">
        <v>49.98262630590375</v>
      </c>
      <c r="Q2735" s="18">
        <f t="shared" si="145"/>
        <v>3</v>
      </c>
      <c r="R2735" s="68">
        <v>1.62</v>
      </c>
      <c r="S2735" s="69">
        <v>36650.720000000001</v>
      </c>
      <c r="T2735" s="59">
        <f t="shared" si="143"/>
        <v>36650.720000000001</v>
      </c>
    </row>
    <row r="2736" spans="1:20">
      <c r="A2736">
        <f t="shared" si="144"/>
        <v>66</v>
      </c>
      <c r="B2736" s="60" t="s">
        <v>121</v>
      </c>
      <c r="C2736" s="60" t="s">
        <v>289</v>
      </c>
      <c r="D2736" s="60">
        <v>3</v>
      </c>
      <c r="E2736" s="65">
        <v>10370.267</v>
      </c>
      <c r="F2736" s="60">
        <v>2015</v>
      </c>
      <c r="G2736" s="65">
        <v>81.320999999999998</v>
      </c>
      <c r="H2736" s="65">
        <v>5.0808663368225098</v>
      </c>
      <c r="I2736" s="66">
        <v>4.0100002288818359</v>
      </c>
      <c r="J2736" s="5">
        <v>9.0669609939639884</v>
      </c>
      <c r="K2736" s="6">
        <v>63.244119471048911</v>
      </c>
      <c r="L2736" s="5">
        <v>56.618427587128089</v>
      </c>
      <c r="M2736" s="5">
        <v>11.04139486901024</v>
      </c>
      <c r="N2736" s="7">
        <v>5.1278328742719275</v>
      </c>
      <c r="O2736" s="7" t="s">
        <v>1363</v>
      </c>
      <c r="P2736" s="67">
        <v>46.367966149278629</v>
      </c>
      <c r="Q2736" s="18">
        <f t="shared" si="145"/>
        <v>3</v>
      </c>
      <c r="R2736" s="68">
        <v>1.59</v>
      </c>
      <c r="S2736" s="69">
        <v>35803.360000000001</v>
      </c>
      <c r="T2736" s="59">
        <f t="shared" si="143"/>
        <v>35803.360000000001</v>
      </c>
    </row>
    <row r="2737" spans="1:20">
      <c r="A2737">
        <f t="shared" si="144"/>
        <v>70</v>
      </c>
      <c r="B2737" s="60" t="s">
        <v>33</v>
      </c>
      <c r="C2737" s="60" t="s">
        <v>201</v>
      </c>
      <c r="D2737" s="60">
        <v>2</v>
      </c>
      <c r="E2737" s="65">
        <v>34196.898999999998</v>
      </c>
      <c r="F2737" s="60">
        <v>2010</v>
      </c>
      <c r="G2737" s="65">
        <v>81.335999999999999</v>
      </c>
      <c r="H2737" s="65">
        <v>7.6503462791442871</v>
      </c>
      <c r="I2737" s="66">
        <v>8.1099996566772461</v>
      </c>
      <c r="J2737" s="5">
        <v>11.636440936285766</v>
      </c>
      <c r="K2737" s="6">
        <v>81.181799265864043</v>
      </c>
      <c r="L2737" s="5">
        <v>74.556107381943221</v>
      </c>
      <c r="M2737" s="5">
        <v>15.14139429680565</v>
      </c>
      <c r="N2737" s="7">
        <v>4.9239921978435088</v>
      </c>
      <c r="O2737" s="7" t="s">
        <v>2155</v>
      </c>
      <c r="P2737" s="67">
        <v>44.834622178484167</v>
      </c>
      <c r="Q2737" s="18">
        <f t="shared" si="145"/>
        <v>3</v>
      </c>
      <c r="R2737" s="68">
        <v>1.65</v>
      </c>
      <c r="S2737" s="69">
        <v>52558.44</v>
      </c>
      <c r="T2737" s="59">
        <f t="shared" si="143"/>
        <v>52558.44</v>
      </c>
    </row>
    <row r="2738" spans="1:20">
      <c r="A2738">
        <f t="shared" si="144"/>
        <v>42</v>
      </c>
      <c r="B2738" s="60" t="s">
        <v>45</v>
      </c>
      <c r="C2738" s="60" t="s">
        <v>213</v>
      </c>
      <c r="D2738" s="60">
        <v>3</v>
      </c>
      <c r="E2738" s="65">
        <v>1201.8009999999999</v>
      </c>
      <c r="F2738" s="60">
        <v>2014</v>
      </c>
      <c r="G2738" s="65">
        <v>81.337000000000003</v>
      </c>
      <c r="H2738" s="65">
        <v>5.6271238327026367</v>
      </c>
      <c r="I2738" s="66">
        <v>3.7100000381469727</v>
      </c>
      <c r="J2738" s="5">
        <v>9.6132184898441153</v>
      </c>
      <c r="K2738" s="6">
        <v>67.067583035729001</v>
      </c>
      <c r="L2738" s="5">
        <v>60.441891151808179</v>
      </c>
      <c r="M2738" s="5">
        <v>10.741394678275377</v>
      </c>
      <c r="N2738" s="7">
        <v>5.627005892824398</v>
      </c>
      <c r="O2738" s="7" t="s">
        <v>1559</v>
      </c>
      <c r="P2738" s="67">
        <v>50.999729011087908</v>
      </c>
      <c r="Q2738" s="18">
        <f t="shared" si="145"/>
        <v>3</v>
      </c>
      <c r="R2738" s="68">
        <v>1.61</v>
      </c>
      <c r="S2738" s="69">
        <v>36105.050000000003</v>
      </c>
      <c r="T2738" s="59">
        <f t="shared" si="143"/>
        <v>36105.050000000003</v>
      </c>
    </row>
    <row r="2739" spans="1:20">
      <c r="A2739">
        <f t="shared" si="144"/>
        <v>38</v>
      </c>
      <c r="B2739" s="60" t="s">
        <v>61</v>
      </c>
      <c r="C2739" s="60" t="s">
        <v>229</v>
      </c>
      <c r="D2739" s="60">
        <v>3</v>
      </c>
      <c r="E2739" s="65">
        <v>10718.575999999999</v>
      </c>
      <c r="F2739" s="60">
        <v>2019</v>
      </c>
      <c r="G2739" s="65">
        <v>81.349000000000004</v>
      </c>
      <c r="H2739" s="65">
        <v>5.9521574974060059</v>
      </c>
      <c r="I2739" s="66">
        <v>3.9500000476837158</v>
      </c>
      <c r="J2739" s="5">
        <v>9.9382521545474845</v>
      </c>
      <c r="K2739" s="6">
        <v>69.345442323975959</v>
      </c>
      <c r="L2739" s="5">
        <v>62.719750440055137</v>
      </c>
      <c r="M2739" s="5">
        <v>10.98139468781212</v>
      </c>
      <c r="N2739" s="7">
        <v>5.7114558053054658</v>
      </c>
      <c r="O2739" s="7" t="s">
        <v>743</v>
      </c>
      <c r="P2739" s="67">
        <v>51.405709143201562</v>
      </c>
      <c r="Q2739" s="18">
        <f t="shared" si="145"/>
        <v>3</v>
      </c>
      <c r="R2739" s="68">
        <v>1.55</v>
      </c>
      <c r="S2739" s="69">
        <v>33502.75</v>
      </c>
      <c r="T2739" s="59">
        <f t="shared" si="143"/>
        <v>33502.75</v>
      </c>
    </row>
    <row r="2740" spans="1:20">
      <c r="A2740">
        <f t="shared" si="144"/>
        <v>57</v>
      </c>
      <c r="B2740" s="60" t="s">
        <v>107</v>
      </c>
      <c r="C2740" s="60" t="s">
        <v>275</v>
      </c>
      <c r="D2740" s="60">
        <v>3</v>
      </c>
      <c r="E2740" s="65">
        <v>17730.563999999998</v>
      </c>
      <c r="F2740" s="60">
        <v>2021</v>
      </c>
      <c r="G2740" s="65">
        <v>81.355999999999995</v>
      </c>
      <c r="H2740" s="65">
        <v>7.3141512870788574</v>
      </c>
      <c r="I2740" s="66">
        <v>6.4340591430664063</v>
      </c>
      <c r="J2740" s="5">
        <v>11.300245944220336</v>
      </c>
      <c r="K2740" s="6">
        <v>78.855715366117323</v>
      </c>
      <c r="L2740" s="5">
        <v>72.230023482196501</v>
      </c>
      <c r="M2740" s="5">
        <v>13.46545378319481</v>
      </c>
      <c r="N2740" s="7">
        <v>5.3640987259071204</v>
      </c>
      <c r="O2740" s="7" t="s">
        <v>412</v>
      </c>
      <c r="P2740" s="67">
        <v>48.110555447906897</v>
      </c>
      <c r="Q2740" s="18">
        <f t="shared" si="145"/>
        <v>3</v>
      </c>
      <c r="R2740" s="68">
        <v>1.52</v>
      </c>
      <c r="S2740" s="69">
        <v>68573.56</v>
      </c>
      <c r="T2740" s="59">
        <f t="shared" si="143"/>
        <v>68573.56</v>
      </c>
    </row>
    <row r="2741" spans="1:20">
      <c r="A2741">
        <f t="shared" si="144"/>
        <v>31</v>
      </c>
      <c r="B2741" s="60" t="s">
        <v>36</v>
      </c>
      <c r="C2741" s="60" t="s">
        <v>204</v>
      </c>
      <c r="D2741" s="60">
        <v>1</v>
      </c>
      <c r="E2741" s="65">
        <v>19764.771000000001</v>
      </c>
      <c r="F2741" s="60">
        <v>2024</v>
      </c>
      <c r="G2741" s="65">
        <v>81.358999999999995</v>
      </c>
      <c r="H2741" s="65">
        <v>6.4386307983398403</v>
      </c>
      <c r="I2741" s="66">
        <v>3.7899999618530273</v>
      </c>
      <c r="J2741" s="5">
        <v>10.424725455481319</v>
      </c>
      <c r="K2741" s="6">
        <v>72.748814528783711</v>
      </c>
      <c r="L2741" s="5">
        <v>66.123122644862889</v>
      </c>
      <c r="M2741" s="5">
        <v>10.821394601981432</v>
      </c>
      <c r="N2741" s="7">
        <v>6.1104067522642174</v>
      </c>
      <c r="O2741" s="7" t="s">
        <v>3433</v>
      </c>
      <c r="P2741" s="67">
        <v>54.611921705636426</v>
      </c>
      <c r="Q2741" s="18">
        <f t="shared" si="145"/>
        <v>3</v>
      </c>
      <c r="R2741" s="68">
        <v>1.49</v>
      </c>
      <c r="S2741" s="69">
        <v>30182.79</v>
      </c>
      <c r="T2741" s="59">
        <f t="shared" si="143"/>
        <v>30182.79</v>
      </c>
    </row>
    <row r="2742" spans="1:20">
      <c r="A2742">
        <f t="shared" si="144"/>
        <v>61</v>
      </c>
      <c r="B2742" s="60" t="s">
        <v>21</v>
      </c>
      <c r="C2742" s="60" t="s">
        <v>189</v>
      </c>
      <c r="D2742" s="60">
        <v>3</v>
      </c>
      <c r="E2742" s="65">
        <v>11376.581</v>
      </c>
      <c r="F2742" s="60">
        <v>2017</v>
      </c>
      <c r="G2742" s="65">
        <v>81.361999999999995</v>
      </c>
      <c r="H2742" s="65">
        <v>6.9283475875854492</v>
      </c>
      <c r="I2742" s="66">
        <v>6.320000171661377</v>
      </c>
      <c r="J2742" s="5">
        <v>10.914442244726928</v>
      </c>
      <c r="K2742" s="6">
        <v>76.169105465008798</v>
      </c>
      <c r="L2742" s="5">
        <v>69.543413581087975</v>
      </c>
      <c r="M2742" s="5">
        <v>13.351394811789781</v>
      </c>
      <c r="N2742" s="7">
        <v>5.2087002565214036</v>
      </c>
      <c r="O2742" s="7" t="s">
        <v>1083</v>
      </c>
      <c r="P2742" s="67">
        <v>47.044571550771337</v>
      </c>
      <c r="Q2742" s="18">
        <f t="shared" si="145"/>
        <v>3</v>
      </c>
      <c r="R2742" s="68">
        <v>1.58</v>
      </c>
      <c r="S2742" s="69">
        <v>58529.33</v>
      </c>
      <c r="T2742" s="59">
        <f t="shared" si="143"/>
        <v>58529.33</v>
      </c>
    </row>
    <row r="2743" spans="1:20">
      <c r="A2743">
        <f t="shared" si="144"/>
        <v>23</v>
      </c>
      <c r="B2743" s="60" t="s">
        <v>138</v>
      </c>
      <c r="C2743" s="60" t="s">
        <v>306</v>
      </c>
      <c r="D2743" s="60">
        <v>3</v>
      </c>
      <c r="E2743" s="65">
        <v>9298.74</v>
      </c>
      <c r="F2743" s="60">
        <v>2009</v>
      </c>
      <c r="G2743" s="65">
        <v>81.363</v>
      </c>
      <c r="H2743" s="65">
        <v>7.2659773826599121</v>
      </c>
      <c r="I2743" s="66">
        <v>5.2600002288818359</v>
      </c>
      <c r="J2743" s="5">
        <v>11.252072039801391</v>
      </c>
      <c r="K2743" s="6">
        <v>78.526302727652606</v>
      </c>
      <c r="L2743" s="5">
        <v>71.900610843731783</v>
      </c>
      <c r="M2743" s="5">
        <v>12.29139486901024</v>
      </c>
      <c r="N2743" s="7">
        <v>5.8496705711580113</v>
      </c>
      <c r="O2743" s="7" t="s">
        <v>2257</v>
      </c>
      <c r="P2743" s="67">
        <v>53.385944961359542</v>
      </c>
      <c r="Q2743" s="18">
        <f t="shared" si="145"/>
        <v>3</v>
      </c>
      <c r="R2743" s="68">
        <v>1.67</v>
      </c>
      <c r="S2743" s="69">
        <v>53411.199999999997</v>
      </c>
      <c r="T2743" s="59">
        <f t="shared" si="143"/>
        <v>53411.199999999997</v>
      </c>
    </row>
    <row r="2744" spans="1:20">
      <c r="A2744">
        <f t="shared" si="144"/>
        <v>50</v>
      </c>
      <c r="B2744" s="60" t="s">
        <v>121</v>
      </c>
      <c r="C2744" s="60" t="s">
        <v>289</v>
      </c>
      <c r="D2744" s="60">
        <v>3</v>
      </c>
      <c r="E2744" s="65">
        <v>10346.371999999999</v>
      </c>
      <c r="F2744" s="60">
        <v>2016</v>
      </c>
      <c r="G2744" s="65">
        <v>81.364000000000004</v>
      </c>
      <c r="H2744" s="65">
        <v>5.4466371536254883</v>
      </c>
      <c r="I2744" s="66">
        <v>3.9100000858306885</v>
      </c>
      <c r="J2744" s="5">
        <v>9.4327318107669669</v>
      </c>
      <c r="K2744" s="6">
        <v>65.830244861859825</v>
      </c>
      <c r="L2744" s="5">
        <v>59.204552977939002</v>
      </c>
      <c r="M2744" s="5">
        <v>10.941394725959093</v>
      </c>
      <c r="N2744" s="7">
        <v>5.4110608803348237</v>
      </c>
      <c r="O2744" s="7" t="s">
        <v>1199</v>
      </c>
      <c r="P2744" s="67">
        <v>48.872276808744274</v>
      </c>
      <c r="Q2744" s="18">
        <f t="shared" si="145"/>
        <v>3</v>
      </c>
      <c r="R2744" s="68">
        <v>1.58</v>
      </c>
      <c r="S2744" s="69">
        <v>36636.300000000003</v>
      </c>
      <c r="T2744" s="59">
        <f t="shared" si="143"/>
        <v>36636.300000000003</v>
      </c>
    </row>
    <row r="2745" spans="1:20">
      <c r="A2745">
        <f t="shared" si="144"/>
        <v>39</v>
      </c>
      <c r="B2745" s="60" t="s">
        <v>121</v>
      </c>
      <c r="C2745" s="60" t="s">
        <v>289</v>
      </c>
      <c r="D2745" s="60">
        <v>3</v>
      </c>
      <c r="E2745" s="65">
        <v>10370.519</v>
      </c>
      <c r="F2745" s="60">
        <v>2020</v>
      </c>
      <c r="G2745" s="65">
        <v>81.366</v>
      </c>
      <c r="H2745" s="65">
        <v>5.7677922248840332</v>
      </c>
      <c r="I2745" s="66">
        <v>3.7899999618530273</v>
      </c>
      <c r="J2745" s="5">
        <v>9.7538868820255118</v>
      </c>
      <c r="K2745" s="6">
        <v>68.073232451870638</v>
      </c>
      <c r="L2745" s="5">
        <v>61.447540567949815</v>
      </c>
      <c r="M2745" s="5">
        <v>10.821394601981432</v>
      </c>
      <c r="N2745" s="7">
        <v>5.6783384053566053</v>
      </c>
      <c r="O2745" s="7" t="s">
        <v>656</v>
      </c>
      <c r="P2745" s="67">
        <v>50.988524767043195</v>
      </c>
      <c r="Q2745" s="18">
        <f t="shared" si="145"/>
        <v>3</v>
      </c>
      <c r="R2745" s="68">
        <v>1.53</v>
      </c>
      <c r="S2745" s="69">
        <v>36852.230000000003</v>
      </c>
      <c r="T2745" s="59">
        <f t="shared" si="143"/>
        <v>36852.230000000003</v>
      </c>
    </row>
    <row r="2746" spans="1:20">
      <c r="A2746">
        <f t="shared" si="144"/>
        <v>49</v>
      </c>
      <c r="B2746" s="60" t="s">
        <v>55</v>
      </c>
      <c r="C2746" s="60" t="s">
        <v>223</v>
      </c>
      <c r="D2746" s="60">
        <v>3</v>
      </c>
      <c r="E2746" s="65">
        <v>5479.7169999999996</v>
      </c>
      <c r="F2746" s="60">
        <v>2015</v>
      </c>
      <c r="G2746" s="65">
        <v>81.376999999999995</v>
      </c>
      <c r="H2746" s="65">
        <v>7.4479255676269531</v>
      </c>
      <c r="I2746" s="66">
        <v>6.4353666305541992</v>
      </c>
      <c r="J2746" s="5">
        <v>11.434020224768432</v>
      </c>
      <c r="K2746" s="6">
        <v>79.809818641218627</v>
      </c>
      <c r="L2746" s="5">
        <v>73.184126757297804</v>
      </c>
      <c r="M2746" s="5">
        <v>13.466761270682603</v>
      </c>
      <c r="N2746" s="7">
        <v>5.4344266810922868</v>
      </c>
      <c r="O2746" s="7" t="s">
        <v>1346</v>
      </c>
      <c r="P2746" s="67">
        <v>49.140312987560357</v>
      </c>
      <c r="Q2746" s="18">
        <f t="shared" si="145"/>
        <v>3</v>
      </c>
      <c r="R2746" s="68">
        <v>1.59</v>
      </c>
      <c r="S2746" s="69">
        <v>52782.49</v>
      </c>
      <c r="T2746" s="59">
        <f t="shared" si="143"/>
        <v>52782.49</v>
      </c>
    </row>
    <row r="2747" spans="1:20">
      <c r="A2747">
        <f t="shared" si="144"/>
        <v>16</v>
      </c>
      <c r="B2747" s="60" t="s">
        <v>152</v>
      </c>
      <c r="C2747" s="60" t="s">
        <v>320</v>
      </c>
      <c r="D2747" s="60">
        <v>3</v>
      </c>
      <c r="E2747" s="65">
        <v>68179.315000000002</v>
      </c>
      <c r="F2747" s="60">
        <v>2022</v>
      </c>
      <c r="G2747" s="65">
        <v>81.073999999999998</v>
      </c>
      <c r="H2747" s="65">
        <v>6.7217798233032227</v>
      </c>
      <c r="I2747" s="66">
        <v>3.8399999141693115</v>
      </c>
      <c r="J2747" s="5">
        <v>10.707874480444701</v>
      </c>
      <c r="K2747" s="6">
        <v>74.463006085714852</v>
      </c>
      <c r="L2747" s="5">
        <v>67.83731420179403</v>
      </c>
      <c r="M2747" s="5">
        <v>10.871394554297716</v>
      </c>
      <c r="N2747" s="7">
        <v>6.2399827237413952</v>
      </c>
      <c r="O2747" s="7" t="s">
        <v>3434</v>
      </c>
      <c r="P2747" s="67">
        <v>55.900904463653333</v>
      </c>
      <c r="Q2747" s="18">
        <f t="shared" si="145"/>
        <v>3</v>
      </c>
      <c r="R2747" s="68">
        <v>1.51</v>
      </c>
      <c r="S2747" s="69">
        <v>53139.15</v>
      </c>
      <c r="T2747" s="59">
        <f t="shared" si="143"/>
        <v>53139.15</v>
      </c>
    </row>
    <row r="2748" spans="1:20">
      <c r="A2748">
        <f t="shared" si="144"/>
        <v>56</v>
      </c>
      <c r="B2748" s="60" t="s">
        <v>16</v>
      </c>
      <c r="C2748" s="60" t="s">
        <v>184</v>
      </c>
      <c r="D2748" s="60">
        <v>3</v>
      </c>
      <c r="E2748" s="65">
        <v>8547.8169999999991</v>
      </c>
      <c r="F2748" s="60">
        <v>2014</v>
      </c>
      <c r="G2748" s="65">
        <v>81.39</v>
      </c>
      <c r="H2748" s="65">
        <v>6.9499998092651367</v>
      </c>
      <c r="I2748" s="66">
        <v>6.059999942779541</v>
      </c>
      <c r="J2748" s="5">
        <v>10.936094466406615</v>
      </c>
      <c r="K2748" s="6">
        <v>76.346475704922156</v>
      </c>
      <c r="L2748" s="5">
        <v>69.720783821001334</v>
      </c>
      <c r="M2748" s="5">
        <v>13.091394582907945</v>
      </c>
      <c r="N2748" s="7">
        <v>5.3256956987629431</v>
      </c>
      <c r="O2748" s="7" t="s">
        <v>1504</v>
      </c>
      <c r="P2748" s="67">
        <v>48.268838278414556</v>
      </c>
      <c r="Q2748" s="18">
        <f t="shared" si="145"/>
        <v>3</v>
      </c>
      <c r="R2748" s="68">
        <v>1.61</v>
      </c>
      <c r="S2748" s="69">
        <v>60845.66</v>
      </c>
      <c r="T2748" s="59">
        <f t="shared" si="143"/>
        <v>60845.66</v>
      </c>
    </row>
    <row r="2749" spans="1:20">
      <c r="A2749">
        <f t="shared" si="144"/>
        <v>49</v>
      </c>
      <c r="B2749" s="60" t="s">
        <v>107</v>
      </c>
      <c r="C2749" s="60" t="s">
        <v>275</v>
      </c>
      <c r="D2749" s="60">
        <v>3</v>
      </c>
      <c r="E2749" s="65">
        <v>17636.731</v>
      </c>
      <c r="F2749" s="60">
        <v>2020</v>
      </c>
      <c r="G2749" s="65">
        <v>81.393000000000001</v>
      </c>
      <c r="H2749" s="65">
        <v>7.5044479370117188</v>
      </c>
      <c r="I2749" s="66">
        <v>6.2482161521911621</v>
      </c>
      <c r="J2749" s="5">
        <v>11.490542594153197</v>
      </c>
      <c r="K2749" s="6">
        <v>80.220115984495493</v>
      </c>
      <c r="L2749" s="5">
        <v>73.59442410057467</v>
      </c>
      <c r="M2749" s="5">
        <v>13.279610792319566</v>
      </c>
      <c r="N2749" s="7">
        <v>5.5419112240201311</v>
      </c>
      <c r="O2749" s="7" t="s">
        <v>642</v>
      </c>
      <c r="P2749" s="67">
        <v>49.763479653861737</v>
      </c>
      <c r="Q2749" s="18">
        <f t="shared" si="145"/>
        <v>3</v>
      </c>
      <c r="R2749" s="68">
        <v>1.53</v>
      </c>
      <c r="S2749" s="69">
        <v>64862.19</v>
      </c>
      <c r="T2749" s="59">
        <f t="shared" si="143"/>
        <v>64862.19</v>
      </c>
    </row>
    <row r="2750" spans="1:20">
      <c r="A2750">
        <f t="shared" si="144"/>
        <v>146</v>
      </c>
      <c r="B2750" s="60" t="s">
        <v>122</v>
      </c>
      <c r="C2750" s="60" t="s">
        <v>290</v>
      </c>
      <c r="D2750" s="60">
        <v>4</v>
      </c>
      <c r="E2750" s="65">
        <v>2218.3719999999998</v>
      </c>
      <c r="F2750" s="60">
        <v>2014</v>
      </c>
      <c r="G2750" s="65">
        <v>81.394999999999996</v>
      </c>
      <c r="H2750" s="65">
        <v>6.4534524281819658</v>
      </c>
      <c r="I2750" s="66">
        <v>16.129999160766602</v>
      </c>
      <c r="J2750" s="5">
        <v>10.439547085323445</v>
      </c>
      <c r="K2750" s="6">
        <v>72.884482988646766</v>
      </c>
      <c r="L2750" s="5">
        <v>66.258791104725944</v>
      </c>
      <c r="M2750" s="5">
        <v>23.161393800895006</v>
      </c>
      <c r="N2750" s="7">
        <v>2.8607428237831507</v>
      </c>
      <c r="O2750" s="7" t="s">
        <v>1465</v>
      </c>
      <c r="P2750" s="67">
        <v>25.928017770410413</v>
      </c>
      <c r="Q2750" s="18">
        <f t="shared" si="145"/>
        <v>3</v>
      </c>
      <c r="R2750" s="68">
        <v>1.61</v>
      </c>
      <c r="S2750" s="69">
        <v>128013.95</v>
      </c>
      <c r="T2750" s="59">
        <f t="shared" si="143"/>
        <v>128013.95</v>
      </c>
    </row>
    <row r="2751" spans="1:20">
      <c r="A2751">
        <f t="shared" si="144"/>
        <v>29</v>
      </c>
      <c r="B2751" s="60" t="s">
        <v>121</v>
      </c>
      <c r="C2751" s="60" t="s">
        <v>289</v>
      </c>
      <c r="D2751" s="60">
        <v>3</v>
      </c>
      <c r="E2751" s="65">
        <v>10390.956</v>
      </c>
      <c r="F2751" s="60">
        <v>2021</v>
      </c>
      <c r="G2751" s="65">
        <v>81.397999999999996</v>
      </c>
      <c r="H2751" s="65">
        <v>6.1830143928527832</v>
      </c>
      <c r="I2751" s="66">
        <v>4.1399998664855957</v>
      </c>
      <c r="J2751" s="5">
        <v>10.169109049994262</v>
      </c>
      <c r="K2751" s="6">
        <v>70.999016244783988</v>
      </c>
      <c r="L2751" s="5">
        <v>64.373324360863165</v>
      </c>
      <c r="M2751" s="5">
        <v>11.171394506614</v>
      </c>
      <c r="N2751" s="7">
        <v>5.7623356083925854</v>
      </c>
      <c r="O2751" s="7" t="s">
        <v>409</v>
      </c>
      <c r="P2751" s="67">
        <v>51.682338629988152</v>
      </c>
      <c r="Q2751" s="18">
        <f t="shared" si="145"/>
        <v>3</v>
      </c>
      <c r="R2751" s="68">
        <v>1.52</v>
      </c>
      <c r="S2751" s="69">
        <v>38657.67</v>
      </c>
      <c r="T2751" s="59">
        <f t="shared" si="143"/>
        <v>38657.67</v>
      </c>
    </row>
    <row r="2752" spans="1:20">
      <c r="A2752">
        <f t="shared" si="144"/>
        <v>74</v>
      </c>
      <c r="B2752" s="60" t="s">
        <v>95</v>
      </c>
      <c r="C2752" s="60" t="s">
        <v>263</v>
      </c>
      <c r="D2752" s="60">
        <v>3</v>
      </c>
      <c r="E2752" s="65">
        <v>422.65100000000001</v>
      </c>
      <c r="F2752" s="60">
        <v>2010</v>
      </c>
      <c r="G2752" s="65">
        <v>81.397999999999996</v>
      </c>
      <c r="H2752" s="65">
        <v>5.7738747596740723</v>
      </c>
      <c r="I2752" s="66">
        <v>5.5900001525878906</v>
      </c>
      <c r="J2752" s="5">
        <v>9.7599694168155509</v>
      </c>
      <c r="K2752" s="6">
        <v>68.142471849436333</v>
      </c>
      <c r="L2752" s="5">
        <v>61.516779965515511</v>
      </c>
      <c r="M2752" s="5">
        <v>12.621394792716295</v>
      </c>
      <c r="N2752" s="7">
        <v>4.8740080613765722</v>
      </c>
      <c r="O2752" s="7" t="s">
        <v>2162</v>
      </c>
      <c r="P2752" s="67">
        <v>44.379499630890699</v>
      </c>
      <c r="Q2752" s="18">
        <f t="shared" si="145"/>
        <v>3</v>
      </c>
      <c r="R2752" s="68">
        <v>1.65</v>
      </c>
      <c r="S2752" s="69">
        <v>37527.339999999997</v>
      </c>
      <c r="T2752" s="59">
        <f t="shared" si="143"/>
        <v>37527.339999999997</v>
      </c>
    </row>
    <row r="2753" spans="1:20">
      <c r="A2753">
        <f t="shared" si="144"/>
        <v>35</v>
      </c>
      <c r="B2753" s="60" t="s">
        <v>56</v>
      </c>
      <c r="C2753" s="60" t="s">
        <v>224</v>
      </c>
      <c r="D2753" s="60">
        <v>3</v>
      </c>
      <c r="E2753" s="65">
        <v>63417.362999999998</v>
      </c>
      <c r="F2753" s="60">
        <v>2010</v>
      </c>
      <c r="G2753" s="65">
        <v>81.405000000000001</v>
      </c>
      <c r="H2753" s="65">
        <v>6.7979011535644531</v>
      </c>
      <c r="I2753" s="66">
        <v>5.5100002288818359</v>
      </c>
      <c r="J2753" s="5">
        <v>10.783995810705932</v>
      </c>
      <c r="K2753" s="6">
        <v>75.29852753126427</v>
      </c>
      <c r="L2753" s="5">
        <v>68.672835647343447</v>
      </c>
      <c r="M2753" s="5">
        <v>12.54139486901024</v>
      </c>
      <c r="N2753" s="7">
        <v>5.475693602235097</v>
      </c>
      <c r="O2753" s="7" t="s">
        <v>2110</v>
      </c>
      <c r="P2753" s="67">
        <v>49.858050938600591</v>
      </c>
      <c r="Q2753" s="18">
        <f t="shared" si="145"/>
        <v>3</v>
      </c>
      <c r="R2753" s="68">
        <v>1.65</v>
      </c>
      <c r="S2753" s="69">
        <v>49130.42</v>
      </c>
      <c r="T2753" s="59">
        <f t="shared" si="143"/>
        <v>49130.42</v>
      </c>
    </row>
    <row r="2754" spans="1:20">
      <c r="A2754">
        <f t="shared" si="144"/>
        <v>61</v>
      </c>
      <c r="B2754" s="60" t="s">
        <v>73</v>
      </c>
      <c r="C2754" s="60" t="s">
        <v>241</v>
      </c>
      <c r="D2754" s="60">
        <v>3</v>
      </c>
      <c r="E2754" s="65">
        <v>4658.2389999999996</v>
      </c>
      <c r="F2754" s="60">
        <v>2014</v>
      </c>
      <c r="G2754" s="65">
        <v>81.406000000000006</v>
      </c>
      <c r="H2754" s="65">
        <v>7.0183792114257813</v>
      </c>
      <c r="I2754" s="66">
        <v>6.3415298461914063</v>
      </c>
      <c r="J2754" s="5">
        <v>11.00447386856726</v>
      </c>
      <c r="K2754" s="6">
        <v>76.838944681963625</v>
      </c>
      <c r="L2754" s="5">
        <v>70.213252798042802</v>
      </c>
      <c r="M2754" s="5">
        <v>13.37292448631981</v>
      </c>
      <c r="N2754" s="7">
        <v>5.2504037445114804</v>
      </c>
      <c r="O2754" s="7" t="s">
        <v>1498</v>
      </c>
      <c r="P2754" s="67">
        <v>47.58643819981566</v>
      </c>
      <c r="Q2754" s="18">
        <f t="shared" si="145"/>
        <v>3</v>
      </c>
      <c r="R2754" s="68">
        <v>1.61</v>
      </c>
      <c r="S2754" s="69">
        <v>65575.81</v>
      </c>
      <c r="T2754" s="59">
        <f t="shared" ref="T2754:T2817" si="146">IF(S2754=0,"",IF(F2754=2025,_xlfn.XLOOKUP("2024"&amp;C2754,O:O,S:S,"",0),S2754))</f>
        <v>65575.81</v>
      </c>
    </row>
    <row r="2755" spans="1:20">
      <c r="A2755">
        <f t="shared" ref="A2755:A2818" si="147">IF(ISNUMBER(P2755),COUNTIFS($F$3:$F$3127,F2755,$P$3:$P$3127,"&gt;"&amp;P2755)+1,"")</f>
        <v>25</v>
      </c>
      <c r="B2755" s="60" t="s">
        <v>108</v>
      </c>
      <c r="C2755" s="60" t="s">
        <v>276</v>
      </c>
      <c r="D2755" s="60">
        <v>2</v>
      </c>
      <c r="E2755" s="65">
        <v>4522.9830000000002</v>
      </c>
      <c r="F2755" s="60">
        <v>2014</v>
      </c>
      <c r="G2755" s="65">
        <v>81.411000000000001</v>
      </c>
      <c r="H2755" s="65">
        <v>7.3058924674987793</v>
      </c>
      <c r="I2755" s="66">
        <v>5.2165818214416504</v>
      </c>
      <c r="J2755" s="5">
        <v>11.291987124640258</v>
      </c>
      <c r="K2755" s="6">
        <v>78.851354166733543</v>
      </c>
      <c r="L2755" s="5">
        <v>72.225662282812721</v>
      </c>
      <c r="M2755" s="5">
        <v>12.247976461570055</v>
      </c>
      <c r="N2755" s="7">
        <v>5.8969465290394751</v>
      </c>
      <c r="O2755" s="7" t="s">
        <v>1512</v>
      </c>
      <c r="P2755" s="67">
        <v>53.446305317966363</v>
      </c>
      <c r="Q2755" s="18">
        <f t="shared" si="145"/>
        <v>3</v>
      </c>
      <c r="R2755" s="68">
        <v>1.61</v>
      </c>
      <c r="S2755" s="69">
        <v>44255.5</v>
      </c>
      <c r="T2755" s="59">
        <f t="shared" si="146"/>
        <v>44255.5</v>
      </c>
    </row>
    <row r="2756" spans="1:20">
      <c r="A2756" t="str">
        <f t="shared" si="147"/>
        <v/>
      </c>
      <c r="B2756" s="60" t="s">
        <v>90</v>
      </c>
      <c r="C2756" s="60" t="s">
        <v>258</v>
      </c>
      <c r="D2756" s="60">
        <v>3</v>
      </c>
      <c r="E2756" s="65">
        <v>630.59699999999998</v>
      </c>
      <c r="F2756" s="60">
        <v>2020</v>
      </c>
      <c r="G2756" s="65">
        <v>81.411000000000001</v>
      </c>
      <c r="H2756" s="65" t="s">
        <v>367</v>
      </c>
      <c r="I2756" s="66">
        <v>10.789999961853027</v>
      </c>
      <c r="J2756" s="5" t="s">
        <v>367</v>
      </c>
      <c r="K2756" s="6" t="s">
        <v>367</v>
      </c>
      <c r="L2756" s="5" t="s">
        <v>367</v>
      </c>
      <c r="M2756" s="5">
        <v>17.821394601981432</v>
      </c>
      <c r="N2756" s="7" t="s">
        <v>367</v>
      </c>
      <c r="O2756" s="7" t="s">
        <v>625</v>
      </c>
      <c r="P2756" s="67" t="s">
        <v>367</v>
      </c>
      <c r="Q2756" s="18">
        <f t="shared" si="145"/>
        <v>3</v>
      </c>
      <c r="R2756" s="68">
        <v>1.53</v>
      </c>
      <c r="S2756" s="69">
        <v>129865.63</v>
      </c>
      <c r="T2756" s="59">
        <f t="shared" si="146"/>
        <v>129865.63</v>
      </c>
    </row>
    <row r="2757" spans="1:20">
      <c r="A2757" t="str">
        <f t="shared" si="147"/>
        <v/>
      </c>
      <c r="B2757" s="60" t="s">
        <v>75</v>
      </c>
      <c r="C2757" s="60" t="s">
        <v>243</v>
      </c>
      <c r="D2757" s="60">
        <v>3</v>
      </c>
      <c r="E2757" s="65">
        <v>58754.432999999997</v>
      </c>
      <c r="F2757" s="60">
        <v>2006</v>
      </c>
      <c r="G2757" s="65">
        <v>81.414000000000001</v>
      </c>
      <c r="H2757" s="65" t="s">
        <v>367</v>
      </c>
      <c r="I2757" s="66">
        <v>5.7199997901916504</v>
      </c>
      <c r="J2757" s="5" t="s">
        <v>367</v>
      </c>
      <c r="K2757" s="6" t="s">
        <v>367</v>
      </c>
      <c r="L2757" s="5" t="s">
        <v>367</v>
      </c>
      <c r="M2757" s="5">
        <v>12.751394430320055</v>
      </c>
      <c r="N2757" s="7" t="s">
        <v>367</v>
      </c>
      <c r="O2757" s="7" t="s">
        <v>2705</v>
      </c>
      <c r="P2757" s="67" t="s">
        <v>367</v>
      </c>
      <c r="Q2757" s="18">
        <f t="shared" si="145"/>
        <v>3</v>
      </c>
      <c r="R2757" s="68">
        <v>1.71</v>
      </c>
      <c r="S2757" s="69">
        <v>52304.24</v>
      </c>
      <c r="T2757" s="59">
        <f t="shared" si="146"/>
        <v>52304.24</v>
      </c>
    </row>
    <row r="2758" spans="1:20">
      <c r="A2758">
        <f t="shared" si="147"/>
        <v>66</v>
      </c>
      <c r="B2758" s="60" t="s">
        <v>68</v>
      </c>
      <c r="C2758" s="60" t="s">
        <v>236</v>
      </c>
      <c r="D2758" s="60">
        <v>3</v>
      </c>
      <c r="E2758" s="65">
        <v>318.61200000000002</v>
      </c>
      <c r="F2758" s="60">
        <v>2009</v>
      </c>
      <c r="G2758" s="65">
        <v>81.417000000000002</v>
      </c>
      <c r="H2758" s="65">
        <v>7.0638781785964966</v>
      </c>
      <c r="I2758" s="66">
        <v>7.2558498382568359</v>
      </c>
      <c r="J2758" s="5">
        <v>11.049972835737975</v>
      </c>
      <c r="K2758" s="6">
        <v>77.167067876288968</v>
      </c>
      <c r="L2758" s="5">
        <v>70.541375992368145</v>
      </c>
      <c r="M2758" s="5">
        <v>14.28724447838524</v>
      </c>
      <c r="N2758" s="7">
        <v>4.9373674608206048</v>
      </c>
      <c r="O2758" s="7" t="s">
        <v>2230</v>
      </c>
      <c r="P2758" s="67">
        <v>45.059978046797319</v>
      </c>
      <c r="Q2758" s="18">
        <f t="shared" si="145"/>
        <v>3</v>
      </c>
      <c r="R2758" s="68">
        <v>1.67</v>
      </c>
      <c r="S2758" s="69">
        <v>57406.47</v>
      </c>
      <c r="T2758" s="59">
        <f t="shared" si="146"/>
        <v>57406.47</v>
      </c>
    </row>
    <row r="2759" spans="1:20">
      <c r="A2759">
        <f t="shared" si="147"/>
        <v>127</v>
      </c>
      <c r="B2759" s="60" t="s">
        <v>18</v>
      </c>
      <c r="C2759" s="60" t="s">
        <v>186</v>
      </c>
      <c r="D2759" s="60">
        <v>4</v>
      </c>
      <c r="E2759" s="65">
        <v>1607.049</v>
      </c>
      <c r="F2759" s="60">
        <v>2024</v>
      </c>
      <c r="G2759" s="65">
        <v>81.423000000000002</v>
      </c>
      <c r="H2759" s="65">
        <v>6.1010000000000009</v>
      </c>
      <c r="I2759" s="66">
        <v>7.6523885726928711</v>
      </c>
      <c r="J2759" s="5">
        <v>10.087094657141481</v>
      </c>
      <c r="K2759" s="6">
        <v>70.44803575268871</v>
      </c>
      <c r="L2759" s="5">
        <v>63.822343868767888</v>
      </c>
      <c r="M2759" s="5">
        <v>14.683783212821275</v>
      </c>
      <c r="N2759" s="7">
        <v>4.3464509754571186</v>
      </c>
      <c r="O2759" s="7" t="s">
        <v>3435</v>
      </c>
      <c r="P2759" s="67">
        <v>38.846520369710944</v>
      </c>
      <c r="Q2759" s="18">
        <f t="shared" si="145"/>
        <v>3</v>
      </c>
      <c r="R2759" s="68">
        <v>1.49</v>
      </c>
      <c r="S2759" s="69">
        <v>58891.83</v>
      </c>
      <c r="T2759" s="59">
        <f t="shared" si="146"/>
        <v>58891.83</v>
      </c>
    </row>
    <row r="2760" spans="1:20">
      <c r="A2760">
        <f t="shared" si="147"/>
        <v>80</v>
      </c>
      <c r="B2760" s="60" t="s">
        <v>15</v>
      </c>
      <c r="C2760" s="60" t="s">
        <v>183</v>
      </c>
      <c r="D2760" s="60">
        <v>2</v>
      </c>
      <c r="E2760" s="65">
        <v>21370.589</v>
      </c>
      <c r="F2760" s="60">
        <v>2008</v>
      </c>
      <c r="G2760" s="65">
        <v>81.427000000000007</v>
      </c>
      <c r="H2760" s="65">
        <v>7.2537574768066406</v>
      </c>
      <c r="I2760" s="66">
        <v>8.7992944717407227</v>
      </c>
      <c r="J2760" s="5">
        <v>11.239852133948119</v>
      </c>
      <c r="K2760" s="6">
        <v>78.502723653901043</v>
      </c>
      <c r="L2760" s="5">
        <v>71.877031769980221</v>
      </c>
      <c r="M2760" s="5">
        <v>15.830689111869127</v>
      </c>
      <c r="N2760" s="7">
        <v>4.5403602624026078</v>
      </c>
      <c r="O2760" s="7" t="s">
        <v>2470</v>
      </c>
      <c r="P2760" s="67">
        <v>41.532006370277919</v>
      </c>
      <c r="Q2760" s="18">
        <f t="shared" si="145"/>
        <v>3</v>
      </c>
      <c r="R2760" s="68">
        <v>1.69</v>
      </c>
      <c r="S2760" s="69">
        <v>52473.38</v>
      </c>
      <c r="T2760" s="59">
        <f t="shared" si="146"/>
        <v>52473.38</v>
      </c>
    </row>
    <row r="2761" spans="1:20">
      <c r="A2761">
        <f t="shared" si="147"/>
        <v>83</v>
      </c>
      <c r="B2761" s="60" t="s">
        <v>130</v>
      </c>
      <c r="C2761" s="60" t="s">
        <v>298</v>
      </c>
      <c r="D2761" s="60">
        <v>8</v>
      </c>
      <c r="E2761" s="65">
        <v>4968.5680000000002</v>
      </c>
      <c r="F2761" s="60">
        <v>2009</v>
      </c>
      <c r="G2761" s="65">
        <v>81.427999999999997</v>
      </c>
      <c r="H2761" s="65">
        <v>6.144676685333252</v>
      </c>
      <c r="I2761" s="66">
        <v>6.7653427124023438</v>
      </c>
      <c r="J2761" s="5">
        <v>10.130771342474731</v>
      </c>
      <c r="K2761" s="6">
        <v>70.75741749693087</v>
      </c>
      <c r="L2761" s="5">
        <v>64.131725613010047</v>
      </c>
      <c r="M2761" s="5">
        <v>13.796737352530748</v>
      </c>
      <c r="N2761" s="7">
        <v>4.6483254681402126</v>
      </c>
      <c r="O2761" s="7" t="s">
        <v>2351</v>
      </c>
      <c r="P2761" s="67">
        <v>42.422089344339597</v>
      </c>
      <c r="Q2761" s="18">
        <f t="shared" si="145"/>
        <v>3</v>
      </c>
      <c r="R2761" s="68">
        <v>1.67</v>
      </c>
      <c r="S2761" s="69">
        <v>84843.520000000004</v>
      </c>
      <c r="T2761" s="59">
        <f t="shared" si="146"/>
        <v>84843.520000000004</v>
      </c>
    </row>
    <row r="2762" spans="1:20">
      <c r="A2762">
        <f t="shared" si="147"/>
        <v>85</v>
      </c>
      <c r="B2762" s="60" t="s">
        <v>47</v>
      </c>
      <c r="C2762" s="60" t="s">
        <v>215</v>
      </c>
      <c r="D2762" s="60">
        <v>3</v>
      </c>
      <c r="E2762" s="65">
        <v>5814.6180000000004</v>
      </c>
      <c r="F2762" s="60">
        <v>2019</v>
      </c>
      <c r="G2762" s="65">
        <v>81.433999999999997</v>
      </c>
      <c r="H2762" s="65">
        <v>7.6930031776428223</v>
      </c>
      <c r="I2762" s="66">
        <v>7.7399997711181641</v>
      </c>
      <c r="J2762" s="5">
        <v>11.679097834784301</v>
      </c>
      <c r="K2762" s="6">
        <v>81.57756851247639</v>
      </c>
      <c r="L2762" s="5">
        <v>74.951876628555567</v>
      </c>
      <c r="M2762" s="5">
        <v>14.771394411246568</v>
      </c>
      <c r="N2762" s="7">
        <v>5.0741233049392473</v>
      </c>
      <c r="O2762" s="7" t="s">
        <v>721</v>
      </c>
      <c r="P2762" s="67">
        <v>45.669425740482843</v>
      </c>
      <c r="Q2762" s="18">
        <f t="shared" si="145"/>
        <v>3</v>
      </c>
      <c r="R2762" s="68">
        <v>1.55</v>
      </c>
      <c r="S2762" s="69">
        <v>67131.47</v>
      </c>
      <c r="T2762" s="59">
        <f t="shared" si="146"/>
        <v>67131.47</v>
      </c>
    </row>
    <row r="2763" spans="1:20">
      <c r="A2763">
        <f t="shared" si="147"/>
        <v>55</v>
      </c>
      <c r="B2763" s="60" t="s">
        <v>47</v>
      </c>
      <c r="C2763" s="60" t="s">
        <v>215</v>
      </c>
      <c r="D2763" s="60">
        <v>3</v>
      </c>
      <c r="E2763" s="65">
        <v>5856.7759999999998</v>
      </c>
      <c r="F2763" s="60">
        <v>2021</v>
      </c>
      <c r="G2763" s="65">
        <v>81.436000000000007</v>
      </c>
      <c r="H2763" s="65">
        <v>7.6987471580505371</v>
      </c>
      <c r="I2763" s="66">
        <v>6.929999828338623</v>
      </c>
      <c r="J2763" s="5">
        <v>11.684841815192016</v>
      </c>
      <c r="K2763" s="6">
        <v>81.619694269679002</v>
      </c>
      <c r="L2763" s="5">
        <v>74.994002385758179</v>
      </c>
      <c r="M2763" s="5">
        <v>13.961394468467027</v>
      </c>
      <c r="N2763" s="7">
        <v>5.3715266447874086</v>
      </c>
      <c r="O2763" s="7" t="s">
        <v>404</v>
      </c>
      <c r="P2763" s="67">
        <v>48.177176388611564</v>
      </c>
      <c r="Q2763" s="18">
        <f t="shared" si="145"/>
        <v>3</v>
      </c>
      <c r="R2763" s="68">
        <v>1.52</v>
      </c>
      <c r="S2763" s="69">
        <v>69715.179999999993</v>
      </c>
      <c r="T2763" s="59">
        <f t="shared" si="146"/>
        <v>69715.179999999993</v>
      </c>
    </row>
    <row r="2764" spans="1:20">
      <c r="A2764">
        <f t="shared" si="147"/>
        <v>100</v>
      </c>
      <c r="B2764" s="60" t="s">
        <v>151</v>
      </c>
      <c r="C2764" s="60" t="s">
        <v>319</v>
      </c>
      <c r="D2764" s="60">
        <v>4</v>
      </c>
      <c r="E2764" s="65">
        <v>5624.6350000000002</v>
      </c>
      <c r="F2764" s="60">
        <v>2007</v>
      </c>
      <c r="G2764" s="65">
        <v>81.438000000000002</v>
      </c>
      <c r="H2764" s="65">
        <v>6.7781688372294111</v>
      </c>
      <c r="I2764" s="66">
        <v>10.815432548522949</v>
      </c>
      <c r="J2764" s="5">
        <v>10.764263494370891</v>
      </c>
      <c r="K2764" s="6">
        <v>75.191216657734941</v>
      </c>
      <c r="L2764" s="5">
        <v>68.565524773814118</v>
      </c>
      <c r="M2764" s="5">
        <v>17.846827188651353</v>
      </c>
      <c r="N2764" s="7">
        <v>3.8418887597799096</v>
      </c>
      <c r="O2764" s="7" t="s">
        <v>2555</v>
      </c>
      <c r="P2764" s="67">
        <v>35.142882772179796</v>
      </c>
      <c r="Q2764" s="18">
        <f t="shared" si="145"/>
        <v>3</v>
      </c>
      <c r="R2764" s="68">
        <v>1.69</v>
      </c>
      <c r="S2764" s="69">
        <v>87180.61</v>
      </c>
      <c r="T2764" s="59">
        <f t="shared" si="146"/>
        <v>87180.61</v>
      </c>
    </row>
    <row r="2765" spans="1:20">
      <c r="A2765">
        <f t="shared" si="147"/>
        <v>15</v>
      </c>
      <c r="B2765" s="60" t="s">
        <v>152</v>
      </c>
      <c r="C2765" s="60" t="s">
        <v>320</v>
      </c>
      <c r="D2765" s="60">
        <v>3</v>
      </c>
      <c r="E2765" s="65">
        <v>68682.962</v>
      </c>
      <c r="F2765" s="60">
        <v>2023</v>
      </c>
      <c r="G2765" s="65">
        <v>81.302000000000007</v>
      </c>
      <c r="H2765" s="65">
        <v>6.6582582206726073</v>
      </c>
      <c r="I2765" s="66">
        <v>3.6500000953674316</v>
      </c>
      <c r="J2765" s="5">
        <v>10.644352877814086</v>
      </c>
      <c r="K2765" s="6">
        <v>74.229440212526242</v>
      </c>
      <c r="L2765" s="5">
        <v>67.60374832860542</v>
      </c>
      <c r="M2765" s="5">
        <v>10.681394735495836</v>
      </c>
      <c r="N2765" s="7">
        <v>6.3291124429610566</v>
      </c>
      <c r="O2765" s="7" t="s">
        <v>3436</v>
      </c>
      <c r="P2765" s="67">
        <v>56.632991459796223</v>
      </c>
      <c r="Q2765" s="18">
        <f t="shared" si="145"/>
        <v>3</v>
      </c>
      <c r="R2765" s="68">
        <v>1.5</v>
      </c>
      <c r="S2765" s="69">
        <v>52592.68</v>
      </c>
      <c r="T2765" s="59">
        <f t="shared" si="146"/>
        <v>52592.68</v>
      </c>
    </row>
    <row r="2766" spans="1:20">
      <c r="A2766">
        <f t="shared" si="147"/>
        <v>11</v>
      </c>
      <c r="B2766" s="60" t="s">
        <v>113</v>
      </c>
      <c r="C2766" s="60" t="s">
        <v>281</v>
      </c>
      <c r="D2766" s="60">
        <v>3</v>
      </c>
      <c r="E2766" s="65">
        <v>5018.4579999999996</v>
      </c>
      <c r="F2766" s="60">
        <v>2012</v>
      </c>
      <c r="G2766" s="65">
        <v>81.445999999999998</v>
      </c>
      <c r="H2766" s="65">
        <v>7.6782770156860352</v>
      </c>
      <c r="I2766" s="66">
        <v>5.2300000190734863</v>
      </c>
      <c r="J2766" s="5">
        <v>11.664371672827514</v>
      </c>
      <c r="K2766" s="6">
        <v>81.486713442263905</v>
      </c>
      <c r="L2766" s="5">
        <v>74.861021558343083</v>
      </c>
      <c r="M2766" s="5">
        <v>12.261394659201891</v>
      </c>
      <c r="N2766" s="7">
        <v>6.1054246795784879</v>
      </c>
      <c r="O2766" s="7" t="s">
        <v>1794</v>
      </c>
      <c r="P2766" s="67">
        <v>55.39985911987872</v>
      </c>
      <c r="Q2766" s="18">
        <f t="shared" si="145"/>
        <v>3</v>
      </c>
      <c r="R2766" s="68">
        <v>1.62</v>
      </c>
      <c r="S2766" s="69">
        <v>84237.15</v>
      </c>
      <c r="T2766" s="59">
        <f t="shared" si="146"/>
        <v>84237.15</v>
      </c>
    </row>
    <row r="2767" spans="1:20">
      <c r="A2767">
        <f t="shared" si="147"/>
        <v>10</v>
      </c>
      <c r="B2767" s="60" t="s">
        <v>152</v>
      </c>
      <c r="C2767" s="60" t="s">
        <v>320</v>
      </c>
      <c r="D2767" s="60">
        <v>3</v>
      </c>
      <c r="E2767" s="65">
        <v>69138.191999999995</v>
      </c>
      <c r="F2767" s="60">
        <v>2024</v>
      </c>
      <c r="G2767" s="65">
        <v>81.447999999999993</v>
      </c>
      <c r="H2767" s="65">
        <v>6.8039619560241675</v>
      </c>
      <c r="I2767" s="66">
        <v>3.440000057220459</v>
      </c>
      <c r="J2767" s="5">
        <v>10.790056613165646</v>
      </c>
      <c r="K2767" s="6">
        <v>75.380643452219843</v>
      </c>
      <c r="L2767" s="5">
        <v>68.75495156829902</v>
      </c>
      <c r="M2767" s="5">
        <v>10.471394697348863</v>
      </c>
      <c r="N2767" s="7">
        <v>6.5659784160085506</v>
      </c>
      <c r="O2767" s="7" t="s">
        <v>3437</v>
      </c>
      <c r="P2767" s="67">
        <v>58.683605480614723</v>
      </c>
      <c r="Q2767" s="18">
        <f t="shared" si="145"/>
        <v>3</v>
      </c>
      <c r="R2767" s="68">
        <v>1.49</v>
      </c>
      <c r="S2767" s="69">
        <v>52621.18</v>
      </c>
      <c r="T2767" s="59">
        <f t="shared" si="146"/>
        <v>52621.18</v>
      </c>
    </row>
    <row r="2768" spans="1:20">
      <c r="A2768">
        <f t="shared" si="147"/>
        <v>42</v>
      </c>
      <c r="B2768" s="60" t="s">
        <v>45</v>
      </c>
      <c r="C2768" s="60" t="s">
        <v>213</v>
      </c>
      <c r="D2768" s="60">
        <v>3</v>
      </c>
      <c r="E2768" s="65">
        <v>1286.671</v>
      </c>
      <c r="F2768" s="60">
        <v>2019</v>
      </c>
      <c r="G2768" s="65">
        <v>81.453999999999994</v>
      </c>
      <c r="H2768" s="65">
        <v>6.1368327140808105</v>
      </c>
      <c r="I2768" s="66">
        <v>4.320000171661377</v>
      </c>
      <c r="J2768" s="5">
        <v>10.122927371222289</v>
      </c>
      <c r="K2768" s="6">
        <v>70.725207403892668</v>
      </c>
      <c r="L2768" s="5">
        <v>64.099515519971845</v>
      </c>
      <c r="M2768" s="5">
        <v>11.351394811789781</v>
      </c>
      <c r="N2768" s="7">
        <v>5.6468404617022774</v>
      </c>
      <c r="O2768" s="7" t="s">
        <v>805</v>
      </c>
      <c r="P2768" s="67">
        <v>50.824141558214208</v>
      </c>
      <c r="Q2768" s="18">
        <f t="shared" si="145"/>
        <v>3</v>
      </c>
      <c r="R2768" s="68">
        <v>1.55</v>
      </c>
      <c r="S2768" s="69">
        <v>45454.36</v>
      </c>
      <c r="T2768" s="59">
        <f t="shared" si="146"/>
        <v>45454.36</v>
      </c>
    </row>
    <row r="2769" spans="1:20">
      <c r="A2769">
        <f t="shared" si="147"/>
        <v>45</v>
      </c>
      <c r="B2769" s="60" t="s">
        <v>45</v>
      </c>
      <c r="C2769" s="60" t="s">
        <v>213</v>
      </c>
      <c r="D2769" s="60">
        <v>3</v>
      </c>
      <c r="E2769" s="65">
        <v>1219.502</v>
      </c>
      <c r="F2769" s="60">
        <v>2015</v>
      </c>
      <c r="G2769" s="65">
        <v>81.463999999999999</v>
      </c>
      <c r="H2769" s="65">
        <v>5.4391613006591797</v>
      </c>
      <c r="I2769" s="66">
        <v>3.7300000190734863</v>
      </c>
      <c r="J2769" s="5">
        <v>9.4252559578006583</v>
      </c>
      <c r="K2769" s="6">
        <v>65.858915706319465</v>
      </c>
      <c r="L2769" s="5">
        <v>59.233223822398642</v>
      </c>
      <c r="M2769" s="5">
        <v>10.761394659201891</v>
      </c>
      <c r="N2769" s="7">
        <v>5.5042330198111724</v>
      </c>
      <c r="O2769" s="7" t="s">
        <v>1414</v>
      </c>
      <c r="P2769" s="67">
        <v>49.771530507726112</v>
      </c>
      <c r="Q2769" s="18">
        <f t="shared" si="145"/>
        <v>3</v>
      </c>
      <c r="R2769" s="68">
        <v>1.59</v>
      </c>
      <c r="S2769" s="69">
        <v>37258.65</v>
      </c>
      <c r="T2769" s="59">
        <f t="shared" si="146"/>
        <v>37258.65</v>
      </c>
    </row>
    <row r="2770" spans="1:20">
      <c r="A2770">
        <f t="shared" si="147"/>
        <v>70</v>
      </c>
      <c r="B2770" s="60" t="s">
        <v>21</v>
      </c>
      <c r="C2770" s="60" t="s">
        <v>189</v>
      </c>
      <c r="D2770" s="60">
        <v>3</v>
      </c>
      <c r="E2770" s="65">
        <v>11428.605</v>
      </c>
      <c r="F2770" s="60">
        <v>2018</v>
      </c>
      <c r="G2770" s="65">
        <v>81.480999999999995</v>
      </c>
      <c r="H2770" s="65">
        <v>6.8921718597412109</v>
      </c>
      <c r="I2770" s="66">
        <v>6.2699999809265137</v>
      </c>
      <c r="J2770" s="5">
        <v>10.87826651688269</v>
      </c>
      <c r="K2770" s="6">
        <v>76.027679924562932</v>
      </c>
      <c r="L2770" s="5">
        <v>69.401988040642109</v>
      </c>
      <c r="M2770" s="5">
        <v>13.301394621054918</v>
      </c>
      <c r="N2770" s="7">
        <v>5.2176474736555045</v>
      </c>
      <c r="O2770" s="7" t="s">
        <v>941</v>
      </c>
      <c r="P2770" s="67">
        <v>47.015933216400853</v>
      </c>
      <c r="Q2770" s="18">
        <f t="shared" si="145"/>
        <v>3</v>
      </c>
      <c r="R2770" s="68">
        <v>1.56</v>
      </c>
      <c r="S2770" s="69">
        <v>59357.69</v>
      </c>
      <c r="T2770" s="59">
        <f t="shared" si="146"/>
        <v>59357.69</v>
      </c>
    </row>
    <row r="2771" spans="1:20">
      <c r="A2771">
        <f t="shared" si="147"/>
        <v>63</v>
      </c>
      <c r="B2771" s="60" t="s">
        <v>107</v>
      </c>
      <c r="C2771" s="60" t="s">
        <v>275</v>
      </c>
      <c r="D2771" s="60">
        <v>3</v>
      </c>
      <c r="E2771" s="65">
        <v>17107.433000000001</v>
      </c>
      <c r="F2771" s="60">
        <v>2015</v>
      </c>
      <c r="G2771" s="65">
        <v>81.489999999999995</v>
      </c>
      <c r="H2771" s="65">
        <v>7.324437141418457</v>
      </c>
      <c r="I2771" s="66">
        <v>6.6840500831604004</v>
      </c>
      <c r="J2771" s="5">
        <v>11.310531798559936</v>
      </c>
      <c r="K2771" s="6">
        <v>79.057492472525624</v>
      </c>
      <c r="L2771" s="5">
        <v>72.431800588604801</v>
      </c>
      <c r="M2771" s="5">
        <v>13.715444723288805</v>
      </c>
      <c r="N2771" s="7">
        <v>5.2810391532996164</v>
      </c>
      <c r="O2771" s="7" t="s">
        <v>1336</v>
      </c>
      <c r="P2771" s="67">
        <v>47.753320105616659</v>
      </c>
      <c r="Q2771" s="18">
        <f t="shared" ref="Q2771:Q2834" si="148">IF(I2771&lt;R2771,1,IF(I2771&lt;R2771*2,2,3))</f>
        <v>3</v>
      </c>
      <c r="R2771" s="68">
        <v>1.59</v>
      </c>
      <c r="S2771" s="69">
        <v>63081.39</v>
      </c>
      <c r="T2771" s="59">
        <f t="shared" si="146"/>
        <v>63081.39</v>
      </c>
    </row>
    <row r="2772" spans="1:20">
      <c r="A2772">
        <f t="shared" si="147"/>
        <v>56</v>
      </c>
      <c r="B2772" s="60" t="s">
        <v>61</v>
      </c>
      <c r="C2772" s="60" t="s">
        <v>229</v>
      </c>
      <c r="D2772" s="60">
        <v>3</v>
      </c>
      <c r="E2772" s="65">
        <v>10730.843999999999</v>
      </c>
      <c r="F2772" s="60">
        <v>2018</v>
      </c>
      <c r="G2772" s="65">
        <v>81.495000000000005</v>
      </c>
      <c r="H2772" s="65">
        <v>5.4092893600463867</v>
      </c>
      <c r="I2772" s="66">
        <v>3.940000057220459</v>
      </c>
      <c r="J2772" s="5">
        <v>9.3953840171878653</v>
      </c>
      <c r="K2772" s="6">
        <v>65.675167983792647</v>
      </c>
      <c r="L2772" s="5">
        <v>59.049476099871825</v>
      </c>
      <c r="M2772" s="5">
        <v>10.971394697348863</v>
      </c>
      <c r="N2772" s="7">
        <v>5.3821303242458853</v>
      </c>
      <c r="O2772" s="7" t="s">
        <v>907</v>
      </c>
      <c r="P2772" s="67">
        <v>48.498079098744761</v>
      </c>
      <c r="Q2772" s="18">
        <f t="shared" si="148"/>
        <v>3</v>
      </c>
      <c r="R2772" s="68">
        <v>1.56</v>
      </c>
      <c r="S2772" s="69">
        <v>32722.33</v>
      </c>
      <c r="T2772" s="59">
        <f t="shared" si="146"/>
        <v>32722.33</v>
      </c>
    </row>
    <row r="2773" spans="1:20">
      <c r="A2773">
        <f t="shared" si="147"/>
        <v>41</v>
      </c>
      <c r="B2773" s="60" t="s">
        <v>55</v>
      </c>
      <c r="C2773" s="60" t="s">
        <v>223</v>
      </c>
      <c r="D2773" s="60">
        <v>3</v>
      </c>
      <c r="E2773" s="65">
        <v>5508.3959999999997</v>
      </c>
      <c r="F2773" s="60">
        <v>2017</v>
      </c>
      <c r="G2773" s="65">
        <v>81.497</v>
      </c>
      <c r="H2773" s="65">
        <v>7.7882518768310547</v>
      </c>
      <c r="I2773" s="66">
        <v>6.5029377937316895</v>
      </c>
      <c r="J2773" s="5">
        <v>11.774346533972533</v>
      </c>
      <c r="K2773" s="6">
        <v>82.306498863441263</v>
      </c>
      <c r="L2773" s="5">
        <v>75.68080697952044</v>
      </c>
      <c r="M2773" s="5">
        <v>13.534332433860094</v>
      </c>
      <c r="N2773" s="7">
        <v>5.5917650426690235</v>
      </c>
      <c r="O2773" s="7" t="s">
        <v>1037</v>
      </c>
      <c r="P2773" s="67">
        <v>50.504382607846431</v>
      </c>
      <c r="Q2773" s="18">
        <f t="shared" si="148"/>
        <v>3</v>
      </c>
      <c r="R2773" s="68">
        <v>1.58</v>
      </c>
      <c r="S2773" s="69">
        <v>55637.23</v>
      </c>
      <c r="T2773" s="59">
        <f t="shared" si="146"/>
        <v>55637.23</v>
      </c>
    </row>
    <row r="2774" spans="1:20">
      <c r="A2774">
        <f t="shared" si="147"/>
        <v>42</v>
      </c>
      <c r="B2774" s="60" t="s">
        <v>75</v>
      </c>
      <c r="C2774" s="60" t="s">
        <v>243</v>
      </c>
      <c r="D2774" s="60">
        <v>3</v>
      </c>
      <c r="E2774" s="65">
        <v>59108.72</v>
      </c>
      <c r="F2774" s="60">
        <v>2007</v>
      </c>
      <c r="G2774" s="65">
        <v>81.5</v>
      </c>
      <c r="H2774" s="65">
        <v>6.5744123458862305</v>
      </c>
      <c r="I2774" s="66">
        <v>5.619999885559082</v>
      </c>
      <c r="J2774" s="5">
        <v>10.560507003027709</v>
      </c>
      <c r="K2774" s="6">
        <v>73.824084533559187</v>
      </c>
      <c r="L2774" s="5">
        <v>67.198392649638365</v>
      </c>
      <c r="M2774" s="5">
        <v>12.651394525687486</v>
      </c>
      <c r="N2774" s="7">
        <v>5.3115403612778218</v>
      </c>
      <c r="O2774" s="7" t="s">
        <v>2583</v>
      </c>
      <c r="P2774" s="67">
        <v>48.586216813518924</v>
      </c>
      <c r="Q2774" s="18">
        <f t="shared" si="148"/>
        <v>3</v>
      </c>
      <c r="R2774" s="68">
        <v>1.69</v>
      </c>
      <c r="S2774" s="69">
        <v>52747.19</v>
      </c>
      <c r="T2774" s="59">
        <f t="shared" si="146"/>
        <v>52747.19</v>
      </c>
    </row>
    <row r="2775" spans="1:20">
      <c r="A2775">
        <f t="shared" si="147"/>
        <v>86</v>
      </c>
      <c r="B2775" s="60" t="s">
        <v>33</v>
      </c>
      <c r="C2775" s="60" t="s">
        <v>201</v>
      </c>
      <c r="D2775" s="60">
        <v>2</v>
      </c>
      <c r="E2775" s="65">
        <v>34555.451999999997</v>
      </c>
      <c r="F2775" s="60">
        <v>2011</v>
      </c>
      <c r="G2775" s="65">
        <v>81.513000000000005</v>
      </c>
      <c r="H2775" s="65">
        <v>7.426053524017334</v>
      </c>
      <c r="I2775" s="66">
        <v>8.3100004196166992</v>
      </c>
      <c r="J2775" s="5">
        <v>11.412148181158813</v>
      </c>
      <c r="K2775" s="6">
        <v>79.790276823244199</v>
      </c>
      <c r="L2775" s="5">
        <v>73.164584939323376</v>
      </c>
      <c r="M2775" s="5">
        <v>15.341395059745103</v>
      </c>
      <c r="N2775" s="7">
        <v>4.7690959429956168</v>
      </c>
      <c r="O2775" s="7" t="s">
        <v>1996</v>
      </c>
      <c r="P2775" s="67">
        <v>43.42423914294465</v>
      </c>
      <c r="Q2775" s="18">
        <f t="shared" si="148"/>
        <v>3</v>
      </c>
      <c r="R2775" s="68">
        <v>1.65</v>
      </c>
      <c r="S2775" s="69">
        <v>53681.13</v>
      </c>
      <c r="T2775" s="59">
        <f t="shared" si="146"/>
        <v>53681.13</v>
      </c>
    </row>
    <row r="2776" spans="1:20">
      <c r="A2776">
        <f t="shared" si="147"/>
        <v>38</v>
      </c>
      <c r="B2776" s="60" t="s">
        <v>138</v>
      </c>
      <c r="C2776" s="60" t="s">
        <v>306</v>
      </c>
      <c r="D2776" s="60">
        <v>3</v>
      </c>
      <c r="E2776" s="65">
        <v>9378.232</v>
      </c>
      <c r="F2776" s="60">
        <v>2010</v>
      </c>
      <c r="G2776" s="65">
        <v>81.519000000000005</v>
      </c>
      <c r="H2776" s="65">
        <v>7.4960188865661621</v>
      </c>
      <c r="I2776" s="66">
        <v>6.5999999046325684</v>
      </c>
      <c r="J2776" s="5">
        <v>11.482113543707641</v>
      </c>
      <c r="K2776" s="6">
        <v>80.285362606943266</v>
      </c>
      <c r="L2776" s="5">
        <v>73.659670723022444</v>
      </c>
      <c r="M2776" s="5">
        <v>13.631394544760973</v>
      </c>
      <c r="N2776" s="7">
        <v>5.4036782869976028</v>
      </c>
      <c r="O2776" s="7" t="s">
        <v>2102</v>
      </c>
      <c r="P2776" s="67">
        <v>49.20232702190723</v>
      </c>
      <c r="Q2776" s="18">
        <f t="shared" si="148"/>
        <v>3</v>
      </c>
      <c r="R2776" s="68">
        <v>1.65</v>
      </c>
      <c r="S2776" s="69">
        <v>56003.27</v>
      </c>
      <c r="T2776" s="59">
        <f t="shared" si="146"/>
        <v>56003.27</v>
      </c>
    </row>
    <row r="2777" spans="1:20">
      <c r="A2777">
        <f t="shared" si="147"/>
        <v>145</v>
      </c>
      <c r="B2777" s="60" t="s">
        <v>90</v>
      </c>
      <c r="C2777" s="60" t="s">
        <v>258</v>
      </c>
      <c r="D2777" s="60">
        <v>3</v>
      </c>
      <c r="E2777" s="65">
        <v>608.101</v>
      </c>
      <c r="F2777" s="60">
        <v>2018</v>
      </c>
      <c r="G2777" s="65">
        <v>81.519000000000005</v>
      </c>
      <c r="H2777" s="65">
        <v>7.2426309585571289</v>
      </c>
      <c r="I2777" s="66">
        <v>14.260000228881836</v>
      </c>
      <c r="J2777" s="5">
        <v>11.228725615698607</v>
      </c>
      <c r="K2777" s="6">
        <v>78.513620705681916</v>
      </c>
      <c r="L2777" s="5">
        <v>71.887928821761093</v>
      </c>
      <c r="M2777" s="5">
        <v>21.29139486901024</v>
      </c>
      <c r="N2777" s="7">
        <v>3.3763841807468626</v>
      </c>
      <c r="O2777" s="7" t="s">
        <v>992</v>
      </c>
      <c r="P2777" s="67">
        <v>30.424411376280705</v>
      </c>
      <c r="Q2777" s="18">
        <f t="shared" si="148"/>
        <v>3</v>
      </c>
      <c r="R2777" s="68">
        <v>1.56</v>
      </c>
      <c r="S2777" s="69">
        <v>131733.88</v>
      </c>
      <c r="T2777" s="59">
        <f t="shared" si="146"/>
        <v>131733.88</v>
      </c>
    </row>
    <row r="2778" spans="1:20">
      <c r="A2778">
        <f t="shared" si="147"/>
        <v>75</v>
      </c>
      <c r="B2778" s="60" t="s">
        <v>73</v>
      </c>
      <c r="C2778" s="60" t="s">
        <v>241</v>
      </c>
      <c r="D2778" s="60">
        <v>3</v>
      </c>
      <c r="E2778" s="65">
        <v>4702.4870000000001</v>
      </c>
      <c r="F2778" s="60">
        <v>2015</v>
      </c>
      <c r="G2778" s="65">
        <v>81.533000000000001</v>
      </c>
      <c r="H2778" s="65">
        <v>6.8301253318786621</v>
      </c>
      <c r="I2778" s="66">
        <v>6.6625161170959473</v>
      </c>
      <c r="J2778" s="5">
        <v>10.816219989020141</v>
      </c>
      <c r="K2778" s="6">
        <v>75.642282761217729</v>
      </c>
      <c r="L2778" s="5">
        <v>69.016590877296906</v>
      </c>
      <c r="M2778" s="5">
        <v>13.693910757224351</v>
      </c>
      <c r="N2778" s="7">
        <v>5.039947470147383</v>
      </c>
      <c r="O2778" s="7" t="s">
        <v>1354</v>
      </c>
      <c r="P2778" s="67">
        <v>45.573270311216405</v>
      </c>
      <c r="Q2778" s="18">
        <f t="shared" si="148"/>
        <v>3</v>
      </c>
      <c r="R2778" s="68">
        <v>1.59</v>
      </c>
      <c r="S2778" s="69">
        <v>80954.66</v>
      </c>
      <c r="T2778" s="59">
        <f t="shared" si="146"/>
        <v>80954.66</v>
      </c>
    </row>
    <row r="2779" spans="1:20">
      <c r="A2779">
        <f t="shared" si="147"/>
        <v>38</v>
      </c>
      <c r="B2779" s="60" t="s">
        <v>45</v>
      </c>
      <c r="C2779" s="60" t="s">
        <v>213</v>
      </c>
      <c r="D2779" s="60">
        <v>3</v>
      </c>
      <c r="E2779" s="65">
        <v>1237.1120000000001</v>
      </c>
      <c r="F2779" s="60">
        <v>2016</v>
      </c>
      <c r="G2779" s="65">
        <v>81.534000000000006</v>
      </c>
      <c r="H2779" s="65">
        <v>5.7946186065673828</v>
      </c>
      <c r="I2779" s="66">
        <v>3.7999999523162842</v>
      </c>
      <c r="J2779" s="5">
        <v>9.7807132637088614</v>
      </c>
      <c r="K2779" s="6">
        <v>68.401396524170764</v>
      </c>
      <c r="L2779" s="5">
        <v>61.775704640249941</v>
      </c>
      <c r="M2779" s="5">
        <v>10.831394592444688</v>
      </c>
      <c r="N2779" s="7">
        <v>5.7033934192870097</v>
      </c>
      <c r="O2779" s="7" t="s">
        <v>1256</v>
      </c>
      <c r="P2779" s="67">
        <v>51.512601336564082</v>
      </c>
      <c r="Q2779" s="18">
        <f t="shared" si="148"/>
        <v>3</v>
      </c>
      <c r="R2779" s="68">
        <v>1.58</v>
      </c>
      <c r="S2779" s="69">
        <v>39501.019999999997</v>
      </c>
      <c r="T2779" s="59">
        <f t="shared" si="146"/>
        <v>39501.019999999997</v>
      </c>
    </row>
    <row r="2780" spans="1:20">
      <c r="A2780">
        <f t="shared" si="147"/>
        <v>25</v>
      </c>
      <c r="B2780" s="60" t="s">
        <v>61</v>
      </c>
      <c r="C2780" s="60" t="s">
        <v>229</v>
      </c>
      <c r="D2780" s="60">
        <v>3</v>
      </c>
      <c r="E2780" s="65">
        <v>10699.369000000001</v>
      </c>
      <c r="F2780" s="60">
        <v>2020</v>
      </c>
      <c r="G2780" s="65">
        <v>81.536000000000001</v>
      </c>
      <c r="H2780" s="65">
        <v>5.7876157760620117</v>
      </c>
      <c r="I2780" s="66">
        <v>3.4100000858306885</v>
      </c>
      <c r="J2780" s="5">
        <v>9.7737104332034903</v>
      </c>
      <c r="K2780" s="6">
        <v>68.354098905147282</v>
      </c>
      <c r="L2780" s="5">
        <v>61.72840702122646</v>
      </c>
      <c r="M2780" s="5">
        <v>10.441394725959093</v>
      </c>
      <c r="N2780" s="7">
        <v>5.9118928688481711</v>
      </c>
      <c r="O2780" s="7" t="s">
        <v>596</v>
      </c>
      <c r="P2780" s="67">
        <v>53.085722344235727</v>
      </c>
      <c r="Q2780" s="18">
        <f t="shared" si="148"/>
        <v>3</v>
      </c>
      <c r="R2780" s="68">
        <v>1.53</v>
      </c>
      <c r="S2780" s="69">
        <v>30487.11</v>
      </c>
      <c r="T2780" s="59">
        <f t="shared" si="146"/>
        <v>30487.11</v>
      </c>
    </row>
    <row r="2781" spans="1:20">
      <c r="A2781">
        <f t="shared" si="147"/>
        <v>123</v>
      </c>
      <c r="B2781" s="60" t="s">
        <v>111</v>
      </c>
      <c r="C2781" s="60" t="s">
        <v>279</v>
      </c>
      <c r="D2781" s="60">
        <v>5</v>
      </c>
      <c r="E2781" s="65">
        <v>237527.78200000001</v>
      </c>
      <c r="F2781" s="60">
        <v>2025</v>
      </c>
      <c r="G2781" s="65">
        <v>54.783999999999999</v>
      </c>
      <c r="H2781" s="65">
        <v>4.5940000000000012</v>
      </c>
      <c r="I2781" s="66">
        <v>0.74000000953674316</v>
      </c>
      <c r="J2781" s="5">
        <v>8.5800946571414798</v>
      </c>
      <c r="K2781" s="6">
        <v>40.318234850520568</v>
      </c>
      <c r="L2781" s="5">
        <v>33.692542966599746</v>
      </c>
      <c r="M2781" s="5">
        <v>7.7713946496651474</v>
      </c>
      <c r="N2781" s="7">
        <v>4.3354564380605076</v>
      </c>
      <c r="O2781" s="7" t="s">
        <v>3439</v>
      </c>
      <c r="P2781" s="67">
        <v>38.702784670491091</v>
      </c>
      <c r="Q2781" s="18">
        <f t="shared" si="148"/>
        <v>1</v>
      </c>
      <c r="R2781" s="68">
        <v>1.48</v>
      </c>
      <c r="S2781" s="69" t="s">
        <v>367</v>
      </c>
      <c r="T2781" s="59">
        <f t="shared" si="146"/>
        <v>7994.22</v>
      </c>
    </row>
    <row r="2782" spans="1:20">
      <c r="A2782">
        <f t="shared" si="147"/>
        <v>124</v>
      </c>
      <c r="B2782" s="60" t="s">
        <v>87</v>
      </c>
      <c r="C2782" s="60" t="s">
        <v>255</v>
      </c>
      <c r="D2782" s="60">
        <v>5</v>
      </c>
      <c r="E2782" s="65">
        <v>5731.2060000000001</v>
      </c>
      <c r="F2782" s="60">
        <v>2025</v>
      </c>
      <c r="G2782" s="65">
        <v>62.470999999999997</v>
      </c>
      <c r="H2782" s="65">
        <v>4.0512601699829105</v>
      </c>
      <c r="I2782" s="66">
        <v>1.4500000476837158</v>
      </c>
      <c r="J2782" s="5">
        <v>8.0373548271243891</v>
      </c>
      <c r="K2782" s="6">
        <v>43.067264947525388</v>
      </c>
      <c r="L2782" s="5">
        <v>36.441573063604565</v>
      </c>
      <c r="M2782" s="5">
        <v>8.48139468781212</v>
      </c>
      <c r="N2782" s="7">
        <v>4.2966486533130697</v>
      </c>
      <c r="O2782" s="7" t="s">
        <v>3441</v>
      </c>
      <c r="P2782" s="67">
        <v>38.356346098664325</v>
      </c>
      <c r="Q2782" s="18">
        <f t="shared" si="148"/>
        <v>1</v>
      </c>
      <c r="R2782" s="68">
        <v>1.48</v>
      </c>
      <c r="S2782" s="69" t="s">
        <v>367</v>
      </c>
      <c r="T2782" s="59">
        <f t="shared" si="146"/>
        <v>1646.06</v>
      </c>
    </row>
    <row r="2783" spans="1:20">
      <c r="A2783">
        <f t="shared" si="147"/>
        <v>39</v>
      </c>
      <c r="B2783" s="60" t="s">
        <v>45</v>
      </c>
      <c r="C2783" s="60" t="s">
        <v>213</v>
      </c>
      <c r="D2783" s="60">
        <v>3</v>
      </c>
      <c r="E2783" s="65">
        <v>1254.2750000000001</v>
      </c>
      <c r="F2783" s="60">
        <v>2017</v>
      </c>
      <c r="G2783" s="65">
        <v>81.543000000000006</v>
      </c>
      <c r="H2783" s="65">
        <v>6.0620512962341309</v>
      </c>
      <c r="I2783" s="66">
        <v>4.3400001525878906</v>
      </c>
      <c r="J2783" s="5">
        <v>10.048145953375609</v>
      </c>
      <c r="K2783" s="6">
        <v>70.279443273966251</v>
      </c>
      <c r="L2783" s="5">
        <v>63.653751390045429</v>
      </c>
      <c r="M2783" s="5">
        <v>11.371394792716295</v>
      </c>
      <c r="N2783" s="7">
        <v>5.5977083330901047</v>
      </c>
      <c r="O2783" s="7" t="s">
        <v>1101</v>
      </c>
      <c r="P2783" s="67">
        <v>50.558061940058245</v>
      </c>
      <c r="Q2783" s="18">
        <f t="shared" si="148"/>
        <v>3</v>
      </c>
      <c r="R2783" s="68">
        <v>1.58</v>
      </c>
      <c r="S2783" s="69">
        <v>41418.160000000003</v>
      </c>
      <c r="T2783" s="59">
        <f t="shared" si="146"/>
        <v>41418.160000000003</v>
      </c>
    </row>
    <row r="2784" spans="1:20">
      <c r="A2784">
        <f t="shared" si="147"/>
        <v>75</v>
      </c>
      <c r="B2784" s="60" t="s">
        <v>47</v>
      </c>
      <c r="C2784" s="60" t="s">
        <v>215</v>
      </c>
      <c r="D2784" s="60">
        <v>3</v>
      </c>
      <c r="E2784" s="65">
        <v>5831.53</v>
      </c>
      <c r="F2784" s="60">
        <v>2020</v>
      </c>
      <c r="G2784" s="65">
        <v>81.546000000000006</v>
      </c>
      <c r="H2784" s="65">
        <v>7.5146312713623047</v>
      </c>
      <c r="I2784" s="66">
        <v>7.3400001525878906</v>
      </c>
      <c r="J2784" s="5">
        <v>11.500725928503783</v>
      </c>
      <c r="K2784" s="6">
        <v>80.44213884182038</v>
      </c>
      <c r="L2784" s="5">
        <v>73.816446957899558</v>
      </c>
      <c r="M2784" s="5">
        <v>14.371394792716295</v>
      </c>
      <c r="N2784" s="7">
        <v>5.1363453598332143</v>
      </c>
      <c r="O2784" s="7" t="s">
        <v>582</v>
      </c>
      <c r="P2784" s="67">
        <v>46.121709186068841</v>
      </c>
      <c r="Q2784" s="18">
        <f t="shared" si="148"/>
        <v>3</v>
      </c>
      <c r="R2784" s="68">
        <v>1.53</v>
      </c>
      <c r="S2784" s="69">
        <v>65744.44</v>
      </c>
      <c r="T2784" s="59">
        <f t="shared" si="146"/>
        <v>65744.44</v>
      </c>
    </row>
    <row r="2785" spans="1:20">
      <c r="A2785">
        <f t="shared" si="147"/>
        <v>10</v>
      </c>
      <c r="B2785" s="60" t="s">
        <v>139</v>
      </c>
      <c r="C2785" s="60" t="s">
        <v>307</v>
      </c>
      <c r="D2785" s="60">
        <v>3</v>
      </c>
      <c r="E2785" s="65">
        <v>7478.509</v>
      </c>
      <c r="F2785" s="60">
        <v>2006</v>
      </c>
      <c r="G2785" s="65">
        <v>81.549000000000007</v>
      </c>
      <c r="H2785" s="65">
        <v>7.4732527732849121</v>
      </c>
      <c r="I2785" s="66">
        <v>5.4600000381469727</v>
      </c>
      <c r="J2785" s="5">
        <v>11.459347430426391</v>
      </c>
      <c r="K2785" s="6">
        <v>80.155664559261552</v>
      </c>
      <c r="L2785" s="5">
        <v>73.52997267534073</v>
      </c>
      <c r="M2785" s="5">
        <v>12.491394678275377</v>
      </c>
      <c r="N2785" s="7">
        <v>5.8864501978487356</v>
      </c>
      <c r="O2785" s="7" t="s">
        <v>2762</v>
      </c>
      <c r="P2785" s="67">
        <v>53.968563783197972</v>
      </c>
      <c r="Q2785" s="18">
        <f t="shared" si="148"/>
        <v>3</v>
      </c>
      <c r="R2785" s="68">
        <v>1.71</v>
      </c>
      <c r="S2785" s="69">
        <v>72077.86</v>
      </c>
      <c r="T2785" s="59">
        <f t="shared" si="146"/>
        <v>72077.86</v>
      </c>
    </row>
    <row r="2786" spans="1:20">
      <c r="A2786">
        <f t="shared" si="147"/>
        <v>46</v>
      </c>
      <c r="B2786" s="60" t="s">
        <v>107</v>
      </c>
      <c r="C2786" s="60" t="s">
        <v>275</v>
      </c>
      <c r="D2786" s="60">
        <v>3</v>
      </c>
      <c r="E2786" s="65">
        <v>17204.692999999999</v>
      </c>
      <c r="F2786" s="60">
        <v>2016</v>
      </c>
      <c r="G2786" s="65">
        <v>81.555000000000007</v>
      </c>
      <c r="H2786" s="65">
        <v>7.5408773422241211</v>
      </c>
      <c r="I2786" s="66">
        <v>6.4766545295715332</v>
      </c>
      <c r="J2786" s="5">
        <v>11.5269719993656</v>
      </c>
      <c r="K2786" s="6">
        <v>80.63461612602832</v>
      </c>
      <c r="L2786" s="5">
        <v>74.008924242107497</v>
      </c>
      <c r="M2786" s="5">
        <v>13.508049169699937</v>
      </c>
      <c r="N2786" s="7">
        <v>5.4788758400522983</v>
      </c>
      <c r="O2786" s="7" t="s">
        <v>1182</v>
      </c>
      <c r="P2786" s="67">
        <v>49.484776197751557</v>
      </c>
      <c r="Q2786" s="18">
        <f t="shared" si="148"/>
        <v>3</v>
      </c>
      <c r="R2786" s="68">
        <v>1.58</v>
      </c>
      <c r="S2786" s="69">
        <v>64267.74</v>
      </c>
      <c r="T2786" s="59">
        <f t="shared" si="146"/>
        <v>64267.74</v>
      </c>
    </row>
    <row r="2787" spans="1:20">
      <c r="A2787">
        <f t="shared" si="147"/>
        <v>33</v>
      </c>
      <c r="B2787" s="60" t="s">
        <v>45</v>
      </c>
      <c r="C2787" s="60" t="s">
        <v>213</v>
      </c>
      <c r="D2787" s="60">
        <v>3</v>
      </c>
      <c r="E2787" s="65">
        <v>1270.7370000000001</v>
      </c>
      <c r="F2787" s="60">
        <v>2018</v>
      </c>
      <c r="G2787" s="65">
        <v>81.555999999999997</v>
      </c>
      <c r="H2787" s="65">
        <v>6.2764430046081543</v>
      </c>
      <c r="I2787" s="66">
        <v>4.1700000762939453</v>
      </c>
      <c r="J2787" s="5">
        <v>10.262537661749633</v>
      </c>
      <c r="K2787" s="6">
        <v>71.79040008079015</v>
      </c>
      <c r="L2787" s="5">
        <v>65.164708196869327</v>
      </c>
      <c r="M2787" s="5">
        <v>11.20139471642235</v>
      </c>
      <c r="N2787" s="7">
        <v>5.8175530678631864</v>
      </c>
      <c r="O2787" s="7" t="s">
        <v>948</v>
      </c>
      <c r="P2787" s="67">
        <v>52.421649393245787</v>
      </c>
      <c r="Q2787" s="18">
        <f t="shared" si="148"/>
        <v>3</v>
      </c>
      <c r="R2787" s="68">
        <v>1.56</v>
      </c>
      <c r="S2787" s="69">
        <v>43510.21</v>
      </c>
      <c r="T2787" s="59">
        <f t="shared" si="146"/>
        <v>43510.21</v>
      </c>
    </row>
    <row r="2788" spans="1:20">
      <c r="A2788">
        <f t="shared" si="147"/>
        <v>125</v>
      </c>
      <c r="B2788" s="60" t="s">
        <v>53</v>
      </c>
      <c r="C2788" s="60" t="s">
        <v>221</v>
      </c>
      <c r="D2788" s="60">
        <v>5</v>
      </c>
      <c r="E2788" s="65">
        <v>1256.174</v>
      </c>
      <c r="F2788" s="60">
        <v>2025</v>
      </c>
      <c r="G2788" s="65">
        <v>64.403000000000006</v>
      </c>
      <c r="H2788" s="65">
        <v>4.0783141956329132</v>
      </c>
      <c r="I2788" s="66">
        <v>1.8200000524520874</v>
      </c>
      <c r="J2788" s="5">
        <v>8.0644088527743918</v>
      </c>
      <c r="K2788" s="6">
        <v>44.548627481476267</v>
      </c>
      <c r="L2788" s="5">
        <v>37.922935597555444</v>
      </c>
      <c r="M2788" s="5">
        <v>8.8513946925804916</v>
      </c>
      <c r="N2788" s="7">
        <v>4.2844022794897629</v>
      </c>
      <c r="O2788" s="7" t="s">
        <v>3444</v>
      </c>
      <c r="P2788" s="67">
        <v>38.24702225333241</v>
      </c>
      <c r="Q2788" s="18">
        <f t="shared" si="148"/>
        <v>2</v>
      </c>
      <c r="R2788" s="68">
        <v>1.48</v>
      </c>
      <c r="S2788" s="69" t="s">
        <v>367</v>
      </c>
      <c r="T2788" s="59">
        <f t="shared" si="146"/>
        <v>10380.4</v>
      </c>
    </row>
    <row r="2789" spans="1:20">
      <c r="A2789">
        <f t="shared" si="147"/>
        <v>18</v>
      </c>
      <c r="B2789" s="60" t="s">
        <v>108</v>
      </c>
      <c r="C2789" s="60" t="s">
        <v>276</v>
      </c>
      <c r="D2789" s="60">
        <v>2</v>
      </c>
      <c r="E2789" s="65">
        <v>4614.0290000000005</v>
      </c>
      <c r="F2789" s="60">
        <v>2015</v>
      </c>
      <c r="G2789" s="65">
        <v>81.587000000000003</v>
      </c>
      <c r="H2789" s="65">
        <v>7.4181208610534668</v>
      </c>
      <c r="I2789" s="66">
        <v>5.1428179740905762</v>
      </c>
      <c r="J2789" s="5">
        <v>11.404215518194945</v>
      </c>
      <c r="K2789" s="6">
        <v>79.807199759425643</v>
      </c>
      <c r="L2789" s="5">
        <v>73.181507875504821</v>
      </c>
      <c r="M2789" s="5">
        <v>12.17421261421898</v>
      </c>
      <c r="N2789" s="7">
        <v>6.0111902259725465</v>
      </c>
      <c r="O2789" s="7" t="s">
        <v>1357</v>
      </c>
      <c r="P2789" s="67">
        <v>54.355645308417827</v>
      </c>
      <c r="Q2789" s="18">
        <f t="shared" si="148"/>
        <v>3</v>
      </c>
      <c r="R2789" s="68">
        <v>1.59</v>
      </c>
      <c r="S2789" s="69">
        <v>44963.83</v>
      </c>
      <c r="T2789" s="59">
        <f t="shared" si="146"/>
        <v>44963.83</v>
      </c>
    </row>
    <row r="2790" spans="1:20">
      <c r="A2790">
        <f t="shared" si="147"/>
        <v>139</v>
      </c>
      <c r="B2790" s="60" t="s">
        <v>90</v>
      </c>
      <c r="C2790" s="60" t="s">
        <v>258</v>
      </c>
      <c r="D2790" s="60">
        <v>3</v>
      </c>
      <c r="E2790" s="65">
        <v>620.16300000000001</v>
      </c>
      <c r="F2790" s="60">
        <v>2019</v>
      </c>
      <c r="G2790" s="65">
        <v>81.587999999999994</v>
      </c>
      <c r="H2790" s="65">
        <v>7.4040155410766602</v>
      </c>
      <c r="I2790" s="66">
        <v>13.210000038146973</v>
      </c>
      <c r="J2790" s="5">
        <v>11.390110198218139</v>
      </c>
      <c r="K2790" s="6">
        <v>79.709467087719972</v>
      </c>
      <c r="L2790" s="5">
        <v>73.083775203799149</v>
      </c>
      <c r="M2790" s="5">
        <v>20.241394678275377</v>
      </c>
      <c r="N2790" s="7">
        <v>3.6106096622995194</v>
      </c>
      <c r="O2790" s="7" t="s">
        <v>837</v>
      </c>
      <c r="P2790" s="67">
        <v>32.497134961175725</v>
      </c>
      <c r="Q2790" s="18">
        <f t="shared" si="148"/>
        <v>3</v>
      </c>
      <c r="R2790" s="68">
        <v>1.55</v>
      </c>
      <c r="S2790" s="69">
        <v>132724.75</v>
      </c>
      <c r="T2790" s="59">
        <f t="shared" si="146"/>
        <v>132724.75</v>
      </c>
    </row>
    <row r="2791" spans="1:20">
      <c r="A2791">
        <f t="shared" si="147"/>
        <v>92</v>
      </c>
      <c r="B2791" s="60" t="s">
        <v>68</v>
      </c>
      <c r="C2791" s="60" t="s">
        <v>236</v>
      </c>
      <c r="D2791" s="60">
        <v>3</v>
      </c>
      <c r="E2791" s="65">
        <v>380.35599999999999</v>
      </c>
      <c r="F2791" s="60">
        <v>2022</v>
      </c>
      <c r="G2791" s="65">
        <v>81.587999999999994</v>
      </c>
      <c r="H2791" s="65">
        <v>7.4487943649291992</v>
      </c>
      <c r="I2791" s="66">
        <v>7.7937412261962891</v>
      </c>
      <c r="J2791" s="5">
        <v>11.434889022070678</v>
      </c>
      <c r="K2791" s="6">
        <v>80.022835099441153</v>
      </c>
      <c r="L2791" s="5">
        <v>73.39714321552033</v>
      </c>
      <c r="M2791" s="5">
        <v>14.825135866324693</v>
      </c>
      <c r="N2791" s="7">
        <v>4.9508580479347915</v>
      </c>
      <c r="O2791" s="7" t="s">
        <v>3440</v>
      </c>
      <c r="P2791" s="67">
        <v>44.352277082070607</v>
      </c>
      <c r="Q2791" s="18">
        <f t="shared" si="148"/>
        <v>3</v>
      </c>
      <c r="R2791" s="68">
        <v>1.51</v>
      </c>
      <c r="S2791" s="69">
        <v>65380.32</v>
      </c>
      <c r="T2791" s="59">
        <f t="shared" si="146"/>
        <v>65380.32</v>
      </c>
    </row>
    <row r="2792" spans="1:20">
      <c r="A2792">
        <f t="shared" si="147"/>
        <v>50</v>
      </c>
      <c r="B2792" s="60" t="s">
        <v>121</v>
      </c>
      <c r="C2792" s="60" t="s">
        <v>289</v>
      </c>
      <c r="D2792" s="60">
        <v>3</v>
      </c>
      <c r="E2792" s="65">
        <v>10325.352999999999</v>
      </c>
      <c r="F2792" s="60">
        <v>2018</v>
      </c>
      <c r="G2792" s="65">
        <v>81.590999999999994</v>
      </c>
      <c r="H2792" s="65">
        <v>5.9198226928710938</v>
      </c>
      <c r="I2792" s="66">
        <v>4.3400001525878906</v>
      </c>
      <c r="J2792" s="5">
        <v>9.9059173500125723</v>
      </c>
      <c r="K2792" s="6">
        <v>69.32544222619137</v>
      </c>
      <c r="L2792" s="5">
        <v>62.699750342270548</v>
      </c>
      <c r="M2792" s="5">
        <v>11.371394792716295</v>
      </c>
      <c r="N2792" s="7">
        <v>5.5138135193786022</v>
      </c>
      <c r="O2792" s="7" t="s">
        <v>884</v>
      </c>
      <c r="P2792" s="67">
        <v>49.684669097272298</v>
      </c>
      <c r="Q2792" s="18">
        <f t="shared" si="148"/>
        <v>3</v>
      </c>
      <c r="R2792" s="68">
        <v>1.56</v>
      </c>
      <c r="S2792" s="69">
        <v>39123.620000000003</v>
      </c>
      <c r="T2792" s="59">
        <f t="shared" si="146"/>
        <v>39123.620000000003</v>
      </c>
    </row>
    <row r="2793" spans="1:20">
      <c r="A2793">
        <f t="shared" si="147"/>
        <v>114</v>
      </c>
      <c r="B2793" s="60" t="s">
        <v>151</v>
      </c>
      <c r="C2793" s="60" t="s">
        <v>319</v>
      </c>
      <c r="D2793" s="60">
        <v>4</v>
      </c>
      <c r="E2793" s="65">
        <v>6302.6639999999998</v>
      </c>
      <c r="F2793" s="60">
        <v>2008</v>
      </c>
      <c r="G2793" s="65">
        <v>81.590999999999994</v>
      </c>
      <c r="H2793" s="65">
        <v>6.8221157391866045</v>
      </c>
      <c r="I2793" s="66">
        <v>11.708261489868164</v>
      </c>
      <c r="J2793" s="5">
        <v>10.808210396328084</v>
      </c>
      <c r="K2793" s="6">
        <v>75.640038062523558</v>
      </c>
      <c r="L2793" s="5">
        <v>69.014346178602736</v>
      </c>
      <c r="M2793" s="5">
        <v>18.739656129996568</v>
      </c>
      <c r="N2793" s="7">
        <v>3.6827968293469096</v>
      </c>
      <c r="O2793" s="7" t="s">
        <v>2403</v>
      </c>
      <c r="P2793" s="67">
        <v>33.68762224518656</v>
      </c>
      <c r="Q2793" s="18">
        <f t="shared" si="148"/>
        <v>3</v>
      </c>
      <c r="R2793" s="68">
        <v>1.69</v>
      </c>
      <c r="S2793" s="69">
        <v>80285.19</v>
      </c>
      <c r="T2793" s="59">
        <f t="shared" si="146"/>
        <v>80285.19</v>
      </c>
    </row>
    <row r="2794" spans="1:20">
      <c r="A2794">
        <f t="shared" si="147"/>
        <v>47</v>
      </c>
      <c r="B2794" s="60" t="s">
        <v>16</v>
      </c>
      <c r="C2794" s="60" t="s">
        <v>184</v>
      </c>
      <c r="D2794" s="60">
        <v>3</v>
      </c>
      <c r="E2794" s="65">
        <v>8737.9150000000009</v>
      </c>
      <c r="F2794" s="60">
        <v>2016</v>
      </c>
      <c r="G2794" s="65">
        <v>81.591999999999999</v>
      </c>
      <c r="H2794" s="65">
        <v>7.0480718612670898</v>
      </c>
      <c r="I2794" s="66">
        <v>5.9000000953674316</v>
      </c>
      <c r="J2794" s="5">
        <v>11.034166518408568</v>
      </c>
      <c r="K2794" s="6">
        <v>77.222312872188141</v>
      </c>
      <c r="L2794" s="5">
        <v>70.596620988267318</v>
      </c>
      <c r="M2794" s="5">
        <v>12.931394735495836</v>
      </c>
      <c r="N2794" s="7">
        <v>5.4593199289233816</v>
      </c>
      <c r="O2794" s="7" t="s">
        <v>1200</v>
      </c>
      <c r="P2794" s="67">
        <v>49.308148744637315</v>
      </c>
      <c r="Q2794" s="18">
        <f t="shared" si="148"/>
        <v>3</v>
      </c>
      <c r="R2794" s="68">
        <v>1.58</v>
      </c>
      <c r="S2794" s="69">
        <v>61572.71</v>
      </c>
      <c r="T2794" s="59">
        <f t="shared" si="146"/>
        <v>61572.71</v>
      </c>
    </row>
    <row r="2795" spans="1:20">
      <c r="A2795">
        <f t="shared" si="147"/>
        <v>59</v>
      </c>
      <c r="B2795" s="60" t="s">
        <v>68</v>
      </c>
      <c r="C2795" s="60" t="s">
        <v>236</v>
      </c>
      <c r="D2795" s="60">
        <v>3</v>
      </c>
      <c r="E2795" s="65">
        <v>318.15800000000002</v>
      </c>
      <c r="F2795" s="60">
        <v>2010</v>
      </c>
      <c r="G2795" s="65">
        <v>81.593999999999994</v>
      </c>
      <c r="H2795" s="65">
        <v>7.2394721508026123</v>
      </c>
      <c r="I2795" s="66">
        <v>7.218754768371582</v>
      </c>
      <c r="J2795" s="5">
        <v>11.225566807944091</v>
      </c>
      <c r="K2795" s="6">
        <v>78.563748292182481</v>
      </c>
      <c r="L2795" s="5">
        <v>71.938056408261659</v>
      </c>
      <c r="M2795" s="5">
        <v>14.250149408499986</v>
      </c>
      <c r="N2795" s="7">
        <v>5.048231730493419</v>
      </c>
      <c r="O2795" s="7" t="s">
        <v>2075</v>
      </c>
      <c r="P2795" s="67">
        <v>45.965865340979363</v>
      </c>
      <c r="Q2795" s="18">
        <f t="shared" si="148"/>
        <v>3</v>
      </c>
      <c r="R2795" s="68">
        <v>1.65</v>
      </c>
      <c r="S2795" s="69">
        <v>56211.83</v>
      </c>
      <c r="T2795" s="59">
        <f t="shared" si="146"/>
        <v>56211.83</v>
      </c>
    </row>
    <row r="2796" spans="1:20">
      <c r="A2796">
        <f t="shared" si="147"/>
        <v>126</v>
      </c>
      <c r="B2796" s="60" t="s">
        <v>86</v>
      </c>
      <c r="C2796" s="60" t="s">
        <v>254</v>
      </c>
      <c r="D2796" s="60">
        <v>5</v>
      </c>
      <c r="E2796" s="65">
        <v>2363.3249999999998</v>
      </c>
      <c r="F2796" s="60">
        <v>2025</v>
      </c>
      <c r="G2796" s="65">
        <v>58.216999999999999</v>
      </c>
      <c r="H2796" s="65">
        <v>4.4219999999999997</v>
      </c>
      <c r="I2796" s="66">
        <v>1.2255189418792725</v>
      </c>
      <c r="J2796" s="5">
        <v>8.4080946571414792</v>
      </c>
      <c r="K2796" s="6">
        <v>41.98586516036508</v>
      </c>
      <c r="L2796" s="5">
        <v>35.360173276444257</v>
      </c>
      <c r="M2796" s="5">
        <v>8.2569135820076767</v>
      </c>
      <c r="N2796" s="7">
        <v>4.2824928376986113</v>
      </c>
      <c r="O2796" s="7" t="s">
        <v>3452</v>
      </c>
      <c r="P2796" s="67">
        <v>38.229976593771624</v>
      </c>
      <c r="Q2796" s="18">
        <f t="shared" si="148"/>
        <v>1</v>
      </c>
      <c r="R2796" s="68">
        <v>1.48</v>
      </c>
      <c r="S2796" s="69" t="s">
        <v>367</v>
      </c>
      <c r="T2796" s="59">
        <f t="shared" si="146"/>
        <v>2640.29</v>
      </c>
    </row>
    <row r="2797" spans="1:20">
      <c r="A2797">
        <f t="shared" si="147"/>
        <v>55</v>
      </c>
      <c r="B2797" s="60" t="s">
        <v>132</v>
      </c>
      <c r="C2797" s="60" t="s">
        <v>300</v>
      </c>
      <c r="D2797" s="60">
        <v>7</v>
      </c>
      <c r="E2797" s="65">
        <v>2118.3960000000002</v>
      </c>
      <c r="F2797" s="60">
        <v>2023</v>
      </c>
      <c r="G2797" s="65">
        <v>81.602999999999994</v>
      </c>
      <c r="H2797" s="65">
        <v>6.7443813362121574</v>
      </c>
      <c r="I2797" s="66">
        <v>5.190000057220459</v>
      </c>
      <c r="J2797" s="5">
        <v>10.730475993353636</v>
      </c>
      <c r="K2797" s="6">
        <v>75.107067385890048</v>
      </c>
      <c r="L2797" s="5">
        <v>68.481375501969225</v>
      </c>
      <c r="M2797" s="5">
        <v>12.221394697348863</v>
      </c>
      <c r="N2797" s="7">
        <v>5.6034010191017405</v>
      </c>
      <c r="O2797" s="7" t="s">
        <v>3442</v>
      </c>
      <c r="P2797" s="67">
        <v>50.13931493878421</v>
      </c>
      <c r="Q2797" s="18">
        <f t="shared" si="148"/>
        <v>3</v>
      </c>
      <c r="R2797" s="68">
        <v>1.5</v>
      </c>
      <c r="S2797" s="69">
        <v>47977.43</v>
      </c>
      <c r="T2797" s="59">
        <f t="shared" si="146"/>
        <v>47977.43</v>
      </c>
    </row>
    <row r="2798" spans="1:20">
      <c r="A2798">
        <f t="shared" si="147"/>
        <v>24</v>
      </c>
      <c r="B2798" s="60" t="s">
        <v>108</v>
      </c>
      <c r="C2798" s="60" t="s">
        <v>276</v>
      </c>
      <c r="D2798" s="60">
        <v>2</v>
      </c>
      <c r="E2798" s="65">
        <v>4812.7520000000004</v>
      </c>
      <c r="F2798" s="60">
        <v>2017</v>
      </c>
      <c r="G2798" s="65">
        <v>81.605000000000004</v>
      </c>
      <c r="H2798" s="65">
        <v>7.3271827697753906</v>
      </c>
      <c r="I2798" s="66">
        <v>5.2526969909667969</v>
      </c>
      <c r="J2798" s="5">
        <v>11.313277426916869</v>
      </c>
      <c r="K2798" s="6">
        <v>79.188277945317338</v>
      </c>
      <c r="L2798" s="5">
        <v>72.562586061396516</v>
      </c>
      <c r="M2798" s="5">
        <v>12.284091631095201</v>
      </c>
      <c r="N2798" s="7">
        <v>5.9070371860232633</v>
      </c>
      <c r="O2798" s="7" t="s">
        <v>1054</v>
      </c>
      <c r="P2798" s="67">
        <v>53.351895840619576</v>
      </c>
      <c r="Q2798" s="18">
        <f t="shared" si="148"/>
        <v>3</v>
      </c>
      <c r="R2798" s="68">
        <v>1.58</v>
      </c>
      <c r="S2798" s="69">
        <v>46193.29</v>
      </c>
      <c r="T2798" s="59">
        <f t="shared" si="146"/>
        <v>46193.29</v>
      </c>
    </row>
    <row r="2799" spans="1:20">
      <c r="A2799">
        <f t="shared" si="147"/>
        <v>17</v>
      </c>
      <c r="B2799" s="60" t="s">
        <v>108</v>
      </c>
      <c r="C2799" s="60" t="s">
        <v>276</v>
      </c>
      <c r="D2799" s="60">
        <v>2</v>
      </c>
      <c r="E2799" s="65">
        <v>4453.8509999999997</v>
      </c>
      <c r="F2799" s="60">
        <v>2013</v>
      </c>
      <c r="G2799" s="65">
        <v>81.611999999999995</v>
      </c>
      <c r="H2799" s="65">
        <v>7.2801518440246582</v>
      </c>
      <c r="I2799" s="66">
        <v>5.1351113319396973</v>
      </c>
      <c r="J2799" s="5">
        <v>11.266246501166137</v>
      </c>
      <c r="K2799" s="6">
        <v>78.865845311805245</v>
      </c>
      <c r="L2799" s="5">
        <v>72.240153427884422</v>
      </c>
      <c r="M2799" s="5">
        <v>12.166505972068101</v>
      </c>
      <c r="N2799" s="7">
        <v>5.9376252799064551</v>
      </c>
      <c r="O2799" s="7" t="s">
        <v>1667</v>
      </c>
      <c r="P2799" s="67">
        <v>53.877268376383931</v>
      </c>
      <c r="Q2799" s="18">
        <f t="shared" si="148"/>
        <v>3</v>
      </c>
      <c r="R2799" s="68">
        <v>1.62</v>
      </c>
      <c r="S2799" s="69">
        <v>43338.44</v>
      </c>
      <c r="T2799" s="59">
        <f t="shared" si="146"/>
        <v>43338.44</v>
      </c>
    </row>
    <row r="2800" spans="1:20">
      <c r="A2800">
        <f t="shared" si="147"/>
        <v>141</v>
      </c>
      <c r="B2800" s="60" t="s">
        <v>90</v>
      </c>
      <c r="C2800" s="60" t="s">
        <v>258</v>
      </c>
      <c r="D2800" s="60">
        <v>3</v>
      </c>
      <c r="E2800" s="65">
        <v>583.50599999999997</v>
      </c>
      <c r="F2800" s="60">
        <v>2016</v>
      </c>
      <c r="G2800" s="65">
        <v>81.62</v>
      </c>
      <c r="H2800" s="65">
        <v>6.9673409461975098</v>
      </c>
      <c r="I2800" s="66">
        <v>13.609999656677246</v>
      </c>
      <c r="J2800" s="5">
        <v>10.953435603338988</v>
      </c>
      <c r="K2800" s="6">
        <v>76.683626330381799</v>
      </c>
      <c r="L2800" s="5">
        <v>70.057934446460976</v>
      </c>
      <c r="M2800" s="5">
        <v>20.64139429680565</v>
      </c>
      <c r="N2800" s="7">
        <v>3.3940504909255456</v>
      </c>
      <c r="O2800" s="7" t="s">
        <v>1296</v>
      </c>
      <c r="P2800" s="67">
        <v>30.6547974165657</v>
      </c>
      <c r="Q2800" s="18">
        <f t="shared" si="148"/>
        <v>3</v>
      </c>
      <c r="R2800" s="68">
        <v>1.58</v>
      </c>
      <c r="S2800" s="69">
        <v>133661.65</v>
      </c>
      <c r="T2800" s="59">
        <f t="shared" si="146"/>
        <v>133661.65</v>
      </c>
    </row>
    <row r="2801" spans="1:20">
      <c r="A2801">
        <f t="shared" si="147"/>
        <v>47</v>
      </c>
      <c r="B2801" s="60" t="s">
        <v>55</v>
      </c>
      <c r="C2801" s="60" t="s">
        <v>223</v>
      </c>
      <c r="D2801" s="60">
        <v>3</v>
      </c>
      <c r="E2801" s="65">
        <v>5515.7359999999999</v>
      </c>
      <c r="F2801" s="60">
        <v>2018</v>
      </c>
      <c r="G2801" s="65">
        <v>81.626000000000005</v>
      </c>
      <c r="H2801" s="65">
        <v>7.8581070899963379</v>
      </c>
      <c r="I2801" s="66">
        <v>6.7098612785339355</v>
      </c>
      <c r="J2801" s="5">
        <v>11.844201747137816</v>
      </c>
      <c r="K2801" s="6">
        <v>82.925863723730473</v>
      </c>
      <c r="L2801" s="5">
        <v>76.30017183980965</v>
      </c>
      <c r="M2801" s="5">
        <v>13.74125591866234</v>
      </c>
      <c r="N2801" s="7">
        <v>5.5526345110991269</v>
      </c>
      <c r="O2801" s="7" t="s">
        <v>890</v>
      </c>
      <c r="P2801" s="67">
        <v>50.034482909597166</v>
      </c>
      <c r="Q2801" s="18">
        <f t="shared" si="148"/>
        <v>3</v>
      </c>
      <c r="R2801" s="68">
        <v>1.56</v>
      </c>
      <c r="S2801" s="69">
        <v>56226.34</v>
      </c>
      <c r="T2801" s="59">
        <f t="shared" si="146"/>
        <v>56226.34</v>
      </c>
    </row>
    <row r="2802" spans="1:20">
      <c r="A2802">
        <f t="shared" si="147"/>
        <v>34</v>
      </c>
      <c r="B2802" s="60" t="s">
        <v>135</v>
      </c>
      <c r="C2802" s="60" t="s">
        <v>303</v>
      </c>
      <c r="D2802" s="60">
        <v>3</v>
      </c>
      <c r="E2802" s="65">
        <v>46635.18</v>
      </c>
      <c r="F2802" s="60">
        <v>2009</v>
      </c>
      <c r="G2802" s="65">
        <v>81.626999999999995</v>
      </c>
      <c r="H2802" s="65">
        <v>6.198601245880127</v>
      </c>
      <c r="I2802" s="66">
        <v>4.559999942779541</v>
      </c>
      <c r="J2802" s="5">
        <v>10.184695903021606</v>
      </c>
      <c r="K2802" s="6">
        <v>71.307891357820154</v>
      </c>
      <c r="L2802" s="5">
        <v>64.682199473899331</v>
      </c>
      <c r="M2802" s="5">
        <v>11.591394582907945</v>
      </c>
      <c r="N2802" s="7">
        <v>5.5801913230765408</v>
      </c>
      <c r="O2802" s="7" t="s">
        <v>2270</v>
      </c>
      <c r="P2802" s="67">
        <v>50.926592057413366</v>
      </c>
      <c r="Q2802" s="18">
        <f t="shared" si="148"/>
        <v>3</v>
      </c>
      <c r="R2802" s="68">
        <v>1.67</v>
      </c>
      <c r="S2802" s="69">
        <v>42852.22</v>
      </c>
      <c r="T2802" s="59">
        <f t="shared" si="146"/>
        <v>42852.22</v>
      </c>
    </row>
    <row r="2803" spans="1:20">
      <c r="A2803">
        <f t="shared" si="147"/>
        <v>47</v>
      </c>
      <c r="B2803" s="60" t="s">
        <v>16</v>
      </c>
      <c r="C2803" s="60" t="s">
        <v>184</v>
      </c>
      <c r="D2803" s="60">
        <v>3</v>
      </c>
      <c r="E2803" s="65">
        <v>8798.7780000000002</v>
      </c>
      <c r="F2803" s="60">
        <v>2017</v>
      </c>
      <c r="G2803" s="65">
        <v>81.638999999999996</v>
      </c>
      <c r="H2803" s="65">
        <v>7.2937278747558594</v>
      </c>
      <c r="I2803" s="66">
        <v>6.0900001525878906</v>
      </c>
      <c r="J2803" s="5">
        <v>11.279822531897338</v>
      </c>
      <c r="K2803" s="6">
        <v>78.98700300151107</v>
      </c>
      <c r="L2803" s="5">
        <v>72.361311117590247</v>
      </c>
      <c r="M2803" s="5">
        <v>13.121394792716295</v>
      </c>
      <c r="N2803" s="7">
        <v>5.5147575589874114</v>
      </c>
      <c r="O2803" s="7" t="s">
        <v>1045</v>
      </c>
      <c r="P2803" s="67">
        <v>49.808857064507926</v>
      </c>
      <c r="Q2803" s="18">
        <f t="shared" si="148"/>
        <v>3</v>
      </c>
      <c r="R2803" s="68">
        <v>1.58</v>
      </c>
      <c r="S2803" s="69">
        <v>62535.9</v>
      </c>
      <c r="T2803" s="59">
        <f t="shared" si="146"/>
        <v>62535.9</v>
      </c>
    </row>
    <row r="2804" spans="1:20">
      <c r="A2804">
        <f t="shared" si="147"/>
        <v>22</v>
      </c>
      <c r="B2804" s="60" t="s">
        <v>75</v>
      </c>
      <c r="C2804" s="60" t="s">
        <v>243</v>
      </c>
      <c r="D2804" s="60">
        <v>3</v>
      </c>
      <c r="E2804" s="65">
        <v>59561.684000000001</v>
      </c>
      <c r="F2804" s="60">
        <v>2008</v>
      </c>
      <c r="G2804" s="65">
        <v>81.644999999999996</v>
      </c>
      <c r="H2804" s="65">
        <v>6.7797741889953613</v>
      </c>
      <c r="I2804" s="66">
        <v>5.320000171661377</v>
      </c>
      <c r="J2804" s="5">
        <v>10.76586884613684</v>
      </c>
      <c r="K2804" s="6">
        <v>75.393580823877443</v>
      </c>
      <c r="L2804" s="5">
        <v>68.76788893995662</v>
      </c>
      <c r="M2804" s="5">
        <v>12.351394811789781</v>
      </c>
      <c r="N2804" s="7">
        <v>5.5676213081874435</v>
      </c>
      <c r="O2804" s="7" t="s">
        <v>2425</v>
      </c>
      <c r="P2804" s="67">
        <v>50.928664307482592</v>
      </c>
      <c r="Q2804" s="18">
        <f t="shared" si="148"/>
        <v>3</v>
      </c>
      <c r="R2804" s="68">
        <v>1.69</v>
      </c>
      <c r="S2804" s="69">
        <v>51806.39</v>
      </c>
      <c r="T2804" s="59">
        <f t="shared" si="146"/>
        <v>51806.39</v>
      </c>
    </row>
    <row r="2805" spans="1:20">
      <c r="A2805">
        <f t="shared" si="147"/>
        <v>86</v>
      </c>
      <c r="B2805" s="60" t="s">
        <v>130</v>
      </c>
      <c r="C2805" s="60" t="s">
        <v>298</v>
      </c>
      <c r="D2805" s="60">
        <v>8</v>
      </c>
      <c r="E2805" s="65">
        <v>5077.0140000000001</v>
      </c>
      <c r="F2805" s="60">
        <v>2010</v>
      </c>
      <c r="G2805" s="65">
        <v>81.647000000000006</v>
      </c>
      <c r="H2805" s="65">
        <v>6.5314016342163086</v>
      </c>
      <c r="I2805" s="66">
        <v>7.4342875480651855</v>
      </c>
      <c r="J2805" s="5">
        <v>10.517496291357787</v>
      </c>
      <c r="K2805" s="6">
        <v>73.656027434398538</v>
      </c>
      <c r="L2805" s="5">
        <v>67.030335550477716</v>
      </c>
      <c r="M2805" s="5">
        <v>14.46568218819359</v>
      </c>
      <c r="N2805" s="7">
        <v>4.6337486665637968</v>
      </c>
      <c r="O2805" s="7" t="s">
        <v>2198</v>
      </c>
      <c r="P2805" s="67">
        <v>42.191856198803279</v>
      </c>
      <c r="Q2805" s="18">
        <f t="shared" si="148"/>
        <v>3</v>
      </c>
      <c r="R2805" s="68">
        <v>1.65</v>
      </c>
      <c r="S2805" s="69">
        <v>95456.19</v>
      </c>
      <c r="T2805" s="59">
        <f t="shared" si="146"/>
        <v>95456.19</v>
      </c>
    </row>
    <row r="2806" spans="1:20">
      <c r="A2806">
        <f t="shared" si="147"/>
        <v>45</v>
      </c>
      <c r="B2806" s="60" t="s">
        <v>45</v>
      </c>
      <c r="C2806" s="60" t="s">
        <v>213</v>
      </c>
      <c r="D2806" s="60">
        <v>3</v>
      </c>
      <c r="E2806" s="65">
        <v>1344.9760000000001</v>
      </c>
      <c r="F2806" s="60">
        <v>2023</v>
      </c>
      <c r="G2806" s="65">
        <v>81.647999999999996</v>
      </c>
      <c r="H2806" s="65">
        <v>6.0700411834716803</v>
      </c>
      <c r="I2806" s="66">
        <v>4.0500001907348633</v>
      </c>
      <c r="J2806" s="5">
        <v>10.056135840613159</v>
      </c>
      <c r="K2806" s="6">
        <v>70.425894981151501</v>
      </c>
      <c r="L2806" s="5">
        <v>63.800203097230678</v>
      </c>
      <c r="M2806" s="5">
        <v>11.081394830863267</v>
      </c>
      <c r="N2806" s="7">
        <v>5.7574162883843831</v>
      </c>
      <c r="O2806" s="7" t="s">
        <v>3443</v>
      </c>
      <c r="P2806" s="67">
        <v>51.517445839217601</v>
      </c>
      <c r="Q2806" s="18">
        <f t="shared" si="148"/>
        <v>3</v>
      </c>
      <c r="R2806" s="68">
        <v>1.5</v>
      </c>
      <c r="S2806" s="69">
        <v>51453.73</v>
      </c>
      <c r="T2806" s="59">
        <f t="shared" si="146"/>
        <v>51453.73</v>
      </c>
    </row>
    <row r="2807" spans="1:20">
      <c r="A2807">
        <f t="shared" si="147"/>
        <v>44</v>
      </c>
      <c r="B2807" s="60" t="s">
        <v>107</v>
      </c>
      <c r="C2807" s="60" t="s">
        <v>275</v>
      </c>
      <c r="D2807" s="60">
        <v>3</v>
      </c>
      <c r="E2807" s="65">
        <v>17030.089</v>
      </c>
      <c r="F2807" s="60">
        <v>2014</v>
      </c>
      <c r="G2807" s="65">
        <v>81.650000000000006</v>
      </c>
      <c r="H2807" s="65">
        <v>7.3211884498596191</v>
      </c>
      <c r="I2807" s="66">
        <v>6.0941891670227051</v>
      </c>
      <c r="J2807" s="5">
        <v>11.307283107001098</v>
      </c>
      <c r="K2807" s="6">
        <v>79.18996437061007</v>
      </c>
      <c r="L2807" s="5">
        <v>72.564272486689248</v>
      </c>
      <c r="M2807" s="5">
        <v>13.125583807151109</v>
      </c>
      <c r="N2807" s="7">
        <v>5.5284605662381754</v>
      </c>
      <c r="O2807" s="7" t="s">
        <v>1486</v>
      </c>
      <c r="P2807" s="67">
        <v>50.106574632555017</v>
      </c>
      <c r="Q2807" s="18">
        <f t="shared" si="148"/>
        <v>3</v>
      </c>
      <c r="R2807" s="68">
        <v>1.61</v>
      </c>
      <c r="S2807" s="69">
        <v>62045.86</v>
      </c>
      <c r="T2807" s="59">
        <f t="shared" si="146"/>
        <v>62045.86</v>
      </c>
    </row>
    <row r="2808" spans="1:20">
      <c r="A2808">
        <f t="shared" si="147"/>
        <v>85</v>
      </c>
      <c r="B2808" s="60" t="s">
        <v>33</v>
      </c>
      <c r="C2808" s="60" t="s">
        <v>201</v>
      </c>
      <c r="D2808" s="60">
        <v>2</v>
      </c>
      <c r="E2808" s="65">
        <v>38171.902000000002</v>
      </c>
      <c r="F2808" s="60">
        <v>2020</v>
      </c>
      <c r="G2808" s="65">
        <v>81.653999999999996</v>
      </c>
      <c r="H2808" s="65">
        <v>7.024904727935791</v>
      </c>
      <c r="I2808" s="66">
        <v>7.0900001525878906</v>
      </c>
      <c r="J2808" s="5">
        <v>11.01099938507727</v>
      </c>
      <c r="K2808" s="6">
        <v>77.118734689113921</v>
      </c>
      <c r="L2808" s="5">
        <v>70.493042805193099</v>
      </c>
      <c r="M2808" s="5">
        <v>14.121394792716295</v>
      </c>
      <c r="N2808" s="7">
        <v>4.9919320180434914</v>
      </c>
      <c r="O2808" s="7" t="s">
        <v>568</v>
      </c>
      <c r="P2808" s="67">
        <v>44.824952506757413</v>
      </c>
      <c r="Q2808" s="18">
        <f t="shared" si="148"/>
        <v>3</v>
      </c>
      <c r="R2808" s="68">
        <v>1.53</v>
      </c>
      <c r="S2808" s="69">
        <v>54092.88</v>
      </c>
      <c r="T2808" s="59">
        <f t="shared" si="146"/>
        <v>54092.88</v>
      </c>
    </row>
    <row r="2809" spans="1:20">
      <c r="A2809">
        <f t="shared" si="147"/>
        <v>46</v>
      </c>
      <c r="B2809" s="60" t="s">
        <v>21</v>
      </c>
      <c r="C2809" s="60" t="s">
        <v>189</v>
      </c>
      <c r="D2809" s="60">
        <v>3</v>
      </c>
      <c r="E2809" s="65">
        <v>11570.843999999999</v>
      </c>
      <c r="F2809" s="60">
        <v>2021</v>
      </c>
      <c r="G2809" s="65">
        <v>81.659000000000006</v>
      </c>
      <c r="H2809" s="65">
        <v>6.8817563056945801</v>
      </c>
      <c r="I2809" s="66">
        <v>5.630000114440918</v>
      </c>
      <c r="J2809" s="5">
        <v>10.867850962836059</v>
      </c>
      <c r="K2809" s="6">
        <v>76.120814001478365</v>
      </c>
      <c r="L2809" s="5">
        <v>69.495122117557543</v>
      </c>
      <c r="M2809" s="5">
        <v>12.661394754569322</v>
      </c>
      <c r="N2809" s="7">
        <v>5.4887414431555985</v>
      </c>
      <c r="O2809" s="7" t="s">
        <v>470</v>
      </c>
      <c r="P2809" s="67">
        <v>49.228474909455691</v>
      </c>
      <c r="Q2809" s="18">
        <f t="shared" si="148"/>
        <v>3</v>
      </c>
      <c r="R2809" s="68">
        <v>1.52</v>
      </c>
      <c r="S2809" s="69">
        <v>60669.21</v>
      </c>
      <c r="T2809" s="59">
        <f t="shared" si="146"/>
        <v>60669.21</v>
      </c>
    </row>
    <row r="2810" spans="1:20">
      <c r="A2810">
        <f t="shared" si="147"/>
        <v>54</v>
      </c>
      <c r="B2810" s="60" t="s">
        <v>121</v>
      </c>
      <c r="C2810" s="60" t="s">
        <v>289</v>
      </c>
      <c r="D2810" s="60">
        <v>3</v>
      </c>
      <c r="E2810" s="65">
        <v>10330.843999999999</v>
      </c>
      <c r="F2810" s="60">
        <v>2017</v>
      </c>
      <c r="G2810" s="65">
        <v>81.66</v>
      </c>
      <c r="H2810" s="65">
        <v>5.7114992141723633</v>
      </c>
      <c r="I2810" s="66">
        <v>4.369999885559082</v>
      </c>
      <c r="J2810" s="5">
        <v>9.6975938713138419</v>
      </c>
      <c r="K2810" s="6">
        <v>67.924908223249076</v>
      </c>
      <c r="L2810" s="5">
        <v>61.299216339328254</v>
      </c>
      <c r="M2810" s="5">
        <v>11.401394525687486</v>
      </c>
      <c r="N2810" s="7">
        <v>5.3764665542640717</v>
      </c>
      <c r="O2810" s="7" t="s">
        <v>1041</v>
      </c>
      <c r="P2810" s="67">
        <v>48.55982357320849</v>
      </c>
      <c r="Q2810" s="18">
        <f t="shared" si="148"/>
        <v>3</v>
      </c>
      <c r="R2810" s="68">
        <v>1.58</v>
      </c>
      <c r="S2810" s="69">
        <v>37943.120000000003</v>
      </c>
      <c r="T2810" s="59">
        <f t="shared" si="146"/>
        <v>37943.120000000003</v>
      </c>
    </row>
    <row r="2811" spans="1:20">
      <c r="A2811">
        <f t="shared" si="147"/>
        <v>16</v>
      </c>
      <c r="B2811" s="60" t="s">
        <v>113</v>
      </c>
      <c r="C2811" s="60" t="s">
        <v>281</v>
      </c>
      <c r="D2811" s="60">
        <v>3</v>
      </c>
      <c r="E2811" s="65">
        <v>5080.1239999999998</v>
      </c>
      <c r="F2811" s="60">
        <v>2013</v>
      </c>
      <c r="G2811" s="65">
        <v>81.668000000000006</v>
      </c>
      <c r="H2811" s="65">
        <v>7.5613739490509033</v>
      </c>
      <c r="I2811" s="66">
        <v>5.429999828338623</v>
      </c>
      <c r="J2811" s="5">
        <v>11.547468606192382</v>
      </c>
      <c r="K2811" s="6">
        <v>80.889919428157015</v>
      </c>
      <c r="L2811" s="5">
        <v>74.264227544236192</v>
      </c>
      <c r="M2811" s="5">
        <v>12.461394468467027</v>
      </c>
      <c r="N2811" s="7">
        <v>5.9595439123733964</v>
      </c>
      <c r="O2811" s="7" t="s">
        <v>1643</v>
      </c>
      <c r="P2811" s="67">
        <v>54.076155303091994</v>
      </c>
      <c r="Q2811" s="18">
        <f t="shared" si="148"/>
        <v>3</v>
      </c>
      <c r="R2811" s="68">
        <v>1.62</v>
      </c>
      <c r="S2811" s="69">
        <v>84070.46</v>
      </c>
      <c r="T2811" s="59">
        <f t="shared" si="146"/>
        <v>84070.46</v>
      </c>
    </row>
    <row r="2812" spans="1:20">
      <c r="A2812">
        <f t="shared" si="147"/>
        <v>109</v>
      </c>
      <c r="B2812" s="60" t="s">
        <v>151</v>
      </c>
      <c r="C2812" s="60" t="s">
        <v>319</v>
      </c>
      <c r="D2812" s="60">
        <v>4</v>
      </c>
      <c r="E2812" s="65">
        <v>6707.058</v>
      </c>
      <c r="F2812" s="60">
        <v>2009</v>
      </c>
      <c r="G2812" s="65">
        <v>81.679000000000002</v>
      </c>
      <c r="H2812" s="65">
        <v>6.8660626411437988</v>
      </c>
      <c r="I2812" s="66">
        <v>10.025321960449219</v>
      </c>
      <c r="J2812" s="5">
        <v>10.852157298285277</v>
      </c>
      <c r="K2812" s="6">
        <v>76.029508789723721</v>
      </c>
      <c r="L2812" s="5">
        <v>69.403816905802898</v>
      </c>
      <c r="M2812" s="5">
        <v>17.056716600577623</v>
      </c>
      <c r="N2812" s="7">
        <v>4.0690021726369396</v>
      </c>
      <c r="O2812" s="7" t="s">
        <v>2353</v>
      </c>
      <c r="P2812" s="67">
        <v>37.135001602841591</v>
      </c>
      <c r="Q2812" s="18">
        <f t="shared" si="148"/>
        <v>3</v>
      </c>
      <c r="R2812" s="68">
        <v>1.67</v>
      </c>
      <c r="S2812" s="69">
        <v>71488.990000000005</v>
      </c>
      <c r="T2812" s="59">
        <f t="shared" si="146"/>
        <v>71488.990000000005</v>
      </c>
    </row>
    <row r="2813" spans="1:20">
      <c r="A2813">
        <f t="shared" si="147"/>
        <v>97</v>
      </c>
      <c r="B2813" s="60" t="s">
        <v>73</v>
      </c>
      <c r="C2813" s="60" t="s">
        <v>241</v>
      </c>
      <c r="D2813" s="60">
        <v>3</v>
      </c>
      <c r="E2813" s="65">
        <v>4753.5029999999997</v>
      </c>
      <c r="F2813" s="60">
        <v>2016</v>
      </c>
      <c r="G2813" s="65">
        <v>81.683999999999997</v>
      </c>
      <c r="H2813" s="65">
        <v>7.0407314300537109</v>
      </c>
      <c r="I2813" s="66">
        <v>8.1080322265625</v>
      </c>
      <c r="J2813" s="5">
        <v>11.02682608719519</v>
      </c>
      <c r="K2813" s="6">
        <v>77.25795604895967</v>
      </c>
      <c r="L2813" s="5">
        <v>70.632264165038848</v>
      </c>
      <c r="M2813" s="5">
        <v>15.139426866690904</v>
      </c>
      <c r="N2813" s="7">
        <v>4.66545165725136</v>
      </c>
      <c r="O2813" s="7" t="s">
        <v>1198</v>
      </c>
      <c r="P2813" s="67">
        <v>42.137992876711898</v>
      </c>
      <c r="Q2813" s="18">
        <f t="shared" si="148"/>
        <v>3</v>
      </c>
      <c r="R2813" s="68">
        <v>1.58</v>
      </c>
      <c r="S2813" s="69">
        <v>80899.02</v>
      </c>
      <c r="T2813" s="59">
        <f t="shared" si="146"/>
        <v>80899.02</v>
      </c>
    </row>
    <row r="2814" spans="1:20">
      <c r="A2814">
        <f t="shared" si="147"/>
        <v>49</v>
      </c>
      <c r="B2814" s="60" t="s">
        <v>16</v>
      </c>
      <c r="C2814" s="60" t="s">
        <v>184</v>
      </c>
      <c r="D2814" s="60">
        <v>3</v>
      </c>
      <c r="E2814" s="65">
        <v>8841.65</v>
      </c>
      <c r="F2814" s="60">
        <v>2018</v>
      </c>
      <c r="G2814" s="65">
        <v>81.686000000000007</v>
      </c>
      <c r="H2814" s="65">
        <v>7.3960018157958984</v>
      </c>
      <c r="I2814" s="66">
        <v>6.2300000190734863</v>
      </c>
      <c r="J2814" s="5">
        <v>11.382096472937377</v>
      </c>
      <c r="K2814" s="6">
        <v>79.749062224581365</v>
      </c>
      <c r="L2814" s="5">
        <v>73.123370340660543</v>
      </c>
      <c r="M2814" s="5">
        <v>13.261394659201891</v>
      </c>
      <c r="N2814" s="7">
        <v>5.5140030305878343</v>
      </c>
      <c r="O2814" s="7" t="s">
        <v>888</v>
      </c>
      <c r="P2814" s="67">
        <v>49.686376772312059</v>
      </c>
      <c r="Q2814" s="18">
        <f t="shared" si="148"/>
        <v>3</v>
      </c>
      <c r="R2814" s="68">
        <v>1.56</v>
      </c>
      <c r="S2814" s="69">
        <v>63778.03</v>
      </c>
      <c r="T2814" s="59">
        <f t="shared" si="146"/>
        <v>63778.03</v>
      </c>
    </row>
    <row r="2815" spans="1:20">
      <c r="A2815">
        <f t="shared" si="147"/>
        <v>16</v>
      </c>
      <c r="B2815" s="60" t="s">
        <v>139</v>
      </c>
      <c r="C2815" s="60" t="s">
        <v>307</v>
      </c>
      <c r="D2815" s="60">
        <v>3</v>
      </c>
      <c r="E2815" s="65">
        <v>7545.3810000000003</v>
      </c>
      <c r="F2815" s="60">
        <v>2007</v>
      </c>
      <c r="G2815" s="65">
        <v>81.703000000000003</v>
      </c>
      <c r="H2815" s="65">
        <v>7.4903421401977539</v>
      </c>
      <c r="I2815" s="66">
        <v>5.9800000190734863</v>
      </c>
      <c r="J2815" s="5">
        <v>11.476436797339232</v>
      </c>
      <c r="K2815" s="6">
        <v>80.426795509384917</v>
      </c>
      <c r="L2815" s="5">
        <v>73.801103625464094</v>
      </c>
      <c r="M2815" s="5">
        <v>13.011394659201891</v>
      </c>
      <c r="N2815" s="7">
        <v>5.6720363618569234</v>
      </c>
      <c r="O2815" s="7" t="s">
        <v>2552</v>
      </c>
      <c r="P2815" s="67">
        <v>51.883779413669998</v>
      </c>
      <c r="Q2815" s="18">
        <f t="shared" si="148"/>
        <v>3</v>
      </c>
      <c r="R2815" s="68">
        <v>1.69</v>
      </c>
      <c r="S2815" s="69">
        <v>74234.3</v>
      </c>
      <c r="T2815" s="59">
        <f t="shared" si="146"/>
        <v>74234.3</v>
      </c>
    </row>
    <row r="2816" spans="1:20">
      <c r="A2816">
        <f t="shared" si="147"/>
        <v>79</v>
      </c>
      <c r="B2816" s="60" t="s">
        <v>33</v>
      </c>
      <c r="C2816" s="60" t="s">
        <v>201</v>
      </c>
      <c r="D2816" s="60">
        <v>2</v>
      </c>
      <c r="E2816" s="65">
        <v>34922.516000000003</v>
      </c>
      <c r="F2816" s="60">
        <v>2012</v>
      </c>
      <c r="G2816" s="65">
        <v>81.703999999999994</v>
      </c>
      <c r="H2816" s="65">
        <v>7.4151444435119629</v>
      </c>
      <c r="I2816" s="66">
        <v>8.0600004196166992</v>
      </c>
      <c r="J2816" s="5">
        <v>11.401239100653441</v>
      </c>
      <c r="K2816" s="6">
        <v>79.900788462991812</v>
      </c>
      <c r="L2816" s="5">
        <v>73.27509657907099</v>
      </c>
      <c r="M2816" s="5">
        <v>15.091395059745103</v>
      </c>
      <c r="N2816" s="7">
        <v>4.8554223310027522</v>
      </c>
      <c r="O2816" s="7" t="s">
        <v>1851</v>
      </c>
      <c r="P2816" s="67">
        <v>44.057494313996905</v>
      </c>
      <c r="Q2816" s="18">
        <f t="shared" si="148"/>
        <v>3</v>
      </c>
      <c r="R2816" s="68">
        <v>1.62</v>
      </c>
      <c r="S2816" s="69">
        <v>54034.8</v>
      </c>
      <c r="T2816" s="59">
        <f t="shared" si="146"/>
        <v>54034.8</v>
      </c>
    </row>
    <row r="2817" spans="1:20">
      <c r="A2817">
        <f t="shared" si="147"/>
        <v>127</v>
      </c>
      <c r="B2817" s="60" t="s">
        <v>130</v>
      </c>
      <c r="C2817" s="60" t="s">
        <v>298</v>
      </c>
      <c r="D2817" s="60">
        <v>8</v>
      </c>
      <c r="E2817" s="65">
        <v>5870.75</v>
      </c>
      <c r="F2817" s="60">
        <v>2025</v>
      </c>
      <c r="G2817" s="65">
        <v>83.998000000000005</v>
      </c>
      <c r="H2817" s="65">
        <v>6.6249999999999982</v>
      </c>
      <c r="I2817" s="66">
        <v>9.2736434936523438</v>
      </c>
      <c r="J2817" s="5">
        <v>10.611094657141479</v>
      </c>
      <c r="K2817" s="6">
        <v>76.451291573347888</v>
      </c>
      <c r="L2817" s="5">
        <v>69.825599689427065</v>
      </c>
      <c r="M2817" s="5">
        <v>16.305038133780748</v>
      </c>
      <c r="N2817" s="7">
        <v>4.2824554666181687</v>
      </c>
      <c r="O2817" s="7" t="s">
        <v>3454</v>
      </c>
      <c r="P2817" s="67">
        <v>38.22964298071382</v>
      </c>
      <c r="Q2817" s="18">
        <f t="shared" si="148"/>
        <v>3</v>
      </c>
      <c r="R2817" s="68">
        <v>1.48</v>
      </c>
      <c r="S2817" s="69" t="s">
        <v>367</v>
      </c>
      <c r="T2817" s="59">
        <f t="shared" si="146"/>
        <v>132569.53</v>
      </c>
    </row>
    <row r="2818" spans="1:20">
      <c r="A2818">
        <f t="shared" si="147"/>
        <v>84</v>
      </c>
      <c r="B2818" s="60" t="s">
        <v>15</v>
      </c>
      <c r="C2818" s="60" t="s">
        <v>183</v>
      </c>
      <c r="D2818" s="60">
        <v>2</v>
      </c>
      <c r="E2818" s="65">
        <v>21783.010999999999</v>
      </c>
      <c r="F2818" s="60">
        <v>2009</v>
      </c>
      <c r="G2818" s="65">
        <v>81.727999999999994</v>
      </c>
      <c r="H2818" s="65">
        <v>7.3519022464752197</v>
      </c>
      <c r="I2818" s="66">
        <v>8.653498649597168</v>
      </c>
      <c r="J2818" s="5">
        <v>11.337996903616698</v>
      </c>
      <c r="K2818" s="6">
        <v>79.480922256889329</v>
      </c>
      <c r="L2818" s="5">
        <v>72.855230372968506</v>
      </c>
      <c r="M2818" s="5">
        <v>15.684893289725572</v>
      </c>
      <c r="N2818" s="7">
        <v>4.6449299352704241</v>
      </c>
      <c r="O2818" s="7" t="s">
        <v>2322</v>
      </c>
      <c r="P2818" s="67">
        <v>42.391100636737022</v>
      </c>
      <c r="Q2818" s="18">
        <f t="shared" si="148"/>
        <v>3</v>
      </c>
      <c r="R2818" s="68">
        <v>1.67</v>
      </c>
      <c r="S2818" s="69">
        <v>52407.91</v>
      </c>
      <c r="T2818" s="59">
        <f t="shared" ref="T2818:T2881" si="149">IF(S2818=0,"",IF(F2818=2025,_xlfn.XLOOKUP("2024"&amp;C2818,O:O,S:S,"",0),S2818))</f>
        <v>52407.91</v>
      </c>
    </row>
    <row r="2819" spans="1:20">
      <c r="A2819">
        <f t="shared" ref="A2819:A2882" si="150">IF(ISNUMBER(P2819),COUNTIFS($F$3:$F$3127,F2819,$P$3:$P$3127,"&gt;"&amp;P2819)+1,"")</f>
        <v>30</v>
      </c>
      <c r="B2819" s="60" t="s">
        <v>138</v>
      </c>
      <c r="C2819" s="60" t="s">
        <v>306</v>
      </c>
      <c r="D2819" s="60">
        <v>3</v>
      </c>
      <c r="E2819" s="65">
        <v>9519.4869999999992</v>
      </c>
      <c r="F2819" s="60">
        <v>2012</v>
      </c>
      <c r="G2819" s="65">
        <v>81.73</v>
      </c>
      <c r="H2819" s="65">
        <v>7.560147762298584</v>
      </c>
      <c r="I2819" s="66">
        <v>6.179999828338623</v>
      </c>
      <c r="J2819" s="5">
        <v>11.546242419440063</v>
      </c>
      <c r="K2819" s="6">
        <v>80.942732783110472</v>
      </c>
      <c r="L2819" s="5">
        <v>74.317040899189649</v>
      </c>
      <c r="M2819" s="5">
        <v>13.211394468467027</v>
      </c>
      <c r="N2819" s="7">
        <v>5.6252230660866012</v>
      </c>
      <c r="O2819" s="7" t="s">
        <v>1780</v>
      </c>
      <c r="P2819" s="67">
        <v>51.042569802139461</v>
      </c>
      <c r="Q2819" s="18">
        <f t="shared" si="148"/>
        <v>3</v>
      </c>
      <c r="R2819" s="68">
        <v>1.62</v>
      </c>
      <c r="S2819" s="69">
        <v>56682.02</v>
      </c>
      <c r="T2819" s="59">
        <f t="shared" si="149"/>
        <v>56682.02</v>
      </c>
    </row>
    <row r="2820" spans="1:20">
      <c r="A2820">
        <f t="shared" si="150"/>
        <v>53</v>
      </c>
      <c r="B2820" s="60" t="s">
        <v>107</v>
      </c>
      <c r="C2820" s="60" t="s">
        <v>275</v>
      </c>
      <c r="D2820" s="60">
        <v>3</v>
      </c>
      <c r="E2820" s="65">
        <v>17315.37</v>
      </c>
      <c r="F2820" s="60">
        <v>2017</v>
      </c>
      <c r="G2820" s="65">
        <v>81.736999999999995</v>
      </c>
      <c r="H2820" s="65">
        <v>7.4589653015136719</v>
      </c>
      <c r="I2820" s="66">
        <v>6.5739989280700684</v>
      </c>
      <c r="J2820" s="5">
        <v>11.44505995865515</v>
      </c>
      <c r="K2820" s="6">
        <v>80.240284238725351</v>
      </c>
      <c r="L2820" s="5">
        <v>73.614592354804529</v>
      </c>
      <c r="M2820" s="5">
        <v>13.605393568198473</v>
      </c>
      <c r="N2820" s="7">
        <v>5.4106918690593995</v>
      </c>
      <c r="O2820" s="7" t="s">
        <v>1026</v>
      </c>
      <c r="P2820" s="67">
        <v>48.86894392789209</v>
      </c>
      <c r="Q2820" s="18">
        <f t="shared" si="148"/>
        <v>3</v>
      </c>
      <c r="R2820" s="68">
        <v>1.58</v>
      </c>
      <c r="S2820" s="69">
        <v>65666</v>
      </c>
      <c r="T2820" s="59">
        <f t="shared" si="149"/>
        <v>65666</v>
      </c>
    </row>
    <row r="2821" spans="1:20">
      <c r="A2821">
        <f t="shared" si="150"/>
        <v>38</v>
      </c>
      <c r="B2821" s="60" t="s">
        <v>56</v>
      </c>
      <c r="C2821" s="60" t="s">
        <v>224</v>
      </c>
      <c r="D2821" s="60">
        <v>3</v>
      </c>
      <c r="E2821" s="65">
        <v>64058.464999999997</v>
      </c>
      <c r="F2821" s="60">
        <v>2012</v>
      </c>
      <c r="G2821" s="65">
        <v>81.739000000000004</v>
      </c>
      <c r="H2821" s="65">
        <v>6.6493654251098633</v>
      </c>
      <c r="I2821" s="66">
        <v>5.3600001335144043</v>
      </c>
      <c r="J2821" s="5">
        <v>10.635460082251342</v>
      </c>
      <c r="K2821" s="6">
        <v>74.566076937389809</v>
      </c>
      <c r="L2821" s="5">
        <v>67.940385053468987</v>
      </c>
      <c r="M2821" s="5">
        <v>12.391394773642809</v>
      </c>
      <c r="N2821" s="7">
        <v>5.4828682561209332</v>
      </c>
      <c r="O2821" s="7" t="s">
        <v>1791</v>
      </c>
      <c r="P2821" s="67">
        <v>49.750860079879878</v>
      </c>
      <c r="Q2821" s="18">
        <f t="shared" si="148"/>
        <v>3</v>
      </c>
      <c r="R2821" s="68">
        <v>1.62</v>
      </c>
      <c r="S2821" s="69">
        <v>49935.63</v>
      </c>
      <c r="T2821" s="59">
        <f t="shared" si="149"/>
        <v>49935.63</v>
      </c>
    </row>
    <row r="2822" spans="1:20">
      <c r="A2822">
        <f t="shared" si="150"/>
        <v>61</v>
      </c>
      <c r="B2822" s="60" t="s">
        <v>68</v>
      </c>
      <c r="C2822" s="60" t="s">
        <v>236</v>
      </c>
      <c r="D2822" s="60">
        <v>3</v>
      </c>
      <c r="E2822" s="65">
        <v>323.88499999999999</v>
      </c>
      <c r="F2822" s="60">
        <v>2013</v>
      </c>
      <c r="G2822" s="65">
        <v>81.742999999999995</v>
      </c>
      <c r="H2822" s="65">
        <v>7.5013942718505859</v>
      </c>
      <c r="I2822" s="66">
        <v>7.186650276184082</v>
      </c>
      <c r="J2822" s="5">
        <v>11.487488928992065</v>
      </c>
      <c r="K2822" s="6">
        <v>80.543661894808153</v>
      </c>
      <c r="L2822" s="5">
        <v>73.917970010887331</v>
      </c>
      <c r="M2822" s="5">
        <v>14.218044916312486</v>
      </c>
      <c r="N2822" s="7">
        <v>5.1988842661539634</v>
      </c>
      <c r="O2822" s="7" t="s">
        <v>1684</v>
      </c>
      <c r="P2822" s="67">
        <v>47.17402491080572</v>
      </c>
      <c r="Q2822" s="18">
        <f t="shared" si="148"/>
        <v>3</v>
      </c>
      <c r="R2822" s="68">
        <v>1.62</v>
      </c>
      <c r="S2822" s="69">
        <v>58671.93</v>
      </c>
      <c r="T2822" s="59">
        <f t="shared" si="149"/>
        <v>58671.93</v>
      </c>
    </row>
    <row r="2823" spans="1:20">
      <c r="A2823">
        <f t="shared" si="150"/>
        <v>42</v>
      </c>
      <c r="B2823" s="60" t="s">
        <v>138</v>
      </c>
      <c r="C2823" s="60" t="s">
        <v>306</v>
      </c>
      <c r="D2823" s="60">
        <v>3</v>
      </c>
      <c r="E2823" s="65">
        <v>9449.259</v>
      </c>
      <c r="F2823" s="60">
        <v>2011</v>
      </c>
      <c r="G2823" s="65">
        <v>81.757999999999996</v>
      </c>
      <c r="H2823" s="65">
        <v>7.3822321891784668</v>
      </c>
      <c r="I2823" s="66">
        <v>6.5300002098083496</v>
      </c>
      <c r="J2823" s="5">
        <v>11.368326846319945</v>
      </c>
      <c r="K2823" s="6">
        <v>79.722792546909531</v>
      </c>
      <c r="L2823" s="5">
        <v>73.097100662988709</v>
      </c>
      <c r="M2823" s="5">
        <v>13.561394849936754</v>
      </c>
      <c r="N2823" s="7">
        <v>5.3900871902811396</v>
      </c>
      <c r="O2823" s="7" t="s">
        <v>1937</v>
      </c>
      <c r="P2823" s="67">
        <v>49.07857546792615</v>
      </c>
      <c r="Q2823" s="18">
        <f t="shared" si="148"/>
        <v>3</v>
      </c>
      <c r="R2823" s="68">
        <v>1.65</v>
      </c>
      <c r="S2823" s="69">
        <v>57340.5</v>
      </c>
      <c r="T2823" s="59">
        <f t="shared" si="149"/>
        <v>57340.5</v>
      </c>
    </row>
    <row r="2824" spans="1:20">
      <c r="A2824">
        <f t="shared" si="150"/>
        <v>35</v>
      </c>
      <c r="B2824" s="60" t="s">
        <v>75</v>
      </c>
      <c r="C2824" s="60" t="s">
        <v>243</v>
      </c>
      <c r="D2824" s="60">
        <v>3</v>
      </c>
      <c r="E2824" s="65">
        <v>59904.01</v>
      </c>
      <c r="F2824" s="60">
        <v>2009</v>
      </c>
      <c r="G2824" s="65">
        <v>81.762</v>
      </c>
      <c r="H2824" s="65">
        <v>6.3338003158569336</v>
      </c>
      <c r="I2824" s="66">
        <v>4.820000171661377</v>
      </c>
      <c r="J2824" s="5">
        <v>10.319894972998412</v>
      </c>
      <c r="K2824" s="6">
        <v>72.373983363179804</v>
      </c>
      <c r="L2824" s="5">
        <v>65.748291479258981</v>
      </c>
      <c r="M2824" s="5">
        <v>11.851394811789781</v>
      </c>
      <c r="N2824" s="7">
        <v>5.5477260291634627</v>
      </c>
      <c r="O2824" s="7" t="s">
        <v>2278</v>
      </c>
      <c r="P2824" s="67">
        <v>50.630303510406378</v>
      </c>
      <c r="Q2824" s="18">
        <f t="shared" si="148"/>
        <v>3</v>
      </c>
      <c r="R2824" s="68">
        <v>1.67</v>
      </c>
      <c r="S2824" s="69">
        <v>48774.39</v>
      </c>
      <c r="T2824" s="59">
        <f t="shared" si="149"/>
        <v>48774.39</v>
      </c>
    </row>
    <row r="2825" spans="1:20">
      <c r="A2825">
        <f t="shared" si="150"/>
        <v>61</v>
      </c>
      <c r="B2825" s="60" t="s">
        <v>132</v>
      </c>
      <c r="C2825" s="60" t="s">
        <v>300</v>
      </c>
      <c r="D2825" s="60">
        <v>7</v>
      </c>
      <c r="E2825" s="65">
        <v>2118.6970000000001</v>
      </c>
      <c r="F2825" s="60">
        <v>2024</v>
      </c>
      <c r="G2825" s="65">
        <v>81.777000000000001</v>
      </c>
      <c r="H2825" s="65">
        <v>6.9082209320068344</v>
      </c>
      <c r="I2825" s="66">
        <v>5.4000000953674316</v>
      </c>
      <c r="J2825" s="5">
        <v>10.894315589148313</v>
      </c>
      <c r="K2825" s="6">
        <v>76.416443046393283</v>
      </c>
      <c r="L2825" s="5">
        <v>69.790751162472461</v>
      </c>
      <c r="M2825" s="5">
        <v>12.431394735495836</v>
      </c>
      <c r="N2825" s="7">
        <v>5.6140724872323666</v>
      </c>
      <c r="O2825" s="7" t="s">
        <v>3445</v>
      </c>
      <c r="P2825" s="67">
        <v>50.175921105234501</v>
      </c>
      <c r="Q2825" s="18">
        <f t="shared" si="148"/>
        <v>3</v>
      </c>
      <c r="R2825" s="68">
        <v>1.49</v>
      </c>
      <c r="S2825" s="69">
        <v>48648.91</v>
      </c>
      <c r="T2825" s="59">
        <f t="shared" si="149"/>
        <v>48648.91</v>
      </c>
    </row>
    <row r="2826" spans="1:20">
      <c r="A2826">
        <f t="shared" si="150"/>
        <v>30</v>
      </c>
      <c r="B2826" s="60" t="s">
        <v>56</v>
      </c>
      <c r="C2826" s="60" t="s">
        <v>224</v>
      </c>
      <c r="D2826" s="60">
        <v>3</v>
      </c>
      <c r="E2826" s="65">
        <v>63733.777000000002</v>
      </c>
      <c r="F2826" s="60">
        <v>2011</v>
      </c>
      <c r="G2826" s="65">
        <v>81.781000000000006</v>
      </c>
      <c r="H2826" s="65">
        <v>6.9591851234436035</v>
      </c>
      <c r="I2826" s="66">
        <v>5.4000000953674316</v>
      </c>
      <c r="J2826" s="5">
        <v>10.945279780585082</v>
      </c>
      <c r="K2826" s="6">
        <v>76.777678539064027</v>
      </c>
      <c r="L2826" s="5">
        <v>70.151986655143205</v>
      </c>
      <c r="M2826" s="5">
        <v>12.431394735495836</v>
      </c>
      <c r="N2826" s="7">
        <v>5.6431308109648839</v>
      </c>
      <c r="O2826" s="7" t="s">
        <v>1941</v>
      </c>
      <c r="P2826" s="67">
        <v>51.382623620764406</v>
      </c>
      <c r="Q2826" s="18">
        <f t="shared" si="148"/>
        <v>3</v>
      </c>
      <c r="R2826" s="68">
        <v>1.65</v>
      </c>
      <c r="S2826" s="69">
        <v>50085.68</v>
      </c>
      <c r="T2826" s="59">
        <f t="shared" si="149"/>
        <v>50085.68</v>
      </c>
    </row>
    <row r="2827" spans="1:20">
      <c r="A2827">
        <f t="shared" si="150"/>
        <v>54</v>
      </c>
      <c r="B2827" s="60" t="s">
        <v>107</v>
      </c>
      <c r="C2827" s="60" t="s">
        <v>275</v>
      </c>
      <c r="D2827" s="60">
        <v>3</v>
      </c>
      <c r="E2827" s="65">
        <v>17421.28</v>
      </c>
      <c r="F2827" s="60">
        <v>2018</v>
      </c>
      <c r="G2827" s="65">
        <v>81.781000000000006</v>
      </c>
      <c r="H2827" s="65">
        <v>7.463097095489502</v>
      </c>
      <c r="I2827" s="66">
        <v>6.6037020683288574</v>
      </c>
      <c r="J2827" s="5">
        <v>11.449191752630981</v>
      </c>
      <c r="K2827" s="6">
        <v>80.312461767753462</v>
      </c>
      <c r="L2827" s="5">
        <v>73.686769883832639</v>
      </c>
      <c r="M2827" s="5">
        <v>13.635096708457262</v>
      </c>
      <c r="N2827" s="7">
        <v>5.4041985516778857</v>
      </c>
      <c r="O2827" s="7" t="s">
        <v>877</v>
      </c>
      <c r="P2827" s="67">
        <v>48.696934677314609</v>
      </c>
      <c r="Q2827" s="18">
        <f t="shared" si="148"/>
        <v>3</v>
      </c>
      <c r="R2827" s="68">
        <v>1.56</v>
      </c>
      <c r="S2827" s="69">
        <v>66758.259999999995</v>
      </c>
      <c r="T2827" s="59">
        <f t="shared" si="149"/>
        <v>66758.259999999995</v>
      </c>
    </row>
    <row r="2828" spans="1:20">
      <c r="A2828">
        <f t="shared" si="150"/>
        <v>89</v>
      </c>
      <c r="B2828" s="60" t="s">
        <v>33</v>
      </c>
      <c r="C2828" s="60" t="s">
        <v>201</v>
      </c>
      <c r="D2828" s="60">
        <v>2</v>
      </c>
      <c r="E2828" s="65">
        <v>35293.432999999997</v>
      </c>
      <c r="F2828" s="60">
        <v>2013</v>
      </c>
      <c r="G2828" s="65">
        <v>81.784999999999997</v>
      </c>
      <c r="H2828" s="65">
        <v>7.5937938690185547</v>
      </c>
      <c r="I2828" s="66">
        <v>8.8199996948242188</v>
      </c>
      <c r="J2828" s="5">
        <v>11.579888526160033</v>
      </c>
      <c r="K2828" s="6">
        <v>81.233231342642767</v>
      </c>
      <c r="L2828" s="5">
        <v>74.607539458721945</v>
      </c>
      <c r="M2828" s="5">
        <v>15.851394334952623</v>
      </c>
      <c r="N2828" s="7">
        <v>4.70668623101571</v>
      </c>
      <c r="O2828" s="7" t="s">
        <v>1699</v>
      </c>
      <c r="P2828" s="67">
        <v>42.70788156504539</v>
      </c>
      <c r="Q2828" s="18">
        <f t="shared" si="148"/>
        <v>3</v>
      </c>
      <c r="R2828" s="68">
        <v>1.62</v>
      </c>
      <c r="S2828" s="69">
        <v>54712.18</v>
      </c>
      <c r="T2828" s="59">
        <f t="shared" si="149"/>
        <v>54712.18</v>
      </c>
    </row>
    <row r="2829" spans="1:20">
      <c r="A2829">
        <f t="shared" si="150"/>
        <v>145</v>
      </c>
      <c r="B2829" s="60" t="s">
        <v>122</v>
      </c>
      <c r="C2829" s="60" t="s">
        <v>290</v>
      </c>
      <c r="D2829" s="60">
        <v>4</v>
      </c>
      <c r="E2829" s="65">
        <v>2427.3310000000001</v>
      </c>
      <c r="F2829" s="60">
        <v>2015</v>
      </c>
      <c r="G2829" s="65">
        <v>81.784999999999997</v>
      </c>
      <c r="H2829" s="65">
        <v>6.3745293617248535</v>
      </c>
      <c r="I2829" s="66">
        <v>15.350000381469727</v>
      </c>
      <c r="J2829" s="5">
        <v>10.360624018866332</v>
      </c>
      <c r="K2829" s="6">
        <v>72.680057832801864</v>
      </c>
      <c r="L2829" s="5">
        <v>66.054365948881042</v>
      </c>
      <c r="M2829" s="5">
        <v>22.381395021598131</v>
      </c>
      <c r="N2829" s="7">
        <v>2.9513069174257605</v>
      </c>
      <c r="O2829" s="7" t="s">
        <v>1453</v>
      </c>
      <c r="P2829" s="67">
        <v>26.686926543556577</v>
      </c>
      <c r="Q2829" s="18">
        <f t="shared" si="148"/>
        <v>3</v>
      </c>
      <c r="R2829" s="68">
        <v>1.59</v>
      </c>
      <c r="S2829" s="69">
        <v>123070.82</v>
      </c>
      <c r="T2829" s="59">
        <f t="shared" si="149"/>
        <v>123070.82</v>
      </c>
    </row>
    <row r="2830" spans="1:20">
      <c r="A2830">
        <f t="shared" si="150"/>
        <v>45</v>
      </c>
      <c r="B2830" s="60" t="s">
        <v>16</v>
      </c>
      <c r="C2830" s="60" t="s">
        <v>184</v>
      </c>
      <c r="D2830" s="60">
        <v>3</v>
      </c>
      <c r="E2830" s="65">
        <v>8921.4050000000007</v>
      </c>
      <c r="F2830" s="60">
        <v>2020</v>
      </c>
      <c r="G2830" s="65">
        <v>81.804000000000002</v>
      </c>
      <c r="H2830" s="65">
        <v>7.2134890556335449</v>
      </c>
      <c r="I2830" s="66">
        <v>5.8000001907348633</v>
      </c>
      <c r="J2830" s="5">
        <v>11.199583712775024</v>
      </c>
      <c r="K2830" s="6">
        <v>78.583634816353097</v>
      </c>
      <c r="L2830" s="5">
        <v>71.957942932432275</v>
      </c>
      <c r="M2830" s="5">
        <v>12.831394830863267</v>
      </c>
      <c r="N2830" s="7">
        <v>5.6079595305844938</v>
      </c>
      <c r="O2830" s="7" t="s">
        <v>551</v>
      </c>
      <c r="P2830" s="67">
        <v>50.356559085672522</v>
      </c>
      <c r="Q2830" s="18">
        <f t="shared" si="148"/>
        <v>3</v>
      </c>
      <c r="R2830" s="68">
        <v>1.53</v>
      </c>
      <c r="S2830" s="69">
        <v>60276.42</v>
      </c>
      <c r="T2830" s="59">
        <f t="shared" si="149"/>
        <v>60276.42</v>
      </c>
    </row>
    <row r="2831" spans="1:20">
      <c r="A2831">
        <f t="shared" si="150"/>
        <v>34</v>
      </c>
      <c r="B2831" s="60" t="s">
        <v>55</v>
      </c>
      <c r="C2831" s="60" t="s">
        <v>223</v>
      </c>
      <c r="D2831" s="60">
        <v>3</v>
      </c>
      <c r="E2831" s="65">
        <v>5541.0749999999998</v>
      </c>
      <c r="F2831" s="60">
        <v>2021</v>
      </c>
      <c r="G2831" s="65">
        <v>81.813999999999993</v>
      </c>
      <c r="H2831" s="65">
        <v>7.7943778038024902</v>
      </c>
      <c r="I2831" s="66">
        <v>6.3348536491394043</v>
      </c>
      <c r="J2831" s="5">
        <v>11.780472460943969</v>
      </c>
      <c r="K2831" s="6">
        <v>82.669636363661354</v>
      </c>
      <c r="L2831" s="5">
        <v>76.043944479740532</v>
      </c>
      <c r="M2831" s="5">
        <v>13.366248289267809</v>
      </c>
      <c r="N2831" s="7">
        <v>5.6892512269728419</v>
      </c>
      <c r="O2831" s="7" t="s">
        <v>415</v>
      </c>
      <c r="P2831" s="67">
        <v>51.026845440109184</v>
      </c>
      <c r="Q2831" s="18">
        <f t="shared" si="148"/>
        <v>3</v>
      </c>
      <c r="R2831" s="68">
        <v>1.52</v>
      </c>
      <c r="S2831" s="69">
        <v>56790.38</v>
      </c>
      <c r="T2831" s="59">
        <f t="shared" si="149"/>
        <v>56790.38</v>
      </c>
    </row>
    <row r="2832" spans="1:20">
      <c r="A2832">
        <f t="shared" si="150"/>
        <v>23</v>
      </c>
      <c r="B2832" s="60" t="s">
        <v>74</v>
      </c>
      <c r="C2832" s="60" t="s">
        <v>242</v>
      </c>
      <c r="D2832" s="60">
        <v>4</v>
      </c>
      <c r="E2832" s="65">
        <v>7336.7349999999997</v>
      </c>
      <c r="F2832" s="60">
        <v>2010</v>
      </c>
      <c r="G2832" s="65">
        <v>81.974000000000004</v>
      </c>
      <c r="H2832" s="65">
        <v>7.3589162826538086</v>
      </c>
      <c r="I2832" s="66">
        <v>5.5199999809265137</v>
      </c>
      <c r="J2832" s="5">
        <v>11.345010939795287</v>
      </c>
      <c r="K2832" s="6">
        <v>79.769475948210157</v>
      </c>
      <c r="L2832" s="5">
        <v>73.143784064289335</v>
      </c>
      <c r="M2832" s="5">
        <v>12.551394621054918</v>
      </c>
      <c r="N2832" s="7">
        <v>5.827542378564921</v>
      </c>
      <c r="O2832" s="7" t="s">
        <v>2117</v>
      </c>
      <c r="P2832" s="67">
        <v>53.06175360848264</v>
      </c>
      <c r="Q2832" s="18">
        <f t="shared" si="148"/>
        <v>3</v>
      </c>
      <c r="R2832" s="68">
        <v>1.65</v>
      </c>
      <c r="S2832" s="69">
        <v>37722.410000000003</v>
      </c>
      <c r="T2832" s="59">
        <f t="shared" si="149"/>
        <v>37722.410000000003</v>
      </c>
    </row>
    <row r="2833" spans="1:20">
      <c r="A2833">
        <f t="shared" si="150"/>
        <v>50</v>
      </c>
      <c r="B2833" s="60" t="s">
        <v>95</v>
      </c>
      <c r="C2833" s="60" t="s">
        <v>263</v>
      </c>
      <c r="D2833" s="60">
        <v>3</v>
      </c>
      <c r="E2833" s="65">
        <v>428.452</v>
      </c>
      <c r="F2833" s="60">
        <v>2013</v>
      </c>
      <c r="G2833" s="65">
        <v>81.817999999999998</v>
      </c>
      <c r="H2833" s="65">
        <v>6.3799247741699219</v>
      </c>
      <c r="I2833" s="66">
        <v>5.2899999618530273</v>
      </c>
      <c r="J2833" s="5">
        <v>10.3660194313114</v>
      </c>
      <c r="K2833" s="6">
        <v>72.747248252426203</v>
      </c>
      <c r="L2833" s="5">
        <v>66.121556368505381</v>
      </c>
      <c r="M2833" s="5">
        <v>12.321394601981432</v>
      </c>
      <c r="N2833" s="7">
        <v>5.3664019783825623</v>
      </c>
      <c r="O2833" s="7" t="s">
        <v>1691</v>
      </c>
      <c r="P2833" s="67">
        <v>48.694059657707143</v>
      </c>
      <c r="Q2833" s="18">
        <f t="shared" si="148"/>
        <v>3</v>
      </c>
      <c r="R2833" s="68">
        <v>1.62</v>
      </c>
      <c r="S2833" s="69">
        <v>40919.79</v>
      </c>
      <c r="T2833" s="59">
        <f t="shared" si="149"/>
        <v>40919.79</v>
      </c>
    </row>
    <row r="2834" spans="1:20">
      <c r="A2834">
        <f t="shared" si="150"/>
        <v>53</v>
      </c>
      <c r="B2834" s="60" t="s">
        <v>16</v>
      </c>
      <c r="C2834" s="60" t="s">
        <v>184</v>
      </c>
      <c r="D2834" s="60">
        <v>3</v>
      </c>
      <c r="E2834" s="65">
        <v>8967.0570000000007</v>
      </c>
      <c r="F2834" s="60">
        <v>2021</v>
      </c>
      <c r="G2834" s="65">
        <v>81.819999999999993</v>
      </c>
      <c r="H2834" s="65">
        <v>7.0796408653259277</v>
      </c>
      <c r="I2834" s="66">
        <v>6.1100001335144043</v>
      </c>
      <c r="J2834" s="5">
        <v>11.065735522467406</v>
      </c>
      <c r="K2834" s="6">
        <v>77.659654445825652</v>
      </c>
      <c r="L2834" s="5">
        <v>71.033962561904829</v>
      </c>
      <c r="M2834" s="5">
        <v>13.141394773642809</v>
      </c>
      <c r="N2834" s="7">
        <v>5.4053594603500477</v>
      </c>
      <c r="O2834" s="7" t="s">
        <v>435</v>
      </c>
      <c r="P2834" s="67">
        <v>48.480622621102356</v>
      </c>
      <c r="Q2834" s="18">
        <f t="shared" si="148"/>
        <v>3</v>
      </c>
      <c r="R2834" s="68">
        <v>1.52</v>
      </c>
      <c r="S2834" s="69">
        <v>62968.94</v>
      </c>
      <c r="T2834" s="59">
        <f t="shared" si="149"/>
        <v>62968.94</v>
      </c>
    </row>
    <row r="2835" spans="1:20">
      <c r="A2835">
        <f t="shared" si="150"/>
        <v>52</v>
      </c>
      <c r="B2835" s="60" t="s">
        <v>45</v>
      </c>
      <c r="C2835" s="60" t="s">
        <v>213</v>
      </c>
      <c r="D2835" s="60">
        <v>3</v>
      </c>
      <c r="E2835" s="65">
        <v>1358.2819999999999</v>
      </c>
      <c r="F2835" s="60">
        <v>2024</v>
      </c>
      <c r="G2835" s="65">
        <v>81.820999999999998</v>
      </c>
      <c r="H2835" s="65">
        <v>5.8912022323608397</v>
      </c>
      <c r="I2835" s="66">
        <v>4.0199999809265137</v>
      </c>
      <c r="J2835" s="5">
        <v>9.8772968895023183</v>
      </c>
      <c r="K2835" s="6">
        <v>69.320004693840644</v>
      </c>
      <c r="L2835" s="5">
        <v>62.694312809919822</v>
      </c>
      <c r="M2835" s="5">
        <v>11.051394621054918</v>
      </c>
      <c r="N2835" s="7">
        <v>5.672977480188405</v>
      </c>
      <c r="O2835" s="7" t="s">
        <v>3446</v>
      </c>
      <c r="P2835" s="67">
        <v>50.702386035280966</v>
      </c>
      <c r="Q2835" s="18">
        <f t="shared" ref="Q2835:Q2898" si="151">IF(I2835&lt;R2835,1,IF(I2835&lt;R2835*2,2,3))</f>
        <v>3</v>
      </c>
      <c r="R2835" s="68">
        <v>1.49</v>
      </c>
      <c r="S2835" s="69">
        <v>52635.58</v>
      </c>
      <c r="T2835" s="59">
        <f t="shared" si="149"/>
        <v>52635.58</v>
      </c>
    </row>
    <row r="2836" spans="1:20">
      <c r="A2836">
        <f t="shared" si="150"/>
        <v>33</v>
      </c>
      <c r="B2836" s="60" t="s">
        <v>55</v>
      </c>
      <c r="C2836" s="60" t="s">
        <v>223</v>
      </c>
      <c r="D2836" s="60">
        <v>3</v>
      </c>
      <c r="E2836" s="65">
        <v>5529.6120000000001</v>
      </c>
      <c r="F2836" s="60">
        <v>2020</v>
      </c>
      <c r="G2836" s="65">
        <v>81.822000000000003</v>
      </c>
      <c r="H2836" s="65">
        <v>7.8893499374389648</v>
      </c>
      <c r="I2836" s="66">
        <v>6.2366476058959961</v>
      </c>
      <c r="J2836" s="5">
        <v>11.875444594580443</v>
      </c>
      <c r="K2836" s="6">
        <v>83.344253524592773</v>
      </c>
      <c r="L2836" s="5">
        <v>76.71856164067195</v>
      </c>
      <c r="M2836" s="5">
        <v>13.2680422460244</v>
      </c>
      <c r="N2836" s="7">
        <v>5.7822066148198834</v>
      </c>
      <c r="O2836" s="7" t="s">
        <v>590</v>
      </c>
      <c r="P2836" s="67">
        <v>51.921207251364798</v>
      </c>
      <c r="Q2836" s="18">
        <f t="shared" si="151"/>
        <v>3</v>
      </c>
      <c r="R2836" s="68">
        <v>1.53</v>
      </c>
      <c r="S2836" s="69">
        <v>55424.86</v>
      </c>
      <c r="T2836" s="59">
        <f t="shared" si="149"/>
        <v>55424.86</v>
      </c>
    </row>
    <row r="2837" spans="1:20">
      <c r="A2837">
        <f t="shared" si="150"/>
        <v>71</v>
      </c>
      <c r="B2837" s="60" t="s">
        <v>68</v>
      </c>
      <c r="C2837" s="60" t="s">
        <v>236</v>
      </c>
      <c r="D2837" s="60">
        <v>3</v>
      </c>
      <c r="E2837" s="65">
        <v>335.57400000000001</v>
      </c>
      <c r="F2837" s="60">
        <v>2016</v>
      </c>
      <c r="G2837" s="65">
        <v>81.828999999999994</v>
      </c>
      <c r="H2837" s="65">
        <v>7.5100345611572266</v>
      </c>
      <c r="I2837" s="66">
        <v>7.3741641044616699</v>
      </c>
      <c r="J2837" s="5">
        <v>11.496129218298705</v>
      </c>
      <c r="K2837" s="6">
        <v>80.68904456996367</v>
      </c>
      <c r="L2837" s="5">
        <v>74.063352686042847</v>
      </c>
      <c r="M2837" s="5">
        <v>14.405558744590074</v>
      </c>
      <c r="N2837" s="7">
        <v>5.1413037147106095</v>
      </c>
      <c r="O2837" s="7" t="s">
        <v>1233</v>
      </c>
      <c r="P2837" s="67">
        <v>46.435851279428647</v>
      </c>
      <c r="Q2837" s="18">
        <f t="shared" si="151"/>
        <v>3</v>
      </c>
      <c r="R2837" s="68">
        <v>1.58</v>
      </c>
      <c r="S2837" s="69">
        <v>63612.56</v>
      </c>
      <c r="T2837" s="59">
        <f t="shared" si="149"/>
        <v>63612.56</v>
      </c>
    </row>
    <row r="2838" spans="1:20">
      <c r="A2838">
        <f t="shared" si="150"/>
        <v>31</v>
      </c>
      <c r="B2838" s="60" t="s">
        <v>108</v>
      </c>
      <c r="C2838" s="60" t="s">
        <v>276</v>
      </c>
      <c r="D2838" s="60">
        <v>2</v>
      </c>
      <c r="E2838" s="65">
        <v>4989.4030000000002</v>
      </c>
      <c r="F2838" s="60">
        <v>2019</v>
      </c>
      <c r="G2838" s="65">
        <v>81.831999999999994</v>
      </c>
      <c r="H2838" s="65">
        <v>7.205174446105957</v>
      </c>
      <c r="I2838" s="66">
        <v>5.2942886352539063</v>
      </c>
      <c r="J2838" s="5">
        <v>11.191269103247436</v>
      </c>
      <c r="K2838" s="6">
        <v>78.552171814612109</v>
      </c>
      <c r="L2838" s="5">
        <v>71.926479930691286</v>
      </c>
      <c r="M2838" s="5">
        <v>12.32568327538231</v>
      </c>
      <c r="N2838" s="7">
        <v>5.835496363463089</v>
      </c>
      <c r="O2838" s="7" t="s">
        <v>764</v>
      </c>
      <c r="P2838" s="67">
        <v>52.522130782792651</v>
      </c>
      <c r="Q2838" s="18">
        <f t="shared" si="151"/>
        <v>3</v>
      </c>
      <c r="R2838" s="68">
        <v>1.55</v>
      </c>
      <c r="S2838" s="69">
        <v>47362.32</v>
      </c>
      <c r="T2838" s="59">
        <f t="shared" si="149"/>
        <v>47362.32</v>
      </c>
    </row>
    <row r="2839" spans="1:20">
      <c r="A2839">
        <f t="shared" si="150"/>
        <v>69</v>
      </c>
      <c r="B2839" s="60" t="s">
        <v>21</v>
      </c>
      <c r="C2839" s="60" t="s">
        <v>189</v>
      </c>
      <c r="D2839" s="60">
        <v>3</v>
      </c>
      <c r="E2839" s="65">
        <v>11490.618</v>
      </c>
      <c r="F2839" s="60">
        <v>2019</v>
      </c>
      <c r="G2839" s="65">
        <v>81.834999999999994</v>
      </c>
      <c r="H2839" s="65">
        <v>6.7721381187438965</v>
      </c>
      <c r="I2839" s="66">
        <v>5.929999828338623</v>
      </c>
      <c r="J2839" s="5">
        <v>10.758232775885375</v>
      </c>
      <c r="K2839" s="6">
        <v>75.515432857877173</v>
      </c>
      <c r="L2839" s="5">
        <v>68.88974097395635</v>
      </c>
      <c r="M2839" s="5">
        <v>12.961394468467027</v>
      </c>
      <c r="N2839" s="7">
        <v>5.3149945510534327</v>
      </c>
      <c r="O2839" s="7" t="s">
        <v>789</v>
      </c>
      <c r="P2839" s="67">
        <v>47.837376897034616</v>
      </c>
      <c r="Q2839" s="18">
        <f t="shared" si="151"/>
        <v>3</v>
      </c>
      <c r="R2839" s="68">
        <v>1.55</v>
      </c>
      <c r="S2839" s="69">
        <v>60479.98</v>
      </c>
      <c r="T2839" s="59">
        <f t="shared" si="149"/>
        <v>60479.98</v>
      </c>
    </row>
    <row r="2840" spans="1:20">
      <c r="A2840">
        <f t="shared" si="150"/>
        <v>74</v>
      </c>
      <c r="B2840" s="8" t="s">
        <v>134</v>
      </c>
      <c r="C2840" s="60" t="s">
        <v>302</v>
      </c>
      <c r="D2840" s="60">
        <v>8</v>
      </c>
      <c r="E2840" s="65">
        <v>50071.163999999997</v>
      </c>
      <c r="F2840" s="60">
        <v>2013</v>
      </c>
      <c r="G2840" s="65">
        <v>81.835999999999999</v>
      </c>
      <c r="H2840" s="65">
        <v>5.9588098526000977</v>
      </c>
      <c r="I2840" s="66">
        <v>5.5999999046325684</v>
      </c>
      <c r="J2840" s="5">
        <v>9.9449045097415762</v>
      </c>
      <c r="K2840" s="6">
        <v>69.807277956759563</v>
      </c>
      <c r="L2840" s="5">
        <v>63.181586072838741</v>
      </c>
      <c r="M2840" s="5">
        <v>12.631394544760973</v>
      </c>
      <c r="N2840" s="7">
        <v>5.0019485852450147</v>
      </c>
      <c r="O2840" s="7" t="s">
        <v>1700</v>
      </c>
      <c r="P2840" s="67">
        <v>45.387055199341461</v>
      </c>
      <c r="Q2840" s="18">
        <f t="shared" si="151"/>
        <v>3</v>
      </c>
      <c r="R2840" s="68">
        <v>1.62</v>
      </c>
      <c r="S2840" s="69">
        <v>42709.98</v>
      </c>
      <c r="T2840" s="59">
        <f t="shared" si="149"/>
        <v>42709.98</v>
      </c>
    </row>
    <row r="2841" spans="1:20">
      <c r="A2841">
        <f t="shared" si="150"/>
        <v>87</v>
      </c>
      <c r="B2841" s="60" t="s">
        <v>33</v>
      </c>
      <c r="C2841" s="60" t="s">
        <v>201</v>
      </c>
      <c r="D2841" s="60">
        <v>2</v>
      </c>
      <c r="E2841" s="65">
        <v>35634.264000000003</v>
      </c>
      <c r="F2841" s="60">
        <v>2014</v>
      </c>
      <c r="G2841" s="65">
        <v>81.837000000000003</v>
      </c>
      <c r="H2841" s="65">
        <v>7.304257869720459</v>
      </c>
      <c r="I2841" s="66">
        <v>7.7899999618530273</v>
      </c>
      <c r="J2841" s="5">
        <v>11.290352526861938</v>
      </c>
      <c r="K2841" s="6">
        <v>79.252486248865054</v>
      </c>
      <c r="L2841" s="5">
        <v>72.626794364944232</v>
      </c>
      <c r="M2841" s="5">
        <v>14.821394601981432</v>
      </c>
      <c r="N2841" s="7">
        <v>4.9001322962708889</v>
      </c>
      <c r="O2841" s="7" t="s">
        <v>1549</v>
      </c>
      <c r="P2841" s="67">
        <v>44.411792699022513</v>
      </c>
      <c r="Q2841" s="18">
        <f t="shared" si="151"/>
        <v>3</v>
      </c>
      <c r="R2841" s="68">
        <v>1.61</v>
      </c>
      <c r="S2841" s="69">
        <v>55723.48</v>
      </c>
      <c r="T2841" s="59">
        <f t="shared" si="149"/>
        <v>55723.48</v>
      </c>
    </row>
    <row r="2842" spans="1:20">
      <c r="A2842" t="str">
        <f t="shared" si="150"/>
        <v/>
      </c>
      <c r="B2842" s="60" t="s">
        <v>90</v>
      </c>
      <c r="C2842" s="60" t="s">
        <v>258</v>
      </c>
      <c r="D2842" s="60">
        <v>3</v>
      </c>
      <c r="E2842" s="65">
        <v>640.274</v>
      </c>
      <c r="F2842" s="60">
        <v>2021</v>
      </c>
      <c r="G2842" s="65">
        <v>81.838999999999999</v>
      </c>
      <c r="H2842" s="65" t="s">
        <v>367</v>
      </c>
      <c r="I2842" s="66">
        <v>11.75</v>
      </c>
      <c r="J2842" s="5" t="s">
        <v>367</v>
      </c>
      <c r="K2842" s="6" t="s">
        <v>367</v>
      </c>
      <c r="L2842" s="5" t="s">
        <v>367</v>
      </c>
      <c r="M2842" s="5">
        <v>18.781394640128404</v>
      </c>
      <c r="N2842" s="7" t="s">
        <v>367</v>
      </c>
      <c r="O2842" s="7" t="s">
        <v>529</v>
      </c>
      <c r="P2842" s="67" t="s">
        <v>367</v>
      </c>
      <c r="Q2842" s="18">
        <f t="shared" si="151"/>
        <v>3</v>
      </c>
      <c r="R2842" s="68">
        <v>1.52</v>
      </c>
      <c r="S2842" s="69">
        <v>136772.44</v>
      </c>
      <c r="T2842" s="59">
        <f t="shared" si="149"/>
        <v>136772.44</v>
      </c>
    </row>
    <row r="2843" spans="1:20">
      <c r="A2843">
        <f t="shared" si="150"/>
        <v>38</v>
      </c>
      <c r="B2843" s="60" t="s">
        <v>61</v>
      </c>
      <c r="C2843" s="60" t="s">
        <v>229</v>
      </c>
      <c r="D2843" s="60">
        <v>3</v>
      </c>
      <c r="E2843" s="65">
        <v>10242.907999999999</v>
      </c>
      <c r="F2843" s="60">
        <v>2023</v>
      </c>
      <c r="G2843" s="65">
        <v>81.856999999999999</v>
      </c>
      <c r="H2843" s="65">
        <v>5.7973265190124508</v>
      </c>
      <c r="I2843" s="66">
        <v>3.4500000476837158</v>
      </c>
      <c r="J2843" s="5">
        <v>9.7834211761539294</v>
      </c>
      <c r="K2843" s="6">
        <v>68.691384025196427</v>
      </c>
      <c r="L2843" s="5">
        <v>62.065692141275605</v>
      </c>
      <c r="M2843" s="5">
        <v>10.48139468781212</v>
      </c>
      <c r="N2843" s="7">
        <v>5.9215108284631501</v>
      </c>
      <c r="O2843" s="7" t="s">
        <v>3447</v>
      </c>
      <c r="P2843" s="67">
        <v>52.985766203349449</v>
      </c>
      <c r="Q2843" s="18">
        <f t="shared" si="151"/>
        <v>3</v>
      </c>
      <c r="R2843" s="68">
        <v>1.5</v>
      </c>
      <c r="S2843" s="69">
        <v>36700.51</v>
      </c>
      <c r="T2843" s="59">
        <f t="shared" si="149"/>
        <v>36700.51</v>
      </c>
    </row>
    <row r="2844" spans="1:20">
      <c r="A2844" t="str">
        <f t="shared" si="150"/>
        <v/>
      </c>
      <c r="B2844" s="60" t="s">
        <v>122</v>
      </c>
      <c r="C2844" s="60" t="s">
        <v>290</v>
      </c>
      <c r="D2844" s="60">
        <v>4</v>
      </c>
      <c r="E2844" s="65">
        <v>2892.4549999999999</v>
      </c>
      <c r="F2844" s="60">
        <v>2022</v>
      </c>
      <c r="G2844" s="65">
        <v>81.856999999999999</v>
      </c>
      <c r="H2844" s="65" t="s">
        <v>367</v>
      </c>
      <c r="I2844" s="66">
        <v>13.210000038146973</v>
      </c>
      <c r="J2844" s="5" t="s">
        <v>367</v>
      </c>
      <c r="K2844" s="6" t="s">
        <v>367</v>
      </c>
      <c r="L2844" s="5" t="s">
        <v>367</v>
      </c>
      <c r="M2844" s="5">
        <v>20.241394678275377</v>
      </c>
      <c r="N2844" s="7" t="s">
        <v>367</v>
      </c>
      <c r="O2844" s="7" t="s">
        <v>3448</v>
      </c>
      <c r="P2844" s="67" t="s">
        <v>367</v>
      </c>
      <c r="Q2844" s="18">
        <f t="shared" si="151"/>
        <v>3</v>
      </c>
      <c r="R2844" s="68">
        <v>1.51</v>
      </c>
      <c r="S2844" s="69">
        <v>114740.17</v>
      </c>
      <c r="T2844" s="59">
        <f t="shared" si="149"/>
        <v>114740.17</v>
      </c>
    </row>
    <row r="2845" spans="1:20">
      <c r="A2845">
        <f t="shared" si="150"/>
        <v>51</v>
      </c>
      <c r="B2845" s="60" t="s">
        <v>73</v>
      </c>
      <c r="C2845" s="60" t="s">
        <v>241</v>
      </c>
      <c r="D2845" s="60">
        <v>3</v>
      </c>
      <c r="E2845" s="65">
        <v>5028.4260000000004</v>
      </c>
      <c r="F2845" s="60">
        <v>2021</v>
      </c>
      <c r="G2845" s="65">
        <v>81.861000000000004</v>
      </c>
      <c r="H2845" s="65">
        <v>6.8276519775390625</v>
      </c>
      <c r="I2845" s="66">
        <v>5.723050594329834</v>
      </c>
      <c r="J2845" s="5">
        <v>10.813746634680541</v>
      </c>
      <c r="K2845" s="6">
        <v>75.929218159245465</v>
      </c>
      <c r="L2845" s="5">
        <v>69.303526275324643</v>
      </c>
      <c r="M2845" s="5">
        <v>12.754445234458238</v>
      </c>
      <c r="N2845" s="7">
        <v>5.4336762596376778</v>
      </c>
      <c r="O2845" s="7" t="s">
        <v>426</v>
      </c>
      <c r="P2845" s="67">
        <v>48.734595750950817</v>
      </c>
      <c r="Q2845" s="18">
        <f t="shared" si="151"/>
        <v>3</v>
      </c>
      <c r="R2845" s="68">
        <v>1.52</v>
      </c>
      <c r="S2845" s="69">
        <v>116903.61</v>
      </c>
      <c r="T2845" s="59">
        <f t="shared" si="149"/>
        <v>116903.61</v>
      </c>
    </row>
    <row r="2846" spans="1:20">
      <c r="A2846">
        <f t="shared" si="150"/>
        <v>45</v>
      </c>
      <c r="B2846" s="60" t="s">
        <v>55</v>
      </c>
      <c r="C2846" s="60" t="s">
        <v>223</v>
      </c>
      <c r="D2846" s="60">
        <v>3</v>
      </c>
      <c r="E2846" s="65">
        <v>5521.759</v>
      </c>
      <c r="F2846" s="60">
        <v>2019</v>
      </c>
      <c r="G2846" s="65">
        <v>81.864000000000004</v>
      </c>
      <c r="H2846" s="65">
        <v>7.7803478240966797</v>
      </c>
      <c r="I2846" s="66">
        <v>6.4972143173217773</v>
      </c>
      <c r="J2846" s="5">
        <v>11.766442481238158</v>
      </c>
      <c r="K2846" s="6">
        <v>82.621643522816768</v>
      </c>
      <c r="L2846" s="5">
        <v>75.995951638895946</v>
      </c>
      <c r="M2846" s="5">
        <v>13.528608957450182</v>
      </c>
      <c r="N2846" s="7">
        <v>5.6174254040394231</v>
      </c>
      <c r="O2846" s="7" t="s">
        <v>740</v>
      </c>
      <c r="P2846" s="67">
        <v>50.559392613252996</v>
      </c>
      <c r="Q2846" s="18">
        <f t="shared" si="151"/>
        <v>3</v>
      </c>
      <c r="R2846" s="68">
        <v>1.55</v>
      </c>
      <c r="S2846" s="69">
        <v>56922.49</v>
      </c>
      <c r="T2846" s="59">
        <f t="shared" si="149"/>
        <v>56922.49</v>
      </c>
    </row>
    <row r="2847" spans="1:20">
      <c r="A2847">
        <f t="shared" si="150"/>
        <v>26</v>
      </c>
      <c r="B2847" s="60" t="s">
        <v>108</v>
      </c>
      <c r="C2847" s="60" t="s">
        <v>276</v>
      </c>
      <c r="D2847" s="60">
        <v>2</v>
      </c>
      <c r="E2847" s="65">
        <v>4900.8469999999998</v>
      </c>
      <c r="F2847" s="60">
        <v>2018</v>
      </c>
      <c r="G2847" s="65">
        <v>81.884</v>
      </c>
      <c r="H2847" s="65">
        <v>7.3702859878540039</v>
      </c>
      <c r="I2847" s="66">
        <v>5.2203850746154785</v>
      </c>
      <c r="J2847" s="5">
        <v>11.356380644995482</v>
      </c>
      <c r="K2847" s="6">
        <v>79.761751652127174</v>
      </c>
      <c r="L2847" s="5">
        <v>73.136059768206351</v>
      </c>
      <c r="M2847" s="5">
        <v>12.251779714743883</v>
      </c>
      <c r="N2847" s="7">
        <v>5.9694233385696505</v>
      </c>
      <c r="O2847" s="7" t="s">
        <v>898</v>
      </c>
      <c r="P2847" s="67">
        <v>53.790144014843762</v>
      </c>
      <c r="Q2847" s="18">
        <f t="shared" si="151"/>
        <v>3</v>
      </c>
      <c r="R2847" s="68">
        <v>1.56</v>
      </c>
      <c r="S2847" s="69">
        <v>46947.94</v>
      </c>
      <c r="T2847" s="59">
        <f t="shared" si="149"/>
        <v>46947.94</v>
      </c>
    </row>
    <row r="2848" spans="1:20">
      <c r="A2848">
        <f t="shared" si="150"/>
        <v>94</v>
      </c>
      <c r="B2848" s="60" t="s">
        <v>151</v>
      </c>
      <c r="C2848" s="60" t="s">
        <v>319</v>
      </c>
      <c r="D2848" s="60">
        <v>4</v>
      </c>
      <c r="E2848" s="65">
        <v>6938.3630000000003</v>
      </c>
      <c r="F2848" s="60">
        <v>2010</v>
      </c>
      <c r="G2848" s="65">
        <v>81.885999999999996</v>
      </c>
      <c r="H2848" s="65">
        <v>7.0974555015563965</v>
      </c>
      <c r="I2848" s="66">
        <v>8.6124362945556641</v>
      </c>
      <c r="J2848" s="5">
        <v>11.083550158697875</v>
      </c>
      <c r="K2848" s="6">
        <v>77.84742299481519</v>
      </c>
      <c r="L2848" s="5">
        <v>71.221731110894368</v>
      </c>
      <c r="M2848" s="5">
        <v>15.643830934684068</v>
      </c>
      <c r="N2848" s="7">
        <v>4.5527039641542064</v>
      </c>
      <c r="O2848" s="7" t="s">
        <v>2192</v>
      </c>
      <c r="P2848" s="67">
        <v>41.45391664364049</v>
      </c>
      <c r="Q2848" s="18">
        <f t="shared" si="151"/>
        <v>3</v>
      </c>
      <c r="R2848" s="68">
        <v>1.65</v>
      </c>
      <c r="S2848" s="69">
        <v>70913.78</v>
      </c>
      <c r="T2848" s="59">
        <f t="shared" si="149"/>
        <v>70913.78</v>
      </c>
    </row>
    <row r="2849" spans="1:20">
      <c r="A2849">
        <f t="shared" si="150"/>
        <v>103</v>
      </c>
      <c r="B2849" s="60" t="s">
        <v>151</v>
      </c>
      <c r="C2849" s="60" t="s">
        <v>319</v>
      </c>
      <c r="D2849" s="60">
        <v>4</v>
      </c>
      <c r="E2849" s="65">
        <v>7199.4229999999998</v>
      </c>
      <c r="F2849" s="60">
        <v>2011</v>
      </c>
      <c r="G2849" s="65">
        <v>81.897999999999996</v>
      </c>
      <c r="H2849" s="65">
        <v>7.1187014579772949</v>
      </c>
      <c r="I2849" s="66">
        <v>8.8559255599975586</v>
      </c>
      <c r="J2849" s="5">
        <v>11.104796115118774</v>
      </c>
      <c r="K2849" s="6">
        <v>78.008078045562655</v>
      </c>
      <c r="L2849" s="5">
        <v>71.382386161641833</v>
      </c>
      <c r="M2849" s="5">
        <v>15.887320200125963</v>
      </c>
      <c r="N2849" s="7">
        <v>4.4930413224173495</v>
      </c>
      <c r="O2849" s="7" t="s">
        <v>2042</v>
      </c>
      <c r="P2849" s="67">
        <v>40.910668016720706</v>
      </c>
      <c r="Q2849" s="18">
        <f t="shared" si="151"/>
        <v>3</v>
      </c>
      <c r="R2849" s="68">
        <v>1.65</v>
      </c>
      <c r="S2849" s="69">
        <v>73190.399999999994</v>
      </c>
      <c r="T2849" s="59">
        <f t="shared" si="149"/>
        <v>73190.399999999994</v>
      </c>
    </row>
    <row r="2850" spans="1:20">
      <c r="A2850">
        <f t="shared" si="150"/>
        <v>55</v>
      </c>
      <c r="B2850" s="60" t="s">
        <v>16</v>
      </c>
      <c r="C2850" s="60" t="s">
        <v>184</v>
      </c>
      <c r="D2850" s="60">
        <v>3</v>
      </c>
      <c r="E2850" s="65">
        <v>8880.8760000000002</v>
      </c>
      <c r="F2850" s="60">
        <v>2019</v>
      </c>
      <c r="G2850" s="65">
        <v>81.906999999999996</v>
      </c>
      <c r="H2850" s="65">
        <v>7.1953611373901367</v>
      </c>
      <c r="I2850" s="66">
        <v>6.179999828338623</v>
      </c>
      <c r="J2850" s="5">
        <v>11.181455794531615</v>
      </c>
      <c r="K2850" s="6">
        <v>78.555222496280535</v>
      </c>
      <c r="L2850" s="5">
        <v>71.929530612359713</v>
      </c>
      <c r="M2850" s="5">
        <v>13.211394468467027</v>
      </c>
      <c r="N2850" s="7">
        <v>5.444507071834181</v>
      </c>
      <c r="O2850" s="7" t="s">
        <v>750</v>
      </c>
      <c r="P2850" s="67">
        <v>49.003048697816752</v>
      </c>
      <c r="Q2850" s="18">
        <f t="shared" si="151"/>
        <v>3</v>
      </c>
      <c r="R2850" s="68">
        <v>1.55</v>
      </c>
      <c r="S2850" s="69">
        <v>64609.37</v>
      </c>
      <c r="T2850" s="59">
        <f t="shared" si="149"/>
        <v>64609.37</v>
      </c>
    </row>
    <row r="2851" spans="1:20">
      <c r="A2851">
        <f t="shared" si="150"/>
        <v>82</v>
      </c>
      <c r="B2851" s="60" t="s">
        <v>33</v>
      </c>
      <c r="C2851" s="60" t="s">
        <v>201</v>
      </c>
      <c r="D2851" s="60">
        <v>2</v>
      </c>
      <c r="E2851" s="65">
        <v>35962.233999999997</v>
      </c>
      <c r="F2851" s="60">
        <v>2015</v>
      </c>
      <c r="G2851" s="65">
        <v>81.908000000000001</v>
      </c>
      <c r="H2851" s="65">
        <v>7.4127726554870605</v>
      </c>
      <c r="I2851" s="66">
        <v>7.7399997711181641</v>
      </c>
      <c r="J2851" s="5">
        <v>11.398867312628539</v>
      </c>
      <c r="K2851" s="6">
        <v>80.083622992347259</v>
      </c>
      <c r="L2851" s="5">
        <v>73.457931108426436</v>
      </c>
      <c r="M2851" s="5">
        <v>14.771394411246568</v>
      </c>
      <c r="N2851" s="7">
        <v>4.9729855600157435</v>
      </c>
      <c r="O2851" s="7" t="s">
        <v>1395</v>
      </c>
      <c r="P2851" s="67">
        <v>44.96777327993577</v>
      </c>
      <c r="Q2851" s="18">
        <f t="shared" si="151"/>
        <v>3</v>
      </c>
      <c r="R2851" s="68">
        <v>1.59</v>
      </c>
      <c r="S2851" s="69">
        <v>55660.87</v>
      </c>
      <c r="T2851" s="59">
        <f t="shared" si="149"/>
        <v>55660.87</v>
      </c>
    </row>
    <row r="2852" spans="1:20">
      <c r="A2852">
        <f t="shared" si="150"/>
        <v>41</v>
      </c>
      <c r="B2852" s="60" t="s">
        <v>55</v>
      </c>
      <c r="C2852" s="60" t="s">
        <v>223</v>
      </c>
      <c r="D2852" s="60">
        <v>3</v>
      </c>
      <c r="E2852" s="65">
        <v>5601.1850000000004</v>
      </c>
      <c r="F2852" s="60">
        <v>2023</v>
      </c>
      <c r="G2852" s="65">
        <v>81.91</v>
      </c>
      <c r="H2852" s="65">
        <v>7.6996240119934072</v>
      </c>
      <c r="I2852" s="66">
        <v>5.9821376800537109</v>
      </c>
      <c r="J2852" s="5">
        <v>11.685718669134886</v>
      </c>
      <c r="K2852" s="6">
        <v>82.100924021694951</v>
      </c>
      <c r="L2852" s="5">
        <v>75.475232137774128</v>
      </c>
      <c r="M2852" s="5">
        <v>13.013532320182115</v>
      </c>
      <c r="N2852" s="7">
        <v>5.7997498512162533</v>
      </c>
      <c r="O2852" s="7" t="s">
        <v>3449</v>
      </c>
      <c r="P2852" s="67">
        <v>51.89624718362829</v>
      </c>
      <c r="Q2852" s="18">
        <f t="shared" si="151"/>
        <v>3</v>
      </c>
      <c r="R2852" s="68">
        <v>1.5</v>
      </c>
      <c r="S2852" s="69">
        <v>56250.879999999997</v>
      </c>
      <c r="T2852" s="59">
        <f t="shared" si="149"/>
        <v>56250.879999999997</v>
      </c>
    </row>
    <row r="2853" spans="1:20">
      <c r="A2853">
        <f t="shared" si="150"/>
        <v>56</v>
      </c>
      <c r="B2853" s="60" t="s">
        <v>107</v>
      </c>
      <c r="C2853" s="60" t="s">
        <v>275</v>
      </c>
      <c r="D2853" s="60">
        <v>3</v>
      </c>
      <c r="E2853" s="65">
        <v>17904.420999999998</v>
      </c>
      <c r="F2853" s="60">
        <v>2022</v>
      </c>
      <c r="G2853" s="65">
        <v>81.912000000000006</v>
      </c>
      <c r="H2853" s="65">
        <v>7.3896360397338867</v>
      </c>
      <c r="I2853" s="66">
        <v>6.3215570449829102</v>
      </c>
      <c r="J2853" s="5">
        <v>11.375730696875365</v>
      </c>
      <c r="K2853" s="6">
        <v>79.924977878775806</v>
      </c>
      <c r="L2853" s="5">
        <v>73.299285994854984</v>
      </c>
      <c r="M2853" s="5">
        <v>13.352951685111314</v>
      </c>
      <c r="N2853" s="7">
        <v>5.489369520941537</v>
      </c>
      <c r="O2853" s="7" t="s">
        <v>3450</v>
      </c>
      <c r="P2853" s="67">
        <v>49.176533772813791</v>
      </c>
      <c r="Q2853" s="18">
        <f t="shared" si="151"/>
        <v>3</v>
      </c>
      <c r="R2853" s="68">
        <v>1.51</v>
      </c>
      <c r="S2853" s="69">
        <v>71324.039999999994</v>
      </c>
      <c r="T2853" s="59">
        <f t="shared" si="149"/>
        <v>71324.039999999994</v>
      </c>
    </row>
    <row r="2854" spans="1:20">
      <c r="A2854">
        <f t="shared" si="150"/>
        <v>99</v>
      </c>
      <c r="B2854" s="60" t="s">
        <v>151</v>
      </c>
      <c r="C2854" s="60" t="s">
        <v>319</v>
      </c>
      <c r="D2854" s="60">
        <v>4</v>
      </c>
      <c r="E2854" s="65">
        <v>7497.1180000000004</v>
      </c>
      <c r="F2854" s="60">
        <v>2012</v>
      </c>
      <c r="G2854" s="65">
        <v>81.912999999999997</v>
      </c>
      <c r="H2854" s="65">
        <v>7.2177667617797852</v>
      </c>
      <c r="I2854" s="66">
        <v>8.6249513626098633</v>
      </c>
      <c r="J2854" s="5">
        <v>11.203861418921264</v>
      </c>
      <c r="K2854" s="6">
        <v>78.71839902013096</v>
      </c>
      <c r="L2854" s="5">
        <v>72.092707136210137</v>
      </c>
      <c r="M2854" s="5">
        <v>15.656346002738267</v>
      </c>
      <c r="N2854" s="7">
        <v>4.6046955735138484</v>
      </c>
      <c r="O2854" s="7" t="s">
        <v>1891</v>
      </c>
      <c r="P2854" s="67">
        <v>41.782431108495494</v>
      </c>
      <c r="Q2854" s="18">
        <f t="shared" si="151"/>
        <v>3</v>
      </c>
      <c r="R2854" s="68">
        <v>1.62</v>
      </c>
      <c r="S2854" s="69">
        <v>73644.05</v>
      </c>
      <c r="T2854" s="59">
        <f t="shared" si="149"/>
        <v>73644.05</v>
      </c>
    </row>
    <row r="2855" spans="1:20">
      <c r="A2855">
        <f t="shared" si="150"/>
        <v>87</v>
      </c>
      <c r="B2855" s="60" t="s">
        <v>33</v>
      </c>
      <c r="C2855" s="60" t="s">
        <v>201</v>
      </c>
      <c r="D2855" s="60">
        <v>2</v>
      </c>
      <c r="E2855" s="65">
        <v>36808.497000000003</v>
      </c>
      <c r="F2855" s="60">
        <v>2017</v>
      </c>
      <c r="G2855" s="65">
        <v>81.918999999999997</v>
      </c>
      <c r="H2855" s="65">
        <v>7.4148683547973633</v>
      </c>
      <c r="I2855" s="66">
        <v>8.0299997329711914</v>
      </c>
      <c r="J2855" s="5">
        <v>11.400963011938842</v>
      </c>
      <c r="K2855" s="6">
        <v>80.109103458700815</v>
      </c>
      <c r="L2855" s="5">
        <v>73.483411574779993</v>
      </c>
      <c r="M2855" s="5">
        <v>15.061394373099596</v>
      </c>
      <c r="N2855" s="7">
        <v>4.878924869401537</v>
      </c>
      <c r="O2855" s="7" t="s">
        <v>1086</v>
      </c>
      <c r="P2855" s="67">
        <v>44.066066159600126</v>
      </c>
      <c r="Q2855" s="18">
        <f t="shared" si="151"/>
        <v>3</v>
      </c>
      <c r="R2855" s="68">
        <v>1.58</v>
      </c>
      <c r="S2855" s="69">
        <v>56612.33</v>
      </c>
      <c r="T2855" s="59">
        <f t="shared" si="149"/>
        <v>56612.33</v>
      </c>
    </row>
    <row r="2856" spans="1:20">
      <c r="A2856">
        <f t="shared" si="150"/>
        <v>103</v>
      </c>
      <c r="B2856" s="60" t="s">
        <v>33</v>
      </c>
      <c r="C2856" s="60" t="s">
        <v>201</v>
      </c>
      <c r="D2856" s="60">
        <v>2</v>
      </c>
      <c r="E2856" s="65">
        <v>37295.004999999997</v>
      </c>
      <c r="F2856" s="60">
        <v>2018</v>
      </c>
      <c r="G2856" s="65">
        <v>81.924999999999997</v>
      </c>
      <c r="H2856" s="65">
        <v>7.1754965782165527</v>
      </c>
      <c r="I2856" s="66">
        <v>8.0600004196166992</v>
      </c>
      <c r="J2856" s="5">
        <v>11.161591235358031</v>
      </c>
      <c r="K2856" s="6">
        <v>78.432896943943845</v>
      </c>
      <c r="L2856" s="5">
        <v>71.807205060023023</v>
      </c>
      <c r="M2856" s="5">
        <v>15.091395059745103</v>
      </c>
      <c r="N2856" s="7">
        <v>4.7581555433242935</v>
      </c>
      <c r="O2856" s="7" t="s">
        <v>947</v>
      </c>
      <c r="P2856" s="67">
        <v>42.875476809752925</v>
      </c>
      <c r="Q2856" s="18">
        <f t="shared" si="151"/>
        <v>3</v>
      </c>
      <c r="R2856" s="68">
        <v>1.56</v>
      </c>
      <c r="S2856" s="69">
        <v>57337.49</v>
      </c>
      <c r="T2856" s="59">
        <f t="shared" si="149"/>
        <v>57337.49</v>
      </c>
    </row>
    <row r="2857" spans="1:20">
      <c r="A2857">
        <f t="shared" si="150"/>
        <v>63</v>
      </c>
      <c r="B2857" s="60" t="s">
        <v>47</v>
      </c>
      <c r="C2857" s="60" t="s">
        <v>215</v>
      </c>
      <c r="D2857" s="60">
        <v>3</v>
      </c>
      <c r="E2857" s="65">
        <v>5948.1360000000004</v>
      </c>
      <c r="F2857" s="60">
        <v>2023</v>
      </c>
      <c r="G2857" s="65">
        <v>81.933000000000007</v>
      </c>
      <c r="H2857" s="65">
        <v>7.5052880516052269</v>
      </c>
      <c r="I2857" s="66">
        <v>6.4800000190734863</v>
      </c>
      <c r="J2857" s="5">
        <v>11.491382708746706</v>
      </c>
      <c r="K2857" s="6">
        <v>80.758238603760475</v>
      </c>
      <c r="L2857" s="5">
        <v>74.132546719839652</v>
      </c>
      <c r="M2857" s="5">
        <v>13.511394659201891</v>
      </c>
      <c r="N2857" s="7">
        <v>5.4866687406952419</v>
      </c>
      <c r="O2857" s="7" t="s">
        <v>3451</v>
      </c>
      <c r="P2857" s="67">
        <v>49.09479279043304</v>
      </c>
      <c r="Q2857" s="18">
        <f t="shared" si="151"/>
        <v>3</v>
      </c>
      <c r="R2857" s="68">
        <v>1.5</v>
      </c>
      <c r="S2857" s="69">
        <v>69379.22</v>
      </c>
      <c r="T2857" s="59">
        <f t="shared" si="149"/>
        <v>69379.22</v>
      </c>
    </row>
    <row r="2858" spans="1:20">
      <c r="A2858">
        <f t="shared" si="150"/>
        <v>38</v>
      </c>
      <c r="B2858" s="60" t="s">
        <v>138</v>
      </c>
      <c r="C2858" s="60" t="s">
        <v>306</v>
      </c>
      <c r="D2858" s="60">
        <v>3</v>
      </c>
      <c r="E2858" s="65">
        <v>9600.6200000000008</v>
      </c>
      <c r="F2858" s="60">
        <v>2013</v>
      </c>
      <c r="G2858" s="65">
        <v>81.935000000000002</v>
      </c>
      <c r="H2858" s="65">
        <v>7.4340105056762695</v>
      </c>
      <c r="I2858" s="66">
        <v>6.070000171661377</v>
      </c>
      <c r="J2858" s="5">
        <v>11.420105162817748</v>
      </c>
      <c r="K2858" s="6">
        <v>80.259278950180089</v>
      </c>
      <c r="L2858" s="5">
        <v>73.633587066259267</v>
      </c>
      <c r="M2858" s="5">
        <v>13.101394811789781</v>
      </c>
      <c r="N2858" s="7">
        <v>5.6202860935079464</v>
      </c>
      <c r="O2858" s="7" t="s">
        <v>1632</v>
      </c>
      <c r="P2858" s="67">
        <v>50.997772331088676</v>
      </c>
      <c r="Q2858" s="18">
        <f t="shared" si="151"/>
        <v>3</v>
      </c>
      <c r="R2858" s="68">
        <v>1.62</v>
      </c>
      <c r="S2858" s="69">
        <v>56843.16</v>
      </c>
      <c r="T2858" s="59">
        <f t="shared" si="149"/>
        <v>56843.16</v>
      </c>
    </row>
    <row r="2859" spans="1:20">
      <c r="A2859">
        <f t="shared" si="150"/>
        <v>128</v>
      </c>
      <c r="B2859" s="60" t="s">
        <v>63</v>
      </c>
      <c r="C2859" s="60" t="s">
        <v>231</v>
      </c>
      <c r="D2859" s="60">
        <v>5</v>
      </c>
      <c r="E2859" s="65">
        <v>15099.727000000001</v>
      </c>
      <c r="F2859" s="60">
        <v>2025</v>
      </c>
      <c r="G2859" s="65">
        <v>61.064</v>
      </c>
      <c r="H2859" s="65">
        <v>4.3574929618835441</v>
      </c>
      <c r="I2859" s="66">
        <v>1.75</v>
      </c>
      <c r="J2859" s="5">
        <v>8.3435876190250227</v>
      </c>
      <c r="K2859" s="6">
        <v>43.701241292191938</v>
      </c>
      <c r="L2859" s="5">
        <v>37.075549408271115</v>
      </c>
      <c r="M2859" s="5">
        <v>8.7813946401284042</v>
      </c>
      <c r="N2859" s="7">
        <v>4.2220570795038297</v>
      </c>
      <c r="O2859" s="7" t="s">
        <v>3465</v>
      </c>
      <c r="P2859" s="67">
        <v>37.690464279617942</v>
      </c>
      <c r="Q2859" s="18">
        <f t="shared" si="151"/>
        <v>2</v>
      </c>
      <c r="R2859" s="68">
        <v>1.48</v>
      </c>
      <c r="S2859" s="69" t="s">
        <v>367</v>
      </c>
      <c r="T2859" s="59">
        <f t="shared" si="149"/>
        <v>4016.34</v>
      </c>
    </row>
    <row r="2860" spans="1:20">
      <c r="A2860">
        <f t="shared" si="150"/>
        <v>100</v>
      </c>
      <c r="B2860" s="60" t="s">
        <v>151</v>
      </c>
      <c r="C2860" s="60" t="s">
        <v>319</v>
      </c>
      <c r="D2860" s="60">
        <v>4</v>
      </c>
      <c r="E2860" s="65">
        <v>9448.5239999999994</v>
      </c>
      <c r="F2860" s="60">
        <v>2020</v>
      </c>
      <c r="G2860" s="65">
        <v>81.936000000000007</v>
      </c>
      <c r="H2860" s="65">
        <v>6.4583921432495117</v>
      </c>
      <c r="I2860" s="66">
        <v>7.5525870323181152</v>
      </c>
      <c r="J2860" s="5">
        <v>10.44448680039099</v>
      </c>
      <c r="K2860" s="6">
        <v>73.403633200441377</v>
      </c>
      <c r="L2860" s="5">
        <v>66.777941316520554</v>
      </c>
      <c r="M2860" s="5">
        <v>14.583981672446519</v>
      </c>
      <c r="N2860" s="7">
        <v>4.5788552684952943</v>
      </c>
      <c r="O2860" s="7" t="s">
        <v>686</v>
      </c>
      <c r="P2860" s="67">
        <v>41.115738195902125</v>
      </c>
      <c r="Q2860" s="18">
        <f t="shared" si="151"/>
        <v>3</v>
      </c>
      <c r="R2860" s="68">
        <v>1.53</v>
      </c>
      <c r="S2860" s="69">
        <v>66808.649999999994</v>
      </c>
      <c r="T2860" s="59">
        <f t="shared" si="149"/>
        <v>66808.649999999994</v>
      </c>
    </row>
    <row r="2861" spans="1:20">
      <c r="A2861">
        <f t="shared" si="150"/>
        <v>94</v>
      </c>
      <c r="B2861" s="60" t="s">
        <v>130</v>
      </c>
      <c r="C2861" s="60" t="s">
        <v>298</v>
      </c>
      <c r="D2861" s="60">
        <v>8</v>
      </c>
      <c r="E2861" s="65">
        <v>5182.2389999999996</v>
      </c>
      <c r="F2861" s="60">
        <v>2011</v>
      </c>
      <c r="G2861" s="65">
        <v>81.941999999999993</v>
      </c>
      <c r="H2861" s="65">
        <v>6.5610418319702148</v>
      </c>
      <c r="I2861" s="66">
        <v>7.4783315658569336</v>
      </c>
      <c r="J2861" s="5">
        <v>10.547136489111693</v>
      </c>
      <c r="K2861" s="6">
        <v>74.130481071135833</v>
      </c>
      <c r="L2861" s="5">
        <v>67.50478918721501</v>
      </c>
      <c r="M2861" s="5">
        <v>14.509726205985338</v>
      </c>
      <c r="N2861" s="7">
        <v>4.6523820111346366</v>
      </c>
      <c r="O2861" s="7" t="s">
        <v>2038</v>
      </c>
      <c r="P2861" s="67">
        <v>42.361519132899922</v>
      </c>
      <c r="Q2861" s="18">
        <f t="shared" si="151"/>
        <v>3</v>
      </c>
      <c r="R2861" s="68">
        <v>1.65</v>
      </c>
      <c r="S2861" s="69">
        <v>99296.76</v>
      </c>
      <c r="T2861" s="59">
        <f t="shared" si="149"/>
        <v>99296.76</v>
      </c>
    </row>
    <row r="2862" spans="1:20">
      <c r="A2862">
        <f t="shared" si="150"/>
        <v>48</v>
      </c>
      <c r="B2862" s="60" t="s">
        <v>66</v>
      </c>
      <c r="C2862" s="60" t="s">
        <v>234</v>
      </c>
      <c r="D2862" s="60">
        <v>8</v>
      </c>
      <c r="E2862" s="65">
        <v>6931.09</v>
      </c>
      <c r="F2862" s="60">
        <v>2006</v>
      </c>
      <c r="G2862" s="65">
        <v>81.947000000000003</v>
      </c>
      <c r="H2862" s="65">
        <v>5.5111870765686035</v>
      </c>
      <c r="I2862" s="66">
        <v>5.944190502166748</v>
      </c>
      <c r="J2862" s="5">
        <v>9.4972817337100821</v>
      </c>
      <c r="K2862" s="6">
        <v>66.755656765335317</v>
      </c>
      <c r="L2862" s="5">
        <v>60.129964881414494</v>
      </c>
      <c r="M2862" s="5">
        <v>12.975585142295152</v>
      </c>
      <c r="N2862" s="7">
        <v>4.6340850313883077</v>
      </c>
      <c r="O2862" s="7" t="s">
        <v>2802</v>
      </c>
      <c r="P2862" s="67">
        <v>42.486542005340105</v>
      </c>
      <c r="Q2862" s="18">
        <f t="shared" si="151"/>
        <v>3</v>
      </c>
      <c r="R2862" s="68">
        <v>1.71</v>
      </c>
      <c r="S2862" s="69">
        <v>50981.79</v>
      </c>
      <c r="T2862" s="59">
        <f t="shared" si="149"/>
        <v>50981.79</v>
      </c>
    </row>
    <row r="2863" spans="1:20">
      <c r="A2863">
        <f t="shared" si="150"/>
        <v>114</v>
      </c>
      <c r="B2863" s="60" t="s">
        <v>151</v>
      </c>
      <c r="C2863" s="60" t="s">
        <v>319</v>
      </c>
      <c r="D2863" s="60">
        <v>4</v>
      </c>
      <c r="E2863" s="65">
        <v>7831.8469999999998</v>
      </c>
      <c r="F2863" s="60">
        <v>2013</v>
      </c>
      <c r="G2863" s="65">
        <v>81.95</v>
      </c>
      <c r="H2863" s="65">
        <v>6.6209511756896973</v>
      </c>
      <c r="I2863" s="66">
        <v>8.7867012023925781</v>
      </c>
      <c r="J2863" s="5">
        <v>10.607045832831176</v>
      </c>
      <c r="K2863" s="6">
        <v>74.558831979159976</v>
      </c>
      <c r="L2863" s="5">
        <v>67.933140095239153</v>
      </c>
      <c r="M2863" s="5">
        <v>15.818095842520982</v>
      </c>
      <c r="N2863" s="7">
        <v>4.2946471415748118</v>
      </c>
      <c r="O2863" s="7" t="s">
        <v>1747</v>
      </c>
      <c r="P2863" s="67">
        <v>38.969090456335032</v>
      </c>
      <c r="Q2863" s="18">
        <f t="shared" si="151"/>
        <v>3</v>
      </c>
      <c r="R2863" s="68">
        <v>1.62</v>
      </c>
      <c r="S2863" s="69">
        <v>74237.22</v>
      </c>
      <c r="T2863" s="59">
        <f t="shared" si="149"/>
        <v>74237.22</v>
      </c>
    </row>
    <row r="2864" spans="1:20">
      <c r="A2864">
        <f t="shared" si="150"/>
        <v>66</v>
      </c>
      <c r="B2864" s="60" t="s">
        <v>16</v>
      </c>
      <c r="C2864" s="60" t="s">
        <v>184</v>
      </c>
      <c r="D2864" s="60">
        <v>3</v>
      </c>
      <c r="E2864" s="65">
        <v>9130.4290000000001</v>
      </c>
      <c r="F2864" s="60">
        <v>2023</v>
      </c>
      <c r="G2864" s="65">
        <v>81.956000000000003</v>
      </c>
      <c r="H2864" s="65">
        <v>6.6363619232177733</v>
      </c>
      <c r="I2864" s="66">
        <v>5.4899997711181641</v>
      </c>
      <c r="J2864" s="5">
        <v>10.622456580359252</v>
      </c>
      <c r="K2864" s="6">
        <v>74.672623677821903</v>
      </c>
      <c r="L2864" s="5">
        <v>68.046931793901081</v>
      </c>
      <c r="M2864" s="5">
        <v>12.521394411246568</v>
      </c>
      <c r="N2864" s="7">
        <v>5.4344531893973516</v>
      </c>
      <c r="O2864" s="7" t="s">
        <v>3453</v>
      </c>
      <c r="P2864" s="67">
        <v>48.627567267522515</v>
      </c>
      <c r="Q2864" s="18">
        <f t="shared" si="151"/>
        <v>3</v>
      </c>
      <c r="R2864" s="68">
        <v>1.5</v>
      </c>
      <c r="S2864" s="69">
        <v>64536.3</v>
      </c>
      <c r="T2864" s="59">
        <f t="shared" si="149"/>
        <v>64536.3</v>
      </c>
    </row>
    <row r="2865" spans="1:20">
      <c r="A2865">
        <f t="shared" si="150"/>
        <v>44</v>
      </c>
      <c r="B2865" s="60" t="s">
        <v>121</v>
      </c>
      <c r="C2865" s="60" t="s">
        <v>289</v>
      </c>
      <c r="D2865" s="60">
        <v>3</v>
      </c>
      <c r="E2865" s="65">
        <v>10343.213</v>
      </c>
      <c r="F2865" s="60">
        <v>2019</v>
      </c>
      <c r="G2865" s="65">
        <v>81.959000000000003</v>
      </c>
      <c r="H2865" s="65">
        <v>6.0954732894897461</v>
      </c>
      <c r="I2865" s="66">
        <v>4.3899998664855957</v>
      </c>
      <c r="J2865" s="5">
        <v>10.081567946631225</v>
      </c>
      <c r="K2865" s="6">
        <v>70.872936080520006</v>
      </c>
      <c r="L2865" s="5">
        <v>64.247244196599183</v>
      </c>
      <c r="M2865" s="5">
        <v>11.421394506614</v>
      </c>
      <c r="N2865" s="7">
        <v>5.6251663629510684</v>
      </c>
      <c r="O2865" s="7" t="s">
        <v>730</v>
      </c>
      <c r="P2865" s="67">
        <v>50.629064776684935</v>
      </c>
      <c r="Q2865" s="18">
        <f t="shared" si="151"/>
        <v>3</v>
      </c>
      <c r="R2865" s="68">
        <v>1.55</v>
      </c>
      <c r="S2865" s="69">
        <v>40188.29</v>
      </c>
      <c r="T2865" s="59">
        <f t="shared" si="149"/>
        <v>40188.29</v>
      </c>
    </row>
    <row r="2866" spans="1:20">
      <c r="A2866">
        <f t="shared" si="150"/>
        <v>14</v>
      </c>
      <c r="B2866" s="60" t="s">
        <v>139</v>
      </c>
      <c r="C2866" s="60" t="s">
        <v>307</v>
      </c>
      <c r="D2866" s="60">
        <v>3</v>
      </c>
      <c r="E2866" s="65">
        <v>7641.7280000000001</v>
      </c>
      <c r="F2866" s="60">
        <v>2008</v>
      </c>
      <c r="G2866" s="65">
        <v>81.971000000000004</v>
      </c>
      <c r="H2866" s="65">
        <v>7.5074315071105957</v>
      </c>
      <c r="I2866" s="66">
        <v>5.8499999046325684</v>
      </c>
      <c r="J2866" s="5">
        <v>11.493526164252074</v>
      </c>
      <c r="K2866" s="6">
        <v>80.810764351940705</v>
      </c>
      <c r="L2866" s="5">
        <v>74.185072468019882</v>
      </c>
      <c r="M2866" s="5">
        <v>12.881394544760973</v>
      </c>
      <c r="N2866" s="7">
        <v>5.7590870468439999</v>
      </c>
      <c r="O2866" s="7" t="s">
        <v>2400</v>
      </c>
      <c r="P2866" s="67">
        <v>52.680057548988536</v>
      </c>
      <c r="Q2866" s="18">
        <f t="shared" si="151"/>
        <v>3</v>
      </c>
      <c r="R2866" s="68">
        <v>1.69</v>
      </c>
      <c r="S2866" s="69">
        <v>75355.199999999997</v>
      </c>
      <c r="T2866" s="59">
        <f t="shared" si="149"/>
        <v>75355.199999999997</v>
      </c>
    </row>
    <row r="2867" spans="1:20">
      <c r="A2867">
        <f t="shared" si="150"/>
        <v>54</v>
      </c>
      <c r="B2867" s="60" t="s">
        <v>68</v>
      </c>
      <c r="C2867" s="60" t="s">
        <v>236</v>
      </c>
      <c r="D2867" s="60">
        <v>3</v>
      </c>
      <c r="E2867" s="65">
        <v>319.137</v>
      </c>
      <c r="F2867" s="60">
        <v>2011</v>
      </c>
      <c r="G2867" s="65">
        <v>81.971999999999994</v>
      </c>
      <c r="H2867" s="65">
        <v>7.415066123008728</v>
      </c>
      <c r="I2867" s="66">
        <v>7.2398810386657715</v>
      </c>
      <c r="J2867" s="5">
        <v>11.401160780150207</v>
      </c>
      <c r="K2867" s="6">
        <v>80.162323012338405</v>
      </c>
      <c r="L2867" s="5">
        <v>73.536631128417582</v>
      </c>
      <c r="M2867" s="5">
        <v>14.271275678794176</v>
      </c>
      <c r="N2867" s="7">
        <v>5.1527720985508232</v>
      </c>
      <c r="O2867" s="7" t="s">
        <v>1918</v>
      </c>
      <c r="P2867" s="67">
        <v>46.917740915905355</v>
      </c>
      <c r="Q2867" s="18">
        <f t="shared" si="151"/>
        <v>3</v>
      </c>
      <c r="R2867" s="68">
        <v>1.65</v>
      </c>
      <c r="S2867" s="69">
        <v>56813.74</v>
      </c>
      <c r="T2867" s="59">
        <f t="shared" si="149"/>
        <v>56813.74</v>
      </c>
    </row>
    <row r="2868" spans="1:20">
      <c r="A2868">
        <f t="shared" si="150"/>
        <v>31</v>
      </c>
      <c r="B2868" s="60" t="s">
        <v>74</v>
      </c>
      <c r="C2868" s="60" t="s">
        <v>242</v>
      </c>
      <c r="D2868" s="60">
        <v>4</v>
      </c>
      <c r="E2868" s="65">
        <v>7471.0230000000001</v>
      </c>
      <c r="F2868" s="60">
        <v>2011</v>
      </c>
      <c r="G2868" s="65">
        <v>81.989000000000004</v>
      </c>
      <c r="H2868" s="65">
        <v>7.4331479072570801</v>
      </c>
      <c r="I2868" s="66">
        <v>6.0300002098083496</v>
      </c>
      <c r="J2868" s="5">
        <v>11.419242564398559</v>
      </c>
      <c r="K2868" s="6">
        <v>80.306108306214185</v>
      </c>
      <c r="L2868" s="5">
        <v>73.680416422293362</v>
      </c>
      <c r="M2868" s="5">
        <v>13.061394849936754</v>
      </c>
      <c r="N2868" s="7">
        <v>5.6410833045637645</v>
      </c>
      <c r="O2868" s="7" t="s">
        <v>1950</v>
      </c>
      <c r="P2868" s="67">
        <v>51.363980379221005</v>
      </c>
      <c r="Q2868" s="18">
        <f t="shared" si="151"/>
        <v>3</v>
      </c>
      <c r="R2868" s="68">
        <v>1.65</v>
      </c>
      <c r="S2868" s="69">
        <v>39075.379999999997</v>
      </c>
      <c r="T2868" s="59">
        <f t="shared" si="149"/>
        <v>39075.379999999997</v>
      </c>
    </row>
    <row r="2869" spans="1:20">
      <c r="A2869">
        <f t="shared" si="150"/>
        <v>63</v>
      </c>
      <c r="B2869" s="60" t="s">
        <v>33</v>
      </c>
      <c r="C2869" s="60" t="s">
        <v>201</v>
      </c>
      <c r="D2869" s="60">
        <v>2</v>
      </c>
      <c r="E2869" s="65">
        <v>38454.057000000001</v>
      </c>
      <c r="F2869" s="60">
        <v>2021</v>
      </c>
      <c r="G2869" s="65">
        <v>81.975999999999999</v>
      </c>
      <c r="H2869" s="65">
        <v>6.9394354820251465</v>
      </c>
      <c r="I2869" s="66">
        <v>6.2100000381469727</v>
      </c>
      <c r="J2869" s="5">
        <v>10.925530139166625</v>
      </c>
      <c r="K2869" s="6">
        <v>76.821880710664672</v>
      </c>
      <c r="L2869" s="5">
        <v>70.19618882674385</v>
      </c>
      <c r="M2869" s="5">
        <v>13.241394678275377</v>
      </c>
      <c r="N2869" s="7">
        <v>5.3012685243731852</v>
      </c>
      <c r="O2869" s="7" t="s">
        <v>477</v>
      </c>
      <c r="P2869" s="67">
        <v>47.547031909441372</v>
      </c>
      <c r="Q2869" s="18">
        <f t="shared" si="151"/>
        <v>3</v>
      </c>
      <c r="R2869" s="68">
        <v>1.52</v>
      </c>
      <c r="S2869" s="69">
        <v>56995.12</v>
      </c>
      <c r="T2869" s="59">
        <f t="shared" si="149"/>
        <v>56995.12</v>
      </c>
    </row>
    <row r="2870" spans="1:20">
      <c r="A2870">
        <f t="shared" si="150"/>
        <v>40</v>
      </c>
      <c r="B2870" s="60" t="s">
        <v>56</v>
      </c>
      <c r="C2870" s="60" t="s">
        <v>224</v>
      </c>
      <c r="D2870" s="60">
        <v>3</v>
      </c>
      <c r="E2870" s="65">
        <v>64387.733999999997</v>
      </c>
      <c r="F2870" s="60">
        <v>2013</v>
      </c>
      <c r="G2870" s="65">
        <v>81.978999999999999</v>
      </c>
      <c r="H2870" s="65">
        <v>6.667121410369873</v>
      </c>
      <c r="I2870" s="66">
        <v>5.2300000190734863</v>
      </c>
      <c r="J2870" s="5">
        <v>10.653216067511352</v>
      </c>
      <c r="K2870" s="6">
        <v>74.909870160176411</v>
      </c>
      <c r="L2870" s="5">
        <v>68.284178276255588</v>
      </c>
      <c r="M2870" s="5">
        <v>12.261394659201891</v>
      </c>
      <c r="N2870" s="7">
        <v>5.5690384474338659</v>
      </c>
      <c r="O2870" s="7" t="s">
        <v>1640</v>
      </c>
      <c r="P2870" s="67">
        <v>50.53275760701456</v>
      </c>
      <c r="Q2870" s="18">
        <f t="shared" si="151"/>
        <v>3</v>
      </c>
      <c r="R2870" s="68">
        <v>1.62</v>
      </c>
      <c r="S2870" s="69">
        <v>50066.53</v>
      </c>
      <c r="T2870" s="59">
        <f t="shared" si="149"/>
        <v>50066.53</v>
      </c>
    </row>
    <row r="2871" spans="1:20">
      <c r="A2871">
        <f t="shared" si="150"/>
        <v>49</v>
      </c>
      <c r="B2871" s="60" t="s">
        <v>74</v>
      </c>
      <c r="C2871" s="60" t="s">
        <v>242</v>
      </c>
      <c r="D2871" s="60">
        <v>4</v>
      </c>
      <c r="E2871" s="65">
        <v>7607.78</v>
      </c>
      <c r="F2871" s="60">
        <v>2012</v>
      </c>
      <c r="G2871" s="65">
        <v>81.984999999999999</v>
      </c>
      <c r="H2871" s="65">
        <v>7.1108546257019043</v>
      </c>
      <c r="I2871" s="66">
        <v>6.2600002288818359</v>
      </c>
      <c r="J2871" s="5">
        <v>11.096949282843383</v>
      </c>
      <c r="K2871" s="6">
        <v>78.035765441545465</v>
      </c>
      <c r="L2871" s="5">
        <v>71.410073557624642</v>
      </c>
      <c r="M2871" s="5">
        <v>13.29139486901024</v>
      </c>
      <c r="N2871" s="7">
        <v>5.3726545830130981</v>
      </c>
      <c r="O2871" s="7" t="s">
        <v>1810</v>
      </c>
      <c r="P2871" s="67">
        <v>48.750795009274512</v>
      </c>
      <c r="Q2871" s="18">
        <f t="shared" si="151"/>
        <v>3</v>
      </c>
      <c r="R2871" s="68">
        <v>1.62</v>
      </c>
      <c r="S2871" s="69">
        <v>39299.35</v>
      </c>
      <c r="T2871" s="59">
        <f t="shared" si="149"/>
        <v>39299.35</v>
      </c>
    </row>
    <row r="2872" spans="1:20">
      <c r="A2872">
        <f t="shared" si="150"/>
        <v>20</v>
      </c>
      <c r="B2872" s="60" t="s">
        <v>139</v>
      </c>
      <c r="C2872" s="60" t="s">
        <v>307</v>
      </c>
      <c r="D2872" s="60">
        <v>3</v>
      </c>
      <c r="E2872" s="65">
        <v>7737.6450000000004</v>
      </c>
      <c r="F2872" s="60">
        <v>2009</v>
      </c>
      <c r="G2872" s="65">
        <v>81.989000000000004</v>
      </c>
      <c r="H2872" s="65">
        <v>7.5245208740234375</v>
      </c>
      <c r="I2872" s="66">
        <v>5.4099998474121094</v>
      </c>
      <c r="J2872" s="5">
        <v>11.510615531164916</v>
      </c>
      <c r="K2872" s="6">
        <v>80.948690975250059</v>
      </c>
      <c r="L2872" s="5">
        <v>74.322999091329237</v>
      </c>
      <c r="M2872" s="5">
        <v>12.441394487540514</v>
      </c>
      <c r="N2872" s="7">
        <v>5.973847960995073</v>
      </c>
      <c r="O2872" s="7" t="s">
        <v>2284</v>
      </c>
      <c r="P2872" s="67">
        <v>54.519227121208466</v>
      </c>
      <c r="Q2872" s="18">
        <f t="shared" si="151"/>
        <v>3</v>
      </c>
      <c r="R2872" s="68">
        <v>1.67</v>
      </c>
      <c r="S2872" s="69">
        <v>72709.81</v>
      </c>
      <c r="T2872" s="59">
        <f t="shared" si="149"/>
        <v>72709.81</v>
      </c>
    </row>
    <row r="2873" spans="1:20">
      <c r="A2873">
        <f t="shared" si="150"/>
        <v>29</v>
      </c>
      <c r="B2873" s="60" t="s">
        <v>74</v>
      </c>
      <c r="C2873" s="60" t="s">
        <v>242</v>
      </c>
      <c r="D2873" s="60">
        <v>4</v>
      </c>
      <c r="E2873" s="65">
        <v>7749.3789999999999</v>
      </c>
      <c r="F2873" s="60">
        <v>2013</v>
      </c>
      <c r="G2873" s="65">
        <v>82.353999999999999</v>
      </c>
      <c r="H2873" s="65">
        <v>7.3205633163452148</v>
      </c>
      <c r="I2873" s="66">
        <v>5.6700000762939453</v>
      </c>
      <c r="J2873" s="5">
        <v>11.306657973486693</v>
      </c>
      <c r="K2873" s="6">
        <v>79.868337692230114</v>
      </c>
      <c r="L2873" s="5">
        <v>73.242645808309291</v>
      </c>
      <c r="M2873" s="5">
        <v>12.70139471642235</v>
      </c>
      <c r="N2873" s="7">
        <v>5.766504186631547</v>
      </c>
      <c r="O2873" s="7" t="s">
        <v>1648</v>
      </c>
      <c r="P2873" s="67">
        <v>52.324537001025448</v>
      </c>
      <c r="Q2873" s="18">
        <f t="shared" si="151"/>
        <v>3</v>
      </c>
      <c r="R2873" s="68">
        <v>1.62</v>
      </c>
      <c r="S2873" s="69">
        <v>40148.78</v>
      </c>
      <c r="T2873" s="59">
        <f t="shared" si="149"/>
        <v>40148.78</v>
      </c>
    </row>
    <row r="2874" spans="1:20">
      <c r="A2874">
        <f t="shared" si="150"/>
        <v>115</v>
      </c>
      <c r="B2874" s="60" t="s">
        <v>151</v>
      </c>
      <c r="C2874" s="60" t="s">
        <v>319</v>
      </c>
      <c r="D2874" s="60">
        <v>4</v>
      </c>
      <c r="E2874" s="65">
        <v>8236.8739999999998</v>
      </c>
      <c r="F2874" s="60">
        <v>2014</v>
      </c>
      <c r="G2874" s="65">
        <v>81.99</v>
      </c>
      <c r="H2874" s="65">
        <v>6.5398545265197754</v>
      </c>
      <c r="I2874" s="66">
        <v>8.8796167373657227</v>
      </c>
      <c r="J2874" s="5">
        <v>10.525949183661254</v>
      </c>
      <c r="K2874" s="6">
        <v>74.024903166486325</v>
      </c>
      <c r="L2874" s="5">
        <v>67.399211282565503</v>
      </c>
      <c r="M2874" s="5">
        <v>15.911011377494127</v>
      </c>
      <c r="N2874" s="7">
        <v>4.2360105013752056</v>
      </c>
      <c r="O2874" s="7" t="s">
        <v>1594</v>
      </c>
      <c r="P2874" s="67">
        <v>38.392600216350964</v>
      </c>
      <c r="Q2874" s="18">
        <f t="shared" si="151"/>
        <v>3</v>
      </c>
      <c r="R2874" s="68">
        <v>1.61</v>
      </c>
      <c r="S2874" s="69">
        <v>74145.11</v>
      </c>
      <c r="T2874" s="59">
        <f t="shared" si="149"/>
        <v>74145.11</v>
      </c>
    </row>
    <row r="2875" spans="1:20">
      <c r="A2875">
        <f t="shared" si="150"/>
        <v>129</v>
      </c>
      <c r="B2875" s="60" t="s">
        <v>90</v>
      </c>
      <c r="C2875" s="60" t="s">
        <v>258</v>
      </c>
      <c r="D2875" s="60">
        <v>3</v>
      </c>
      <c r="E2875" s="65">
        <v>680.45299999999997</v>
      </c>
      <c r="F2875" s="60">
        <v>2025</v>
      </c>
      <c r="G2875" s="65">
        <v>82.494</v>
      </c>
      <c r="H2875" s="65">
        <v>7.1099348373413083</v>
      </c>
      <c r="I2875" s="66">
        <v>10.119999885559082</v>
      </c>
      <c r="J2875" s="5">
        <v>11.096029494482789</v>
      </c>
      <c r="K2875" s="6">
        <v>78.513738529293121</v>
      </c>
      <c r="L2875" s="5">
        <v>71.888046645372299</v>
      </c>
      <c r="M2875" s="5">
        <v>17.151394525687486</v>
      </c>
      <c r="N2875" s="7">
        <v>4.1913820207275991</v>
      </c>
      <c r="O2875" s="7" t="s">
        <v>3467</v>
      </c>
      <c r="P2875" s="67">
        <v>37.41662686214358</v>
      </c>
      <c r="Q2875" s="18">
        <f t="shared" si="151"/>
        <v>3</v>
      </c>
      <c r="R2875" s="68">
        <v>1.48</v>
      </c>
      <c r="S2875" s="69" t="s">
        <v>367</v>
      </c>
      <c r="T2875" s="59">
        <f t="shared" si="149"/>
        <v>128475.28</v>
      </c>
    </row>
    <row r="2876" spans="1:20">
      <c r="A2876">
        <f t="shared" si="150"/>
        <v>27</v>
      </c>
      <c r="B2876" s="60" t="s">
        <v>108</v>
      </c>
      <c r="C2876" s="60" t="s">
        <v>276</v>
      </c>
      <c r="D2876" s="60">
        <v>2</v>
      </c>
      <c r="E2876" s="65">
        <v>4714.7700000000004</v>
      </c>
      <c r="F2876" s="60">
        <v>2016</v>
      </c>
      <c r="G2876" s="65">
        <v>82.003</v>
      </c>
      <c r="H2876" s="65">
        <v>7.2256879806518555</v>
      </c>
      <c r="I2876" s="66">
        <v>5.1288957595825195</v>
      </c>
      <c r="J2876" s="5">
        <v>11.211782637793334</v>
      </c>
      <c r="K2876" s="6">
        <v>78.860604708226106</v>
      </c>
      <c r="L2876" s="5">
        <v>72.234912824305283</v>
      </c>
      <c r="M2876" s="5">
        <v>12.160290399710924</v>
      </c>
      <c r="N2876" s="7">
        <v>5.9402292585070553</v>
      </c>
      <c r="O2876" s="7" t="s">
        <v>1207</v>
      </c>
      <c r="P2876" s="67">
        <v>53.651684031911081</v>
      </c>
      <c r="Q2876" s="18">
        <f t="shared" si="151"/>
        <v>3</v>
      </c>
      <c r="R2876" s="68">
        <v>1.58</v>
      </c>
      <c r="S2876" s="69">
        <v>45626.68</v>
      </c>
      <c r="T2876" s="59">
        <f t="shared" si="149"/>
        <v>45626.68</v>
      </c>
    </row>
    <row r="2877" spans="1:20">
      <c r="A2877">
        <f t="shared" si="150"/>
        <v>30</v>
      </c>
      <c r="B2877" s="60" t="s">
        <v>135</v>
      </c>
      <c r="C2877" s="60" t="s">
        <v>303</v>
      </c>
      <c r="D2877" s="60">
        <v>3</v>
      </c>
      <c r="E2877" s="65">
        <v>46840.470999999998</v>
      </c>
      <c r="F2877" s="60">
        <v>2010</v>
      </c>
      <c r="G2877" s="65">
        <v>82.006</v>
      </c>
      <c r="H2877" s="65">
        <v>6.1882624626159668</v>
      </c>
      <c r="I2877" s="66">
        <v>4.4699997901916504</v>
      </c>
      <c r="J2877" s="5">
        <v>10.174357119757445</v>
      </c>
      <c r="K2877" s="6">
        <v>71.566256171346282</v>
      </c>
      <c r="L2877" s="5">
        <v>64.94056428742546</v>
      </c>
      <c r="M2877" s="5">
        <v>11.501394430320055</v>
      </c>
      <c r="N2877" s="7">
        <v>5.6463209466348445</v>
      </c>
      <c r="O2877" s="7" t="s">
        <v>2113</v>
      </c>
      <c r="P2877" s="67">
        <v>51.411670890076373</v>
      </c>
      <c r="Q2877" s="18">
        <f t="shared" si="151"/>
        <v>3</v>
      </c>
      <c r="R2877" s="68">
        <v>1.65</v>
      </c>
      <c r="S2877" s="69">
        <v>42695.53</v>
      </c>
      <c r="T2877" s="59">
        <f t="shared" si="149"/>
        <v>42695.53</v>
      </c>
    </row>
    <row r="2878" spans="1:20">
      <c r="A2878">
        <f t="shared" si="150"/>
        <v>82</v>
      </c>
      <c r="B2878" s="60" t="s">
        <v>15</v>
      </c>
      <c r="C2878" s="60" t="s">
        <v>183</v>
      </c>
      <c r="D2878" s="60">
        <v>2</v>
      </c>
      <c r="E2878" s="65">
        <v>22141.580999999998</v>
      </c>
      <c r="F2878" s="60">
        <v>2010</v>
      </c>
      <c r="G2878" s="65">
        <v>82.013000000000005</v>
      </c>
      <c r="H2878" s="65">
        <v>7.4500470161437988</v>
      </c>
      <c r="I2878" s="66">
        <v>8.7010011672973633</v>
      </c>
      <c r="J2878" s="5">
        <v>11.436141673285277</v>
      </c>
      <c r="K2878" s="6">
        <v>80.448493879537224</v>
      </c>
      <c r="L2878" s="5">
        <v>73.822801995616402</v>
      </c>
      <c r="M2878" s="5">
        <v>15.732395807425767</v>
      </c>
      <c r="N2878" s="7">
        <v>4.6924068590221761</v>
      </c>
      <c r="O2878" s="7" t="s">
        <v>2163</v>
      </c>
      <c r="P2878" s="67">
        <v>42.725958973721575</v>
      </c>
      <c r="Q2878" s="18">
        <f t="shared" si="151"/>
        <v>3</v>
      </c>
      <c r="R2878" s="68">
        <v>1.65</v>
      </c>
      <c r="S2878" s="69">
        <v>52739.27</v>
      </c>
      <c r="T2878" s="59">
        <f t="shared" si="149"/>
        <v>52739.27</v>
      </c>
    </row>
    <row r="2879" spans="1:20">
      <c r="A2879">
        <f t="shared" si="150"/>
        <v>87</v>
      </c>
      <c r="B2879" s="60" t="s">
        <v>33</v>
      </c>
      <c r="C2879" s="60" t="s">
        <v>201</v>
      </c>
      <c r="D2879" s="60">
        <v>2</v>
      </c>
      <c r="E2879" s="65">
        <v>36353.343000000001</v>
      </c>
      <c r="F2879" s="60">
        <v>2016</v>
      </c>
      <c r="G2879" s="65">
        <v>82.03</v>
      </c>
      <c r="H2879" s="65">
        <v>7.2448458671569824</v>
      </c>
      <c r="I2879" s="66">
        <v>8.0399999618530273</v>
      </c>
      <c r="J2879" s="5">
        <v>11.230940524298461</v>
      </c>
      <c r="K2879" s="6">
        <v>79.021365743082512</v>
      </c>
      <c r="L2879" s="5">
        <v>72.39567385916169</v>
      </c>
      <c r="M2879" s="5">
        <v>15.071394601981432</v>
      </c>
      <c r="N2879" s="7">
        <v>4.8035152533026935</v>
      </c>
      <c r="O2879" s="7" t="s">
        <v>1243</v>
      </c>
      <c r="P2879" s="67">
        <v>43.38497243074972</v>
      </c>
      <c r="Q2879" s="18">
        <f t="shared" si="151"/>
        <v>3</v>
      </c>
      <c r="R2879" s="68">
        <v>1.58</v>
      </c>
      <c r="S2879" s="69">
        <v>55606.15</v>
      </c>
      <c r="T2879" s="59">
        <f t="shared" si="149"/>
        <v>55606.15</v>
      </c>
    </row>
    <row r="2880" spans="1:20">
      <c r="A2880">
        <f t="shared" si="150"/>
        <v>48</v>
      </c>
      <c r="B2880" s="60" t="s">
        <v>61</v>
      </c>
      <c r="C2880" s="60" t="s">
        <v>229</v>
      </c>
      <c r="D2880" s="60">
        <v>3</v>
      </c>
      <c r="E2880" s="65">
        <v>10047.816999999999</v>
      </c>
      <c r="F2880" s="60">
        <v>2024</v>
      </c>
      <c r="G2880" s="65">
        <v>82.031000000000006</v>
      </c>
      <c r="H2880" s="65">
        <v>5.6302141914367674</v>
      </c>
      <c r="I2880" s="66">
        <v>3.5799999237060547</v>
      </c>
      <c r="J2880" s="5">
        <v>9.616308848578246</v>
      </c>
      <c r="K2880" s="6">
        <v>67.6615747885959</v>
      </c>
      <c r="L2880" s="5">
        <v>61.035882904675077</v>
      </c>
      <c r="M2880" s="5">
        <v>10.611394563834459</v>
      </c>
      <c r="N2880" s="7">
        <v>5.751919084480785</v>
      </c>
      <c r="O2880" s="7" t="s">
        <v>3455</v>
      </c>
      <c r="P2880" s="67">
        <v>51.407928708252008</v>
      </c>
      <c r="Q2880" s="18">
        <f t="shared" si="151"/>
        <v>3</v>
      </c>
      <c r="R2880" s="68">
        <v>1.49</v>
      </c>
      <c r="S2880" s="69">
        <v>37474.28</v>
      </c>
      <c r="T2880" s="59">
        <f t="shared" si="149"/>
        <v>37474.28</v>
      </c>
    </row>
    <row r="2881" spans="1:20">
      <c r="A2881">
        <f t="shared" si="150"/>
        <v>68</v>
      </c>
      <c r="B2881" s="60" t="s">
        <v>73</v>
      </c>
      <c r="C2881" s="60" t="s">
        <v>241</v>
      </c>
      <c r="D2881" s="60">
        <v>3</v>
      </c>
      <c r="E2881" s="65">
        <v>5110.0159999999996</v>
      </c>
      <c r="F2881" s="60">
        <v>2022</v>
      </c>
      <c r="G2881" s="65">
        <v>82.05</v>
      </c>
      <c r="H2881" s="65">
        <v>6.8698639869689941</v>
      </c>
      <c r="I2881" s="66">
        <v>6.2182679176330566</v>
      </c>
      <c r="J2881" s="5">
        <v>10.855958644110473</v>
      </c>
      <c r="K2881" s="6">
        <v>76.40160078238975</v>
      </c>
      <c r="L2881" s="5">
        <v>69.775908898468927</v>
      </c>
      <c r="M2881" s="5">
        <v>13.249662557761461</v>
      </c>
      <c r="N2881" s="7">
        <v>5.2662404490894152</v>
      </c>
      <c r="O2881" s="7" t="s">
        <v>3456</v>
      </c>
      <c r="P2881" s="67">
        <v>47.177631294893082</v>
      </c>
      <c r="Q2881" s="18">
        <f t="shared" si="151"/>
        <v>3</v>
      </c>
      <c r="R2881" s="68">
        <v>1.51</v>
      </c>
      <c r="S2881" s="69">
        <v>123219.08</v>
      </c>
      <c r="T2881" s="59">
        <f t="shared" si="149"/>
        <v>123219.08</v>
      </c>
    </row>
    <row r="2882" spans="1:20">
      <c r="A2882">
        <f t="shared" si="150"/>
        <v>41</v>
      </c>
      <c r="B2882" s="60" t="s">
        <v>75</v>
      </c>
      <c r="C2882" s="60" t="s">
        <v>243</v>
      </c>
      <c r="D2882" s="60">
        <v>3</v>
      </c>
      <c r="E2882" s="65">
        <v>59619.114999999998</v>
      </c>
      <c r="F2882" s="60">
        <v>2022</v>
      </c>
      <c r="G2882" s="65">
        <v>82.052000000000007</v>
      </c>
      <c r="H2882" s="65">
        <v>6.258476734161377</v>
      </c>
      <c r="I2882" s="66">
        <v>4.2600002288818359</v>
      </c>
      <c r="J2882" s="5">
        <v>10.244571391302856</v>
      </c>
      <c r="K2882" s="6">
        <v>72.100563196283105</v>
      </c>
      <c r="L2882" s="5">
        <v>65.474871312362282</v>
      </c>
      <c r="M2882" s="5">
        <v>11.29139486901024</v>
      </c>
      <c r="N2882" s="7">
        <v>5.7986521658241816</v>
      </c>
      <c r="O2882" s="7" t="s">
        <v>3457</v>
      </c>
      <c r="P2882" s="67">
        <v>51.947243300272937</v>
      </c>
      <c r="Q2882" s="18">
        <f t="shared" si="151"/>
        <v>3</v>
      </c>
      <c r="R2882" s="68">
        <v>1.51</v>
      </c>
      <c r="S2882" s="69">
        <v>52333.33</v>
      </c>
      <c r="T2882" s="59">
        <f t="shared" ref="T2882:T2945" si="152">IF(S2882=0,"",IF(F2882=2025,_xlfn.XLOOKUP("2024"&amp;C2882,O:O,S:S,"",0),S2882))</f>
        <v>52333.33</v>
      </c>
    </row>
    <row r="2883" spans="1:20">
      <c r="A2883">
        <f t="shared" ref="A2883:A2946" si="153">IF(ISNUMBER(P2883),COUNTIFS($F$3:$F$3127,F2883,$P$3:$P$3127,"&gt;"&amp;P2883)+1,"")</f>
        <v>65</v>
      </c>
      <c r="B2883" s="60" t="s">
        <v>107</v>
      </c>
      <c r="C2883" s="60" t="s">
        <v>275</v>
      </c>
      <c r="D2883" s="60">
        <v>3</v>
      </c>
      <c r="E2883" s="65">
        <v>17537.507000000001</v>
      </c>
      <c r="F2883" s="60">
        <v>2019</v>
      </c>
      <c r="G2883" s="65">
        <v>82.052999999999997</v>
      </c>
      <c r="H2883" s="65">
        <v>7.4252686500549316</v>
      </c>
      <c r="I2883" s="66">
        <v>6.6438837051391602</v>
      </c>
      <c r="J2883" s="5">
        <v>11.41136330719641</v>
      </c>
      <c r="K2883" s="6">
        <v>80.313340327175268</v>
      </c>
      <c r="L2883" s="5">
        <v>73.687648443254446</v>
      </c>
      <c r="M2883" s="5">
        <v>13.675278345267564</v>
      </c>
      <c r="N2883" s="7">
        <v>5.3883838107583841</v>
      </c>
      <c r="O2883" s="7" t="s">
        <v>727</v>
      </c>
      <c r="P2883" s="67">
        <v>48.497913731640459</v>
      </c>
      <c r="Q2883" s="18">
        <f t="shared" si="151"/>
        <v>3</v>
      </c>
      <c r="R2883" s="68">
        <v>1.55</v>
      </c>
      <c r="S2883" s="69">
        <v>67847.850000000006</v>
      </c>
      <c r="T2883" s="59">
        <f t="shared" si="152"/>
        <v>67847.850000000006</v>
      </c>
    </row>
    <row r="2884" spans="1:20">
      <c r="A2884">
        <f t="shared" si="153"/>
        <v>112</v>
      </c>
      <c r="B2884" s="60" t="s">
        <v>151</v>
      </c>
      <c r="C2884" s="60" t="s">
        <v>319</v>
      </c>
      <c r="D2884" s="60">
        <v>4</v>
      </c>
      <c r="E2884" s="65">
        <v>8674.6329999999998</v>
      </c>
      <c r="F2884" s="60">
        <v>2015</v>
      </c>
      <c r="G2884" s="65">
        <v>82.075999999999993</v>
      </c>
      <c r="H2884" s="65">
        <v>6.5683975219726563</v>
      </c>
      <c r="I2884" s="66">
        <v>8.3022880554199219</v>
      </c>
      <c r="J2884" s="5">
        <v>10.554492179114135</v>
      </c>
      <c r="K2884" s="6">
        <v>74.303490834802105</v>
      </c>
      <c r="L2884" s="5">
        <v>67.677798950881282</v>
      </c>
      <c r="M2884" s="5">
        <v>15.333682695548326</v>
      </c>
      <c r="N2884" s="7">
        <v>4.4136689335908521</v>
      </c>
      <c r="O2884" s="7" t="s">
        <v>1446</v>
      </c>
      <c r="P2884" s="67">
        <v>39.910203145206999</v>
      </c>
      <c r="Q2884" s="18">
        <f t="shared" si="151"/>
        <v>3</v>
      </c>
      <c r="R2884" s="68">
        <v>1.59</v>
      </c>
      <c r="S2884" s="69">
        <v>75238.55</v>
      </c>
      <c r="T2884" s="59">
        <f t="shared" si="152"/>
        <v>75238.55</v>
      </c>
    </row>
    <row r="2885" spans="1:20">
      <c r="A2885">
        <f t="shared" si="153"/>
        <v>40</v>
      </c>
      <c r="B2885" s="60" t="s">
        <v>55</v>
      </c>
      <c r="C2885" s="60" t="s">
        <v>223</v>
      </c>
      <c r="D2885" s="60">
        <v>3</v>
      </c>
      <c r="E2885" s="65">
        <v>5617.31</v>
      </c>
      <c r="F2885" s="60">
        <v>2024</v>
      </c>
      <c r="G2885" s="65">
        <v>82.076999999999998</v>
      </c>
      <c r="H2885" s="65">
        <v>7.7793778038024897</v>
      </c>
      <c r="I2885" s="66">
        <v>5.8180780410766602</v>
      </c>
      <c r="J2885" s="5">
        <v>11.765472460943968</v>
      </c>
      <c r="K2885" s="6">
        <v>82.829785803780979</v>
      </c>
      <c r="L2885" s="5">
        <v>76.204093919860156</v>
      </c>
      <c r="M2885" s="5">
        <v>12.849472681205064</v>
      </c>
      <c r="N2885" s="7">
        <v>5.9305230502823632</v>
      </c>
      <c r="O2885" s="7" t="s">
        <v>3458</v>
      </c>
      <c r="P2885" s="67">
        <v>53.004206368991639</v>
      </c>
      <c r="Q2885" s="18">
        <f t="shared" si="151"/>
        <v>3</v>
      </c>
      <c r="R2885" s="68">
        <v>1.49</v>
      </c>
      <c r="S2885" s="69">
        <v>56123.15</v>
      </c>
      <c r="T2885" s="59">
        <f t="shared" si="152"/>
        <v>56123.15</v>
      </c>
    </row>
    <row r="2886" spans="1:20">
      <c r="A2886">
        <f t="shared" si="153"/>
        <v>27</v>
      </c>
      <c r="B2886" s="60" t="s">
        <v>113</v>
      </c>
      <c r="C2886" s="60" t="s">
        <v>281</v>
      </c>
      <c r="D2886" s="60">
        <v>3</v>
      </c>
      <c r="E2886" s="65">
        <v>5137.3950000000004</v>
      </c>
      <c r="F2886" s="60">
        <v>2014</v>
      </c>
      <c r="G2886" s="65">
        <v>82.087000000000003</v>
      </c>
      <c r="H2886" s="65">
        <v>7.4444708824157715</v>
      </c>
      <c r="I2886" s="66">
        <v>5.5199999809265137</v>
      </c>
      <c r="J2886" s="5">
        <v>11.43056553955725</v>
      </c>
      <c r="K2886" s="6">
        <v>80.481821060202861</v>
      </c>
      <c r="L2886" s="5">
        <v>73.856129176282039</v>
      </c>
      <c r="M2886" s="5">
        <v>12.551394621054918</v>
      </c>
      <c r="N2886" s="7">
        <v>5.8842966384300164</v>
      </c>
      <c r="O2886" s="7" t="s">
        <v>1487</v>
      </c>
      <c r="P2886" s="67">
        <v>53.331654470714717</v>
      </c>
      <c r="Q2886" s="18">
        <f t="shared" si="151"/>
        <v>3</v>
      </c>
      <c r="R2886" s="68">
        <v>1.61</v>
      </c>
      <c r="S2886" s="69">
        <v>84830.26</v>
      </c>
      <c r="T2886" s="59">
        <f t="shared" si="152"/>
        <v>84830.26</v>
      </c>
    </row>
    <row r="2887" spans="1:20">
      <c r="A2887">
        <f t="shared" si="153"/>
        <v>40</v>
      </c>
      <c r="B2887" s="60" t="s">
        <v>108</v>
      </c>
      <c r="C2887" s="60" t="s">
        <v>276</v>
      </c>
      <c r="D2887" s="60">
        <v>2</v>
      </c>
      <c r="E2887" s="65">
        <v>5172.8360000000002</v>
      </c>
      <c r="F2887" s="60">
        <v>2023</v>
      </c>
      <c r="G2887" s="65">
        <v>82.087999999999994</v>
      </c>
      <c r="H2887" s="65">
        <v>6.9753128166198728</v>
      </c>
      <c r="I2887" s="66">
        <v>5.0072469711303711</v>
      </c>
      <c r="J2887" s="5">
        <v>10.961407473761351</v>
      </c>
      <c r="K2887" s="6">
        <v>77.179451784751521</v>
      </c>
      <c r="L2887" s="5">
        <v>70.553759900830698</v>
      </c>
      <c r="M2887" s="5">
        <v>12.038641611258775</v>
      </c>
      <c r="N2887" s="7">
        <v>5.8606080469118238</v>
      </c>
      <c r="O2887" s="7" t="s">
        <v>3459</v>
      </c>
      <c r="P2887" s="67">
        <v>52.44080721604152</v>
      </c>
      <c r="Q2887" s="18">
        <f t="shared" si="151"/>
        <v>3</v>
      </c>
      <c r="R2887" s="68">
        <v>1.5</v>
      </c>
      <c r="S2887" s="69">
        <v>49508.27</v>
      </c>
      <c r="T2887" s="59">
        <f t="shared" si="152"/>
        <v>49508.27</v>
      </c>
    </row>
    <row r="2888" spans="1:20">
      <c r="A2888">
        <f t="shared" si="153"/>
        <v>92</v>
      </c>
      <c r="B2888" s="60" t="s">
        <v>15</v>
      </c>
      <c r="C2888" s="60" t="s">
        <v>183</v>
      </c>
      <c r="D2888" s="60">
        <v>2</v>
      </c>
      <c r="E2888" s="65">
        <v>22479.775000000001</v>
      </c>
      <c r="F2888" s="60">
        <v>2011</v>
      </c>
      <c r="G2888" s="65">
        <v>82.090999999999994</v>
      </c>
      <c r="H2888" s="65">
        <v>7.405616283416748</v>
      </c>
      <c r="I2888" s="66">
        <v>8.7840967178344727</v>
      </c>
      <c r="J2888" s="5">
        <v>11.391710940558227</v>
      </c>
      <c r="K2888" s="6">
        <v>80.212156967796332</v>
      </c>
      <c r="L2888" s="5">
        <v>73.58646508387551</v>
      </c>
      <c r="M2888" s="5">
        <v>15.815491357962877</v>
      </c>
      <c r="N2888" s="7">
        <v>4.6528092879533434</v>
      </c>
      <c r="O2888" s="7" t="s">
        <v>2004</v>
      </c>
      <c r="P2888" s="67">
        <v>42.365409633526781</v>
      </c>
      <c r="Q2888" s="18">
        <f t="shared" si="151"/>
        <v>3</v>
      </c>
      <c r="R2888" s="68">
        <v>1.65</v>
      </c>
      <c r="S2888" s="69">
        <v>53257.05</v>
      </c>
      <c r="T2888" s="59">
        <f t="shared" si="152"/>
        <v>53257.05</v>
      </c>
    </row>
    <row r="2889" spans="1:20">
      <c r="A2889">
        <f t="shared" si="153"/>
        <v>65</v>
      </c>
      <c r="B2889" s="60" t="s">
        <v>47</v>
      </c>
      <c r="C2889" s="60" t="s">
        <v>215</v>
      </c>
      <c r="D2889" s="60">
        <v>3</v>
      </c>
      <c r="E2889" s="65">
        <v>5977.4120000000003</v>
      </c>
      <c r="F2889" s="60">
        <v>2024</v>
      </c>
      <c r="G2889" s="65">
        <v>82.093999999999994</v>
      </c>
      <c r="H2889" s="65">
        <v>7.5127471580505336</v>
      </c>
      <c r="I2889" s="66">
        <v>6.4899997711181641</v>
      </c>
      <c r="J2889" s="5">
        <v>11.498841815192012</v>
      </c>
      <c r="K2889" s="6">
        <v>80.969453704840234</v>
      </c>
      <c r="L2889" s="5">
        <v>74.343761820919411</v>
      </c>
      <c r="M2889" s="5">
        <v>13.521394411246568</v>
      </c>
      <c r="N2889" s="7">
        <v>5.4982318805139778</v>
      </c>
      <c r="O2889" s="7" t="s">
        <v>3460</v>
      </c>
      <c r="P2889" s="67">
        <v>49.14059262369048</v>
      </c>
      <c r="Q2889" s="18">
        <f t="shared" si="151"/>
        <v>3</v>
      </c>
      <c r="R2889" s="68">
        <v>1.49</v>
      </c>
      <c r="S2889" s="69">
        <v>71431.289999999994</v>
      </c>
      <c r="T2889" s="59">
        <f t="shared" si="152"/>
        <v>71431.289999999994</v>
      </c>
    </row>
    <row r="2890" spans="1:20">
      <c r="A2890">
        <f t="shared" si="153"/>
        <v>86</v>
      </c>
      <c r="B2890" s="60" t="s">
        <v>73</v>
      </c>
      <c r="C2890" s="60" t="s">
        <v>241</v>
      </c>
      <c r="D2890" s="60">
        <v>3</v>
      </c>
      <c r="E2890" s="65">
        <v>4810.2610000000004</v>
      </c>
      <c r="F2890" s="60">
        <v>2017</v>
      </c>
      <c r="G2890" s="65">
        <v>82.102999999999994</v>
      </c>
      <c r="H2890" s="65">
        <v>7.0601553916931152</v>
      </c>
      <c r="I2890" s="66">
        <v>7.5430150032043457</v>
      </c>
      <c r="J2890" s="5">
        <v>11.046250048834594</v>
      </c>
      <c r="K2890" s="6">
        <v>77.791041979425344</v>
      </c>
      <c r="L2890" s="5">
        <v>71.165350095504522</v>
      </c>
      <c r="M2890" s="5">
        <v>14.57440964333275</v>
      </c>
      <c r="N2890" s="7">
        <v>4.8828976155517916</v>
      </c>
      <c r="O2890" s="7" t="s">
        <v>1043</v>
      </c>
      <c r="P2890" s="67">
        <v>44.101947690752681</v>
      </c>
      <c r="Q2890" s="18">
        <f t="shared" si="151"/>
        <v>3</v>
      </c>
      <c r="R2890" s="68">
        <v>1.58</v>
      </c>
      <c r="S2890" s="69">
        <v>87882.71</v>
      </c>
      <c r="T2890" s="59">
        <f t="shared" si="152"/>
        <v>87882.71</v>
      </c>
    </row>
    <row r="2891" spans="1:20">
      <c r="A2891">
        <f t="shared" si="153"/>
        <v>42</v>
      </c>
      <c r="B2891" s="60" t="s">
        <v>21</v>
      </c>
      <c r="C2891" s="60" t="s">
        <v>189</v>
      </c>
      <c r="D2891" s="60">
        <v>3</v>
      </c>
      <c r="E2891" s="65">
        <v>11712.893</v>
      </c>
      <c r="F2891" s="60">
        <v>2023</v>
      </c>
      <c r="G2891" s="65">
        <v>82.114999999999995</v>
      </c>
      <c r="H2891" s="65">
        <v>6.9433692283630393</v>
      </c>
      <c r="I2891" s="66">
        <v>5.130000114440918</v>
      </c>
      <c r="J2891" s="5">
        <v>10.929463885504518</v>
      </c>
      <c r="K2891" s="6">
        <v>76.979847975389845</v>
      </c>
      <c r="L2891" s="5">
        <v>70.354156091469022</v>
      </c>
      <c r="M2891" s="5">
        <v>12.161394754569322</v>
      </c>
      <c r="N2891" s="7">
        <v>5.7850400806235909</v>
      </c>
      <c r="O2891" s="7" t="s">
        <v>3461</v>
      </c>
      <c r="P2891" s="67">
        <v>51.764623939475577</v>
      </c>
      <c r="Q2891" s="18">
        <f t="shared" si="151"/>
        <v>3</v>
      </c>
      <c r="R2891" s="68">
        <v>1.5</v>
      </c>
      <c r="S2891" s="69">
        <v>63095.4</v>
      </c>
      <c r="T2891" s="59">
        <f t="shared" si="152"/>
        <v>63095.4</v>
      </c>
    </row>
    <row r="2892" spans="1:20">
      <c r="A2892">
        <f t="shared" si="153"/>
        <v>63</v>
      </c>
      <c r="B2892" s="60" t="s">
        <v>16</v>
      </c>
      <c r="C2892" s="60" t="s">
        <v>184</v>
      </c>
      <c r="D2892" s="60">
        <v>3</v>
      </c>
      <c r="E2892" s="65">
        <v>9120.8130000000001</v>
      </c>
      <c r="F2892" s="60">
        <v>2024</v>
      </c>
      <c r="G2892" s="65">
        <v>82.12</v>
      </c>
      <c r="H2892" s="65">
        <v>6.7946408653259276</v>
      </c>
      <c r="I2892" s="66">
        <v>5.4000000953674316</v>
      </c>
      <c r="J2892" s="5">
        <v>10.780735522467406</v>
      </c>
      <c r="K2892" s="6">
        <v>75.936928199643305</v>
      </c>
      <c r="L2892" s="5">
        <v>69.311236315722482</v>
      </c>
      <c r="M2892" s="5">
        <v>12.431394735495836</v>
      </c>
      <c r="N2892" s="7">
        <v>5.575499595215609</v>
      </c>
      <c r="O2892" s="7" t="s">
        <v>3462</v>
      </c>
      <c r="P2892" s="67">
        <v>49.831174864241866</v>
      </c>
      <c r="Q2892" s="18">
        <f t="shared" si="151"/>
        <v>3</v>
      </c>
      <c r="R2892" s="68">
        <v>1.49</v>
      </c>
      <c r="S2892" s="69">
        <v>63788.08</v>
      </c>
      <c r="T2892" s="59">
        <f t="shared" si="152"/>
        <v>63788.08</v>
      </c>
    </row>
    <row r="2893" spans="1:20">
      <c r="A2893">
        <f t="shared" si="153"/>
        <v>79</v>
      </c>
      <c r="B2893" s="60" t="s">
        <v>73</v>
      </c>
      <c r="C2893" s="60" t="s">
        <v>241</v>
      </c>
      <c r="D2893" s="60">
        <v>3</v>
      </c>
      <c r="E2893" s="65">
        <v>4872.5559999999996</v>
      </c>
      <c r="F2893" s="60">
        <v>2018</v>
      </c>
      <c r="G2893" s="65">
        <v>82.123000000000005</v>
      </c>
      <c r="H2893" s="65">
        <v>6.9623355865478516</v>
      </c>
      <c r="I2893" s="66">
        <v>6.7749557495117188</v>
      </c>
      <c r="J2893" s="5">
        <v>10.94843024368933</v>
      </c>
      <c r="K2893" s="6">
        <v>77.120947067770331</v>
      </c>
      <c r="L2893" s="5">
        <v>70.495255183849508</v>
      </c>
      <c r="M2893" s="5">
        <v>13.806350389640123</v>
      </c>
      <c r="N2893" s="7">
        <v>5.1060021797467243</v>
      </c>
      <c r="O2893" s="7" t="s">
        <v>891</v>
      </c>
      <c r="P2893" s="67">
        <v>46.009903639116459</v>
      </c>
      <c r="Q2893" s="18">
        <f t="shared" si="151"/>
        <v>3</v>
      </c>
      <c r="R2893" s="68">
        <v>1.56</v>
      </c>
      <c r="S2893" s="69">
        <v>93276.02</v>
      </c>
      <c r="T2893" s="59">
        <f t="shared" si="152"/>
        <v>93276.02</v>
      </c>
    </row>
    <row r="2894" spans="1:20">
      <c r="A2894">
        <f t="shared" si="153"/>
        <v>36</v>
      </c>
      <c r="B2894" s="60" t="s">
        <v>75</v>
      </c>
      <c r="C2894" s="60" t="s">
        <v>243</v>
      </c>
      <c r="D2894" s="60">
        <v>3</v>
      </c>
      <c r="E2894" s="65">
        <v>60164.213000000003</v>
      </c>
      <c r="F2894" s="60">
        <v>2010</v>
      </c>
      <c r="G2894" s="65">
        <v>82.132000000000005</v>
      </c>
      <c r="H2894" s="65">
        <v>6.3542380332946777</v>
      </c>
      <c r="I2894" s="66">
        <v>5.130000114440918</v>
      </c>
      <c r="J2894" s="5">
        <v>10.340332690436156</v>
      </c>
      <c r="K2894" s="6">
        <v>72.845478933937514</v>
      </c>
      <c r="L2894" s="5">
        <v>66.219787050016691</v>
      </c>
      <c r="M2894" s="5">
        <v>12.161394754569322</v>
      </c>
      <c r="N2894" s="7">
        <v>5.4450816198640668</v>
      </c>
      <c r="O2894" s="7" t="s">
        <v>2122</v>
      </c>
      <c r="P2894" s="67">
        <v>49.579318436883661</v>
      </c>
      <c r="Q2894" s="18">
        <f t="shared" si="151"/>
        <v>3</v>
      </c>
      <c r="R2894" s="68">
        <v>1.65</v>
      </c>
      <c r="S2894" s="69">
        <v>49301.7</v>
      </c>
      <c r="T2894" s="59">
        <f t="shared" si="152"/>
        <v>49301.7</v>
      </c>
    </row>
    <row r="2895" spans="1:20">
      <c r="A2895">
        <f t="shared" si="153"/>
        <v>89</v>
      </c>
      <c r="B2895" s="60" t="s">
        <v>66</v>
      </c>
      <c r="C2895" s="60" t="s">
        <v>234</v>
      </c>
      <c r="D2895" s="60">
        <v>8</v>
      </c>
      <c r="E2895" s="65">
        <v>6971.3450000000003</v>
      </c>
      <c r="F2895" s="60">
        <v>2007</v>
      </c>
      <c r="G2895" s="65">
        <v>82.144000000000005</v>
      </c>
      <c r="H2895" s="65">
        <v>5.3242244720458984</v>
      </c>
      <c r="I2895" s="66">
        <v>6.3696584701538086</v>
      </c>
      <c r="J2895" s="5">
        <v>9.310319129187377</v>
      </c>
      <c r="K2895" s="6">
        <v>65.598832040780849</v>
      </c>
      <c r="L2895" s="5">
        <v>58.973140156860026</v>
      </c>
      <c r="M2895" s="5">
        <v>13.401053110282213</v>
      </c>
      <c r="N2895" s="7">
        <v>4.4006347614286945</v>
      </c>
      <c r="O2895" s="7" t="s">
        <v>2654</v>
      </c>
      <c r="P2895" s="67">
        <v>40.253896251001166</v>
      </c>
      <c r="Q2895" s="18">
        <f t="shared" si="151"/>
        <v>3</v>
      </c>
      <c r="R2895" s="68">
        <v>1.69</v>
      </c>
      <c r="S2895" s="69">
        <v>53813.08</v>
      </c>
      <c r="T2895" s="59">
        <f t="shared" si="152"/>
        <v>53813.08</v>
      </c>
    </row>
    <row r="2896" spans="1:20">
      <c r="A2896" t="str">
        <f t="shared" si="153"/>
        <v/>
      </c>
      <c r="B2896" s="60" t="s">
        <v>122</v>
      </c>
      <c r="C2896" s="60" t="s">
        <v>290</v>
      </c>
      <c r="D2896" s="60">
        <v>4</v>
      </c>
      <c r="E2896" s="65">
        <v>2599.3719999999998</v>
      </c>
      <c r="F2896" s="60">
        <v>2016</v>
      </c>
      <c r="G2896" s="65">
        <v>82.147000000000006</v>
      </c>
      <c r="H2896" s="65" t="s">
        <v>367</v>
      </c>
      <c r="I2896" s="66">
        <v>14.260000228881836</v>
      </c>
      <c r="J2896" s="5" t="s">
        <v>367</v>
      </c>
      <c r="K2896" s="6" t="s">
        <v>367</v>
      </c>
      <c r="L2896" s="5" t="s">
        <v>367</v>
      </c>
      <c r="M2896" s="5">
        <v>21.29139486901024</v>
      </c>
      <c r="N2896" s="7" t="s">
        <v>367</v>
      </c>
      <c r="O2896" s="7" t="s">
        <v>1162</v>
      </c>
      <c r="P2896" s="67" t="s">
        <v>367</v>
      </c>
      <c r="Q2896" s="18">
        <f t="shared" si="151"/>
        <v>3</v>
      </c>
      <c r="R2896" s="68">
        <v>1.58</v>
      </c>
      <c r="S2896" s="69">
        <v>120054.24</v>
      </c>
      <c r="T2896" s="59">
        <f t="shared" si="152"/>
        <v>120054.24</v>
      </c>
    </row>
    <row r="2897" spans="1:20">
      <c r="A2897">
        <f t="shared" si="153"/>
        <v>46</v>
      </c>
      <c r="B2897" s="60" t="s">
        <v>56</v>
      </c>
      <c r="C2897" s="60" t="s">
        <v>224</v>
      </c>
      <c r="D2897" s="60">
        <v>3</v>
      </c>
      <c r="E2897" s="65">
        <v>64916.336000000003</v>
      </c>
      <c r="F2897" s="60">
        <v>2015</v>
      </c>
      <c r="G2897" s="65">
        <v>82.149000000000001</v>
      </c>
      <c r="H2897" s="65">
        <v>6.3576250076293945</v>
      </c>
      <c r="I2897" s="66">
        <v>5.0399999618530273</v>
      </c>
      <c r="J2897" s="5">
        <v>10.343719664770873</v>
      </c>
      <c r="K2897" s="6">
        <v>72.884422237608447</v>
      </c>
      <c r="L2897" s="5">
        <v>66.258730353687625</v>
      </c>
      <c r="M2897" s="5">
        <v>12.071394601981432</v>
      </c>
      <c r="N2897" s="7">
        <v>5.4889043510193707</v>
      </c>
      <c r="O2897" s="7" t="s">
        <v>1337</v>
      </c>
      <c r="P2897" s="67">
        <v>49.632922403078652</v>
      </c>
      <c r="Q2897" s="18">
        <f t="shared" si="151"/>
        <v>3</v>
      </c>
      <c r="R2897" s="68">
        <v>1.59</v>
      </c>
      <c r="S2897" s="69">
        <v>50682.9</v>
      </c>
      <c r="T2897" s="59">
        <f t="shared" si="152"/>
        <v>50682.9</v>
      </c>
    </row>
    <row r="2898" spans="1:20">
      <c r="A2898">
        <f t="shared" si="153"/>
        <v>58</v>
      </c>
      <c r="B2898" s="60" t="s">
        <v>107</v>
      </c>
      <c r="C2898" s="60" t="s">
        <v>275</v>
      </c>
      <c r="D2898" s="60">
        <v>3</v>
      </c>
      <c r="E2898" s="65">
        <v>18092.524000000001</v>
      </c>
      <c r="F2898" s="60">
        <v>2023</v>
      </c>
      <c r="G2898" s="65">
        <v>82.158000000000001</v>
      </c>
      <c r="H2898" s="65">
        <v>7.2532126731872566</v>
      </c>
      <c r="I2898" s="66">
        <v>5.9949483871459961</v>
      </c>
      <c r="J2898" s="5">
        <v>11.239307330328735</v>
      </c>
      <c r="K2898" s="6">
        <v>79.203632111767519</v>
      </c>
      <c r="L2898" s="5">
        <v>72.577940227846696</v>
      </c>
      <c r="M2898" s="5">
        <v>13.0263430272744</v>
      </c>
      <c r="N2898" s="7">
        <v>5.5716282056970154</v>
      </c>
      <c r="O2898" s="7" t="s">
        <v>3463</v>
      </c>
      <c r="P2898" s="67">
        <v>49.855011335961557</v>
      </c>
      <c r="Q2898" s="18">
        <f t="shared" si="151"/>
        <v>3</v>
      </c>
      <c r="R2898" s="68">
        <v>1.5</v>
      </c>
      <c r="S2898" s="69">
        <v>70198.929999999993</v>
      </c>
      <c r="T2898" s="59">
        <f t="shared" si="152"/>
        <v>70198.929999999993</v>
      </c>
    </row>
    <row r="2899" spans="1:20">
      <c r="A2899">
        <f t="shared" si="153"/>
        <v>68</v>
      </c>
      <c r="B2899" s="60" t="s">
        <v>68</v>
      </c>
      <c r="C2899" s="60" t="s">
        <v>236</v>
      </c>
      <c r="D2899" s="60">
        <v>3</v>
      </c>
      <c r="E2899" s="65">
        <v>330.952</v>
      </c>
      <c r="F2899" s="60">
        <v>2015</v>
      </c>
      <c r="G2899" s="65">
        <v>82.164000000000001</v>
      </c>
      <c r="H2899" s="65">
        <v>7.4980707168579102</v>
      </c>
      <c r="I2899" s="66">
        <v>7.5211000442504883</v>
      </c>
      <c r="J2899" s="5">
        <v>11.484165373999389</v>
      </c>
      <c r="K2899" s="6">
        <v>80.935062086553344</v>
      </c>
      <c r="L2899" s="5">
        <v>74.309370202632522</v>
      </c>
      <c r="M2899" s="5">
        <v>14.552494684378892</v>
      </c>
      <c r="N2899" s="7">
        <v>5.1062977045714746</v>
      </c>
      <c r="O2899" s="7" t="s">
        <v>1383</v>
      </c>
      <c r="P2899" s="67">
        <v>46.173236320094922</v>
      </c>
      <c r="Q2899" s="18">
        <f t="shared" ref="Q2899:Q2952" si="154">IF(I2899&lt;R2899,1,IF(I2899&lt;R2899*2,2,3))</f>
        <v>3</v>
      </c>
      <c r="R2899" s="68">
        <v>1.59</v>
      </c>
      <c r="S2899" s="69">
        <v>60725.73</v>
      </c>
      <c r="T2899" s="59">
        <f t="shared" si="152"/>
        <v>60725.73</v>
      </c>
    </row>
    <row r="2900" spans="1:20">
      <c r="A2900">
        <f t="shared" si="153"/>
        <v>17</v>
      </c>
      <c r="B2900" s="60" t="s">
        <v>135</v>
      </c>
      <c r="C2900" s="60" t="s">
        <v>303</v>
      </c>
      <c r="D2900" s="60">
        <v>3</v>
      </c>
      <c r="E2900" s="65">
        <v>46998.042999999998</v>
      </c>
      <c r="F2900" s="60">
        <v>2011</v>
      </c>
      <c r="G2900" s="65">
        <v>82.18</v>
      </c>
      <c r="H2900" s="65">
        <v>6.5182490348815918</v>
      </c>
      <c r="I2900" s="66">
        <v>4.3299999237060547</v>
      </c>
      <c r="J2900" s="5">
        <v>10.50434369202307</v>
      </c>
      <c r="K2900" s="6">
        <v>74.04415008501357</v>
      </c>
      <c r="L2900" s="5">
        <v>67.418458201092747</v>
      </c>
      <c r="M2900" s="5">
        <v>11.361394563834459</v>
      </c>
      <c r="N2900" s="7">
        <v>5.9339949706261317</v>
      </c>
      <c r="O2900" s="7" t="s">
        <v>1942</v>
      </c>
      <c r="P2900" s="67">
        <v>54.031040632754319</v>
      </c>
      <c r="Q2900" s="18">
        <f t="shared" si="154"/>
        <v>3</v>
      </c>
      <c r="R2900" s="68">
        <v>1.65</v>
      </c>
      <c r="S2900" s="69">
        <v>42271.83</v>
      </c>
      <c r="T2900" s="59">
        <f t="shared" si="152"/>
        <v>42271.83</v>
      </c>
    </row>
    <row r="2901" spans="1:20">
      <c r="A2901">
        <f t="shared" si="153"/>
        <v>14</v>
      </c>
      <c r="B2901" s="60" t="s">
        <v>75</v>
      </c>
      <c r="C2901" s="60" t="s">
        <v>243</v>
      </c>
      <c r="D2901" s="60">
        <v>3</v>
      </c>
      <c r="E2901" s="65">
        <v>59912.769</v>
      </c>
      <c r="F2901" s="60">
        <v>2020</v>
      </c>
      <c r="G2901" s="65">
        <v>82.180999999999997</v>
      </c>
      <c r="H2901" s="65">
        <v>6.4883561134338379</v>
      </c>
      <c r="I2901" s="66">
        <v>3.75</v>
      </c>
      <c r="J2901" s="5">
        <v>10.474450770575316</v>
      </c>
      <c r="K2901" s="6">
        <v>73.834336073739422</v>
      </c>
      <c r="L2901" s="5">
        <v>67.2086441898186</v>
      </c>
      <c r="M2901" s="5">
        <v>10.781394640128404</v>
      </c>
      <c r="N2901" s="7">
        <v>6.2337616266886009</v>
      </c>
      <c r="O2901" s="7" t="s">
        <v>610</v>
      </c>
      <c r="P2901" s="67">
        <v>55.975936339830362</v>
      </c>
      <c r="Q2901" s="18">
        <f t="shared" si="154"/>
        <v>3</v>
      </c>
      <c r="R2901" s="68">
        <v>1.53</v>
      </c>
      <c r="S2901" s="69">
        <v>45505.07</v>
      </c>
      <c r="T2901" s="59">
        <f t="shared" si="152"/>
        <v>45505.07</v>
      </c>
    </row>
    <row r="2902" spans="1:20">
      <c r="A2902">
        <f t="shared" si="153"/>
        <v>38</v>
      </c>
      <c r="B2902" s="60" t="s">
        <v>138</v>
      </c>
      <c r="C2902" s="60" t="s">
        <v>306</v>
      </c>
      <c r="D2902" s="60">
        <v>3</v>
      </c>
      <c r="E2902" s="65">
        <v>9799.4809999999998</v>
      </c>
      <c r="F2902" s="60">
        <v>2015</v>
      </c>
      <c r="G2902" s="65">
        <v>82.183999999999997</v>
      </c>
      <c r="H2902" s="65">
        <v>7.2889223098754883</v>
      </c>
      <c r="I2902" s="66">
        <v>5.940000057220459</v>
      </c>
      <c r="J2902" s="5">
        <v>11.275016967016967</v>
      </c>
      <c r="K2902" s="6">
        <v>79.480423350544058</v>
      </c>
      <c r="L2902" s="5">
        <v>72.854731466623235</v>
      </c>
      <c r="M2902" s="5">
        <v>12.971394697348863</v>
      </c>
      <c r="N2902" s="7">
        <v>5.6165688552761042</v>
      </c>
      <c r="O2902" s="7" t="s">
        <v>1321</v>
      </c>
      <c r="P2902" s="67">
        <v>50.787317165345776</v>
      </c>
      <c r="Q2902" s="18">
        <f t="shared" si="154"/>
        <v>3</v>
      </c>
      <c r="R2902" s="68">
        <v>1.59</v>
      </c>
      <c r="S2902" s="69">
        <v>59468.35</v>
      </c>
      <c r="T2902" s="59">
        <f t="shared" si="152"/>
        <v>59468.35</v>
      </c>
    </row>
    <row r="2903" spans="1:20">
      <c r="A2903">
        <f t="shared" si="153"/>
        <v>12</v>
      </c>
      <c r="B2903" s="60" t="s">
        <v>135</v>
      </c>
      <c r="C2903" s="60" t="s">
        <v>303</v>
      </c>
      <c r="D2903" s="60">
        <v>3</v>
      </c>
      <c r="E2903" s="65">
        <v>47018.322999999997</v>
      </c>
      <c r="F2903" s="60">
        <v>2012</v>
      </c>
      <c r="G2903" s="65">
        <v>82.191000000000003</v>
      </c>
      <c r="H2903" s="65">
        <v>6.2906904220581055</v>
      </c>
      <c r="I2903" s="66">
        <v>3.7799999713897705</v>
      </c>
      <c r="J2903" s="5">
        <v>10.276785079199584</v>
      </c>
      <c r="K2903" s="6">
        <v>72.449806697526355</v>
      </c>
      <c r="L2903" s="5">
        <v>65.824114813605533</v>
      </c>
      <c r="M2903" s="5">
        <v>10.811394611518175</v>
      </c>
      <c r="N2903" s="7">
        <v>6.0884018370283384</v>
      </c>
      <c r="O2903" s="7" t="s">
        <v>1792</v>
      </c>
      <c r="P2903" s="67">
        <v>55.245395977903918</v>
      </c>
      <c r="Q2903" s="18">
        <f t="shared" si="154"/>
        <v>3</v>
      </c>
      <c r="R2903" s="68">
        <v>1.62</v>
      </c>
      <c r="S2903" s="69">
        <v>41034.050000000003</v>
      </c>
      <c r="T2903" s="59">
        <f t="shared" si="152"/>
        <v>41034.050000000003</v>
      </c>
    </row>
    <row r="2904" spans="1:20">
      <c r="A2904">
        <f t="shared" si="153"/>
        <v>98</v>
      </c>
      <c r="B2904" s="60" t="s">
        <v>151</v>
      </c>
      <c r="C2904" s="60" t="s">
        <v>319</v>
      </c>
      <c r="D2904" s="60">
        <v>4</v>
      </c>
      <c r="E2904" s="65">
        <v>9030.8729999999996</v>
      </c>
      <c r="F2904" s="60">
        <v>2016</v>
      </c>
      <c r="G2904" s="65">
        <v>82.194999999999993</v>
      </c>
      <c r="H2904" s="65">
        <v>6.8309502601623535</v>
      </c>
      <c r="I2904" s="66">
        <v>7.9542555809020996</v>
      </c>
      <c r="J2904" s="5">
        <v>10.817044917303832</v>
      </c>
      <c r="K2904" s="6">
        <v>76.262269507090693</v>
      </c>
      <c r="L2904" s="5">
        <v>69.63657762316987</v>
      </c>
      <c r="M2904" s="5">
        <v>14.985650221030504</v>
      </c>
      <c r="N2904" s="7">
        <v>4.6468839587249651</v>
      </c>
      <c r="O2904" s="7" t="s">
        <v>1289</v>
      </c>
      <c r="P2904" s="67">
        <v>41.970290882195222</v>
      </c>
      <c r="Q2904" s="18">
        <f t="shared" si="154"/>
        <v>3</v>
      </c>
      <c r="R2904" s="68">
        <v>1.58</v>
      </c>
      <c r="S2904" s="69">
        <v>75671.06</v>
      </c>
      <c r="T2904" s="59">
        <f t="shared" si="152"/>
        <v>75671.06</v>
      </c>
    </row>
    <row r="2905" spans="1:20">
      <c r="A2905">
        <f t="shared" si="153"/>
        <v>18</v>
      </c>
      <c r="B2905" s="60" t="s">
        <v>56</v>
      </c>
      <c r="C2905" s="60" t="s">
        <v>224</v>
      </c>
      <c r="D2905" s="60">
        <v>3</v>
      </c>
      <c r="E2905" s="65">
        <v>65905.277000000002</v>
      </c>
      <c r="F2905" s="60">
        <v>2020</v>
      </c>
      <c r="G2905" s="65">
        <v>82.198999999999998</v>
      </c>
      <c r="H2905" s="65">
        <v>6.7141118049621582</v>
      </c>
      <c r="I2905" s="66">
        <v>4.2699999809265137</v>
      </c>
      <c r="J2905" s="5">
        <v>10.700206462103637</v>
      </c>
      <c r="K2905" s="6">
        <v>75.442206882744074</v>
      </c>
      <c r="L2905" s="5">
        <v>68.816514998823251</v>
      </c>
      <c r="M2905" s="5">
        <v>11.301394621054918</v>
      </c>
      <c r="N2905" s="7">
        <v>6.0892055632333664</v>
      </c>
      <c r="O2905" s="7" t="s">
        <v>591</v>
      </c>
      <c r="P2905" s="67">
        <v>54.677898094212523</v>
      </c>
      <c r="Q2905" s="18">
        <f t="shared" si="154"/>
        <v>3</v>
      </c>
      <c r="R2905" s="68">
        <v>1.53</v>
      </c>
      <c r="S2905" s="69">
        <v>49311.33</v>
      </c>
      <c r="T2905" s="59">
        <f t="shared" si="152"/>
        <v>49311.33</v>
      </c>
    </row>
    <row r="2906" spans="1:20">
      <c r="A2906">
        <f t="shared" si="153"/>
        <v>133</v>
      </c>
      <c r="B2906" s="60" t="s">
        <v>90</v>
      </c>
      <c r="C2906" s="60" t="s">
        <v>258</v>
      </c>
      <c r="D2906" s="60">
        <v>3</v>
      </c>
      <c r="E2906" s="65">
        <v>653.31299999999999</v>
      </c>
      <c r="F2906" s="60">
        <v>2022</v>
      </c>
      <c r="G2906" s="65">
        <v>82.200999999999993</v>
      </c>
      <c r="H2906" s="65">
        <v>7.2279348373413086</v>
      </c>
      <c r="I2906" s="66">
        <v>12</v>
      </c>
      <c r="J2906" s="5">
        <v>11.214029494482787</v>
      </c>
      <c r="K2906" s="6">
        <v>79.066859183625525</v>
      </c>
      <c r="L2906" s="5">
        <v>72.441167299704702</v>
      </c>
      <c r="M2906" s="5">
        <v>19.031394640128404</v>
      </c>
      <c r="N2906" s="7">
        <v>3.8064035069169235</v>
      </c>
      <c r="O2906" s="7" t="s">
        <v>3464</v>
      </c>
      <c r="P2906" s="67">
        <v>34.099677548898335</v>
      </c>
      <c r="Q2906" s="18">
        <f t="shared" si="154"/>
        <v>3</v>
      </c>
      <c r="R2906" s="68">
        <v>1.51</v>
      </c>
      <c r="S2906" s="69">
        <v>132570.82999999999</v>
      </c>
      <c r="T2906" s="59">
        <f t="shared" si="152"/>
        <v>132570.82999999999</v>
      </c>
    </row>
    <row r="2907" spans="1:20">
      <c r="A2907">
        <f t="shared" si="153"/>
        <v>92</v>
      </c>
      <c r="B2907" s="60" t="s">
        <v>130</v>
      </c>
      <c r="C2907" s="60" t="s">
        <v>298</v>
      </c>
      <c r="D2907" s="60">
        <v>8</v>
      </c>
      <c r="E2907" s="65">
        <v>5293.34</v>
      </c>
      <c r="F2907" s="60">
        <v>2012</v>
      </c>
      <c r="G2907" s="65">
        <v>82.209000000000003</v>
      </c>
      <c r="H2907" s="65">
        <v>6.5471243858337402</v>
      </c>
      <c r="I2907" s="66">
        <v>7.5043435096740723</v>
      </c>
      <c r="J2907" s="5">
        <v>10.533219042975219</v>
      </c>
      <c r="K2907" s="6">
        <v>74.273890586618705</v>
      </c>
      <c r="L2907" s="5">
        <v>67.648198702697883</v>
      </c>
      <c r="M2907" s="5">
        <v>14.535738149802476</v>
      </c>
      <c r="N2907" s="7">
        <v>4.6539224912783075</v>
      </c>
      <c r="O2907" s="7" t="s">
        <v>1894</v>
      </c>
      <c r="P2907" s="67">
        <v>42.229109996891047</v>
      </c>
      <c r="Q2907" s="18">
        <f t="shared" si="154"/>
        <v>3</v>
      </c>
      <c r="R2907" s="68">
        <v>1.62</v>
      </c>
      <c r="S2907" s="69">
        <v>101187.83</v>
      </c>
      <c r="T2907" s="59">
        <f t="shared" si="152"/>
        <v>101187.83</v>
      </c>
    </row>
    <row r="2908" spans="1:20">
      <c r="A2908">
        <f t="shared" si="153"/>
        <v>51</v>
      </c>
      <c r="B2908" s="60" t="s">
        <v>138</v>
      </c>
      <c r="C2908" s="60" t="s">
        <v>306</v>
      </c>
      <c r="D2908" s="60">
        <v>3</v>
      </c>
      <c r="E2908" s="65">
        <v>9696.4330000000009</v>
      </c>
      <c r="F2908" s="60">
        <v>2014</v>
      </c>
      <c r="G2908" s="65">
        <v>82.224000000000004</v>
      </c>
      <c r="H2908" s="65">
        <v>7.2391476631164551</v>
      </c>
      <c r="I2908" s="66">
        <v>6.2800002098083496</v>
      </c>
      <c r="J2908" s="5">
        <v>11.225242320257934</v>
      </c>
      <c r="K2908" s="6">
        <v>79.168062737712432</v>
      </c>
      <c r="L2908" s="5">
        <v>72.54237085379161</v>
      </c>
      <c r="M2908" s="5">
        <v>13.311394849936754</v>
      </c>
      <c r="N2908" s="7">
        <v>5.4496445843266592</v>
      </c>
      <c r="O2908" s="7" t="s">
        <v>1476</v>
      </c>
      <c r="P2908" s="67">
        <v>49.392234929382511</v>
      </c>
      <c r="Q2908" s="18">
        <f t="shared" si="154"/>
        <v>3</v>
      </c>
      <c r="R2908" s="68">
        <v>1.61</v>
      </c>
      <c r="S2908" s="69">
        <v>57574.05</v>
      </c>
      <c r="T2908" s="59">
        <f t="shared" si="152"/>
        <v>57574.05</v>
      </c>
    </row>
    <row r="2909" spans="1:20">
      <c r="A2909">
        <f t="shared" si="153"/>
        <v>130</v>
      </c>
      <c r="B2909" s="60" t="s">
        <v>26</v>
      </c>
      <c r="C2909" s="60" t="s">
        <v>194</v>
      </c>
      <c r="D2909" s="60">
        <v>5</v>
      </c>
      <c r="E2909" s="65">
        <v>2562.1219999999998</v>
      </c>
      <c r="F2909" s="60">
        <v>2025</v>
      </c>
      <c r="G2909" s="65">
        <v>69.429000000000002</v>
      </c>
      <c r="H2909" s="65">
        <v>3.5132750778198236</v>
      </c>
      <c r="I2909" s="66">
        <v>2.1500000953674316</v>
      </c>
      <c r="J2909" s="5">
        <v>7.4993697349613031</v>
      </c>
      <c r="K2909" s="6">
        <v>44.660272469836755</v>
      </c>
      <c r="L2909" s="5">
        <v>38.034580585915933</v>
      </c>
      <c r="M2909" s="5">
        <v>9.1813947354958358</v>
      </c>
      <c r="N2909" s="7">
        <v>4.1425711105603495</v>
      </c>
      <c r="O2909" s="7" t="s">
        <v>3469</v>
      </c>
      <c r="P2909" s="67">
        <v>36.980890008881858</v>
      </c>
      <c r="Q2909" s="18">
        <f t="shared" si="154"/>
        <v>2</v>
      </c>
      <c r="R2909" s="68">
        <v>1.48</v>
      </c>
      <c r="S2909" s="69" t="s">
        <v>367</v>
      </c>
      <c r="T2909" s="59">
        <f t="shared" si="152"/>
        <v>18068.509999999998</v>
      </c>
    </row>
    <row r="2910" spans="1:20">
      <c r="A2910">
        <f t="shared" si="153"/>
        <v>45</v>
      </c>
      <c r="B2910" s="60" t="s">
        <v>75</v>
      </c>
      <c r="C2910" s="60" t="s">
        <v>243</v>
      </c>
      <c r="D2910" s="60">
        <v>3</v>
      </c>
      <c r="E2910" s="65">
        <v>60367.88</v>
      </c>
      <c r="F2910" s="60">
        <v>2011</v>
      </c>
      <c r="G2910" s="65">
        <v>82.227999999999994</v>
      </c>
      <c r="H2910" s="65">
        <v>6.0570864677429199</v>
      </c>
      <c r="I2910" s="66">
        <v>4.9699997901916504</v>
      </c>
      <c r="J2910" s="5">
        <v>10.043181124884399</v>
      </c>
      <c r="K2910" s="6">
        <v>70.834806978827814</v>
      </c>
      <c r="L2910" s="5">
        <v>64.209115094906991</v>
      </c>
      <c r="M2910" s="5">
        <v>12.001394430320055</v>
      </c>
      <c r="N2910" s="7">
        <v>5.3501378917011939</v>
      </c>
      <c r="O2910" s="7" t="s">
        <v>1961</v>
      </c>
      <c r="P2910" s="67">
        <v>48.714823529222478</v>
      </c>
      <c r="Q2910" s="18">
        <f t="shared" si="154"/>
        <v>3</v>
      </c>
      <c r="R2910" s="68">
        <v>1.65</v>
      </c>
      <c r="S2910" s="69">
        <v>49473.01</v>
      </c>
      <c r="T2910" s="59">
        <f t="shared" si="152"/>
        <v>49473.01</v>
      </c>
    </row>
    <row r="2911" spans="1:20">
      <c r="A2911">
        <f t="shared" si="153"/>
        <v>132</v>
      </c>
      <c r="B2911" s="60" t="s">
        <v>90</v>
      </c>
      <c r="C2911" s="60" t="s">
        <v>258</v>
      </c>
      <c r="D2911" s="60">
        <v>3</v>
      </c>
      <c r="E2911" s="65">
        <v>665.09799999999996</v>
      </c>
      <c r="F2911" s="60">
        <v>2023</v>
      </c>
      <c r="G2911" s="65">
        <v>82.228999999999999</v>
      </c>
      <c r="H2911" s="65">
        <v>7.0160651626586912</v>
      </c>
      <c r="I2911" s="66">
        <v>10.640000343322754</v>
      </c>
      <c r="J2911" s="5">
        <v>11.00215981980017</v>
      </c>
      <c r="K2911" s="6">
        <v>77.5994513329981</v>
      </c>
      <c r="L2911" s="5">
        <v>70.973759449077278</v>
      </c>
      <c r="M2911" s="5">
        <v>17.671394983451158</v>
      </c>
      <c r="N2911" s="7">
        <v>4.0163076834365663</v>
      </c>
      <c r="O2911" s="7" t="s">
        <v>3466</v>
      </c>
      <c r="P2911" s="67">
        <v>35.937980370208528</v>
      </c>
      <c r="Q2911" s="18">
        <f t="shared" si="154"/>
        <v>3</v>
      </c>
      <c r="R2911" s="68">
        <v>1.5</v>
      </c>
      <c r="S2911" s="69">
        <v>130048.92</v>
      </c>
      <c r="T2911" s="59">
        <f t="shared" si="152"/>
        <v>130048.92</v>
      </c>
    </row>
    <row r="2912" spans="1:20">
      <c r="A2912">
        <f t="shared" si="153"/>
        <v>76</v>
      </c>
      <c r="B2912" s="60" t="s">
        <v>68</v>
      </c>
      <c r="C2912" s="60" t="s">
        <v>236</v>
      </c>
      <c r="D2912" s="60">
        <v>3</v>
      </c>
      <c r="E2912" s="65">
        <v>343.53100000000001</v>
      </c>
      <c r="F2912" s="60">
        <v>2017</v>
      </c>
      <c r="G2912" s="65">
        <v>82.241</v>
      </c>
      <c r="H2912" s="65">
        <v>7.4762139320373535</v>
      </c>
      <c r="I2912" s="66">
        <v>7.8059720993041992</v>
      </c>
      <c r="J2912" s="5">
        <v>11.462308589178832</v>
      </c>
      <c r="K2912" s="6">
        <v>80.856729567096536</v>
      </c>
      <c r="L2912" s="5">
        <v>74.231037683175714</v>
      </c>
      <c r="M2912" s="5">
        <v>14.837366739432603</v>
      </c>
      <c r="N2912" s="7">
        <v>5.0029792339024164</v>
      </c>
      <c r="O2912" s="7" t="s">
        <v>1080</v>
      </c>
      <c r="P2912" s="67">
        <v>45.186515434760501</v>
      </c>
      <c r="Q2912" s="18">
        <f t="shared" si="154"/>
        <v>3</v>
      </c>
      <c r="R2912" s="68">
        <v>1.58</v>
      </c>
      <c r="S2912" s="69">
        <v>64303.38</v>
      </c>
      <c r="T2912" s="59">
        <f t="shared" si="152"/>
        <v>64303.38</v>
      </c>
    </row>
    <row r="2913" spans="1:20">
      <c r="A2913">
        <f t="shared" si="153"/>
        <v>5</v>
      </c>
      <c r="B2913" s="60" t="s">
        <v>135</v>
      </c>
      <c r="C2913" s="60" t="s">
        <v>303</v>
      </c>
      <c r="D2913" s="60">
        <v>3</v>
      </c>
      <c r="E2913" s="65">
        <v>47679.489000000001</v>
      </c>
      <c r="F2913" s="60">
        <v>2020</v>
      </c>
      <c r="G2913" s="65">
        <v>82.241</v>
      </c>
      <c r="H2913" s="65">
        <v>6.5021753311157227</v>
      </c>
      <c r="I2913" s="66">
        <v>3.4700000286102295</v>
      </c>
      <c r="J2913" s="5">
        <v>10.488269988257201</v>
      </c>
      <c r="K2913" s="6">
        <v>73.98572490604721</v>
      </c>
      <c r="L2913" s="5">
        <v>67.360033022126387</v>
      </c>
      <c r="M2913" s="5">
        <v>10.501394668738634</v>
      </c>
      <c r="N2913" s="7">
        <v>6.4143892451398825</v>
      </c>
      <c r="O2913" s="7" t="s">
        <v>670</v>
      </c>
      <c r="P2913" s="67">
        <v>57.597878383356175</v>
      </c>
      <c r="Q2913" s="18">
        <f t="shared" si="154"/>
        <v>3</v>
      </c>
      <c r="R2913" s="68">
        <v>1.53</v>
      </c>
      <c r="S2913" s="69">
        <v>41553.449999999997</v>
      </c>
      <c r="T2913" s="59">
        <f t="shared" si="152"/>
        <v>41553.449999999997</v>
      </c>
    </row>
    <row r="2914" spans="1:20">
      <c r="A2914">
        <f t="shared" si="153"/>
        <v>131</v>
      </c>
      <c r="B2914" s="60" t="s">
        <v>35</v>
      </c>
      <c r="C2914" s="60" t="s">
        <v>203</v>
      </c>
      <c r="D2914" s="60">
        <v>5</v>
      </c>
      <c r="E2914" s="65">
        <v>21003.705000000002</v>
      </c>
      <c r="F2914" s="60">
        <v>2025</v>
      </c>
      <c r="G2914" s="65">
        <v>55.429000000000002</v>
      </c>
      <c r="H2914" s="65">
        <v>4.3996460227966292</v>
      </c>
      <c r="I2914" s="66">
        <v>1.1699999570846558</v>
      </c>
      <c r="J2914" s="5">
        <v>8.3857406799381096</v>
      </c>
      <c r="K2914" s="6">
        <v>39.868891806285227</v>
      </c>
      <c r="L2914" s="5">
        <v>33.243199922364404</v>
      </c>
      <c r="M2914" s="5">
        <v>8.20139459721306</v>
      </c>
      <c r="N2914" s="7">
        <v>4.0533594047115926</v>
      </c>
      <c r="O2914" s="7" t="s">
        <v>3472</v>
      </c>
      <c r="P2914" s="67">
        <v>36.184493714540075</v>
      </c>
      <c r="Q2914" s="18">
        <f t="shared" si="154"/>
        <v>1</v>
      </c>
      <c r="R2914" s="68">
        <v>1.48</v>
      </c>
      <c r="S2914" s="69" t="s">
        <v>367</v>
      </c>
      <c r="T2914" s="59">
        <f t="shared" si="152"/>
        <v>2412.87</v>
      </c>
    </row>
    <row r="2915" spans="1:20">
      <c r="A2915">
        <f t="shared" si="153"/>
        <v>41</v>
      </c>
      <c r="B2915" s="60" t="s">
        <v>108</v>
      </c>
      <c r="C2915" s="60" t="s">
        <v>276</v>
      </c>
      <c r="D2915" s="60">
        <v>2</v>
      </c>
      <c r="E2915" s="65">
        <v>5213.9440000000004</v>
      </c>
      <c r="F2915" s="60">
        <v>2024</v>
      </c>
      <c r="G2915" s="65">
        <v>82.245000000000005</v>
      </c>
      <c r="H2915" s="65">
        <v>6.9057006301879902</v>
      </c>
      <c r="I2915" s="66">
        <v>4.9559650421142578</v>
      </c>
      <c r="J2915" s="5">
        <v>10.891795287329469</v>
      </c>
      <c r="K2915" s="6">
        <v>76.835985792855567</v>
      </c>
      <c r="L2915" s="5">
        <v>70.210293908934744</v>
      </c>
      <c r="M2915" s="5">
        <v>11.987359682242662</v>
      </c>
      <c r="N2915" s="7">
        <v>5.8570273830141231</v>
      </c>
      <c r="O2915" s="7" t="s">
        <v>3468</v>
      </c>
      <c r="P2915" s="67">
        <v>52.347336901984498</v>
      </c>
      <c r="Q2915" s="18">
        <f t="shared" si="154"/>
        <v>3</v>
      </c>
      <c r="R2915" s="68">
        <v>1.49</v>
      </c>
      <c r="S2915" s="69">
        <v>49316.4</v>
      </c>
      <c r="T2915" s="59">
        <f t="shared" si="152"/>
        <v>49316.4</v>
      </c>
    </row>
    <row r="2916" spans="1:20">
      <c r="A2916">
        <f t="shared" si="153"/>
        <v>132</v>
      </c>
      <c r="B2916" s="60" t="s">
        <v>129</v>
      </c>
      <c r="C2916" s="60" t="s">
        <v>297</v>
      </c>
      <c r="D2916" s="60">
        <v>5</v>
      </c>
      <c r="E2916" s="65">
        <v>8819.7939999999999</v>
      </c>
      <c r="F2916" s="60">
        <v>2025</v>
      </c>
      <c r="G2916" s="65">
        <v>62.15</v>
      </c>
      <c r="H2916" s="65">
        <v>3.3194295730590824</v>
      </c>
      <c r="I2916" s="66">
        <v>0.97000002861022949</v>
      </c>
      <c r="J2916" s="5">
        <v>7.3055242302005619</v>
      </c>
      <c r="K2916" s="6">
        <v>38.944686394808272</v>
      </c>
      <c r="L2916" s="5">
        <v>32.31899451088745</v>
      </c>
      <c r="M2916" s="5">
        <v>8.0013946687386337</v>
      </c>
      <c r="N2916" s="7">
        <v>4.0391701508185101</v>
      </c>
      <c r="O2916" s="7" t="s">
        <v>3478</v>
      </c>
      <c r="P2916" s="67">
        <v>36.057825704861123</v>
      </c>
      <c r="Q2916" s="18">
        <f t="shared" si="154"/>
        <v>1</v>
      </c>
      <c r="R2916" s="68">
        <v>1.48</v>
      </c>
      <c r="S2916" s="69" t="s">
        <v>367</v>
      </c>
      <c r="T2916" s="59">
        <f t="shared" si="152"/>
        <v>3098.76</v>
      </c>
    </row>
    <row r="2917" spans="1:20">
      <c r="A2917">
        <f t="shared" si="153"/>
        <v>47</v>
      </c>
      <c r="B2917" s="60" t="s">
        <v>95</v>
      </c>
      <c r="C2917" s="60" t="s">
        <v>263</v>
      </c>
      <c r="D2917" s="60">
        <v>3</v>
      </c>
      <c r="E2917" s="65">
        <v>528.19200000000001</v>
      </c>
      <c r="F2917" s="60">
        <v>2022</v>
      </c>
      <c r="G2917" s="65">
        <v>82.25</v>
      </c>
      <c r="H2917" s="65">
        <v>6.2992382049560547</v>
      </c>
      <c r="I2917" s="66">
        <v>4.619999885559082</v>
      </c>
      <c r="J2917" s="5">
        <v>10.285332862097533</v>
      </c>
      <c r="K2917" s="6">
        <v>72.562117933729084</v>
      </c>
      <c r="L2917" s="5">
        <v>65.936426049808261</v>
      </c>
      <c r="M2917" s="5">
        <v>11.651394525687486</v>
      </c>
      <c r="N2917" s="7">
        <v>5.6591016555520604</v>
      </c>
      <c r="O2917" s="7" t="s">
        <v>3470</v>
      </c>
      <c r="P2917" s="67">
        <v>50.697079623874394</v>
      </c>
      <c r="Q2917" s="18">
        <f t="shared" si="154"/>
        <v>3</v>
      </c>
      <c r="R2917" s="68">
        <v>1.51</v>
      </c>
      <c r="S2917" s="69">
        <v>56841.96</v>
      </c>
      <c r="T2917" s="59">
        <f t="shared" si="152"/>
        <v>56841.96</v>
      </c>
    </row>
    <row r="2918" spans="1:20">
      <c r="A2918">
        <f t="shared" si="153"/>
        <v>44</v>
      </c>
      <c r="B2918" s="60" t="s">
        <v>75</v>
      </c>
      <c r="C2918" s="60" t="s">
        <v>243</v>
      </c>
      <c r="D2918" s="60">
        <v>3</v>
      </c>
      <c r="E2918" s="65">
        <v>60531.514999999999</v>
      </c>
      <c r="F2918" s="60">
        <v>2012</v>
      </c>
      <c r="G2918" s="65">
        <v>82.251999999999995</v>
      </c>
      <c r="H2918" s="65">
        <v>5.8393139839172363</v>
      </c>
      <c r="I2918" s="66">
        <v>4.4800000190734863</v>
      </c>
      <c r="J2918" s="5">
        <v>9.8254086410587149</v>
      </c>
      <c r="K2918" s="6">
        <v>69.319078570319434</v>
      </c>
      <c r="L2918" s="5">
        <v>62.693386686398611</v>
      </c>
      <c r="M2918" s="5">
        <v>11.511394659201891</v>
      </c>
      <c r="N2918" s="7">
        <v>5.446202527361292</v>
      </c>
      <c r="O2918" s="7" t="s">
        <v>1811</v>
      </c>
      <c r="P2918" s="67">
        <v>49.418159847804944</v>
      </c>
      <c r="Q2918" s="18">
        <f t="shared" si="154"/>
        <v>3</v>
      </c>
      <c r="R2918" s="68">
        <v>1.62</v>
      </c>
      <c r="S2918" s="69">
        <v>47795.96</v>
      </c>
      <c r="T2918" s="59">
        <f t="shared" si="152"/>
        <v>47795.96</v>
      </c>
    </row>
    <row r="2919" spans="1:20">
      <c r="A2919">
        <f t="shared" si="153"/>
        <v>9</v>
      </c>
      <c r="B2919" s="60" t="s">
        <v>74</v>
      </c>
      <c r="C2919" s="60" t="s">
        <v>242</v>
      </c>
      <c r="D2919" s="60">
        <v>4</v>
      </c>
      <c r="E2919" s="65">
        <v>7897.1790000000001</v>
      </c>
      <c r="F2919" s="60">
        <v>2014</v>
      </c>
      <c r="G2919" s="65">
        <v>82.361000000000004</v>
      </c>
      <c r="H2919" s="65">
        <v>7.4005703926086426</v>
      </c>
      <c r="I2919" s="66">
        <v>4.630000114440918</v>
      </c>
      <c r="J2919" s="5">
        <v>11.386665049750121</v>
      </c>
      <c r="K2919" s="6">
        <v>80.440331034283062</v>
      </c>
      <c r="L2919" s="5">
        <v>73.81463915036224</v>
      </c>
      <c r="M2919" s="5">
        <v>11.661394754569322</v>
      </c>
      <c r="N2919" s="7">
        <v>6.329829381810371</v>
      </c>
      <c r="O2919" s="7" t="s">
        <v>1490</v>
      </c>
      <c r="P2919" s="67">
        <v>57.369689903899527</v>
      </c>
      <c r="Q2919" s="18">
        <f t="shared" si="154"/>
        <v>3</v>
      </c>
      <c r="R2919" s="68">
        <v>1.61</v>
      </c>
      <c r="S2919" s="69">
        <v>40872.58</v>
      </c>
      <c r="T2919" s="59">
        <f t="shared" si="152"/>
        <v>40872.58</v>
      </c>
    </row>
    <row r="2920" spans="1:20">
      <c r="A2920">
        <f t="shared" si="153"/>
        <v>11</v>
      </c>
      <c r="B2920" s="60" t="s">
        <v>113</v>
      </c>
      <c r="C2920" s="60" t="s">
        <v>281</v>
      </c>
      <c r="D2920" s="60">
        <v>3</v>
      </c>
      <c r="E2920" s="65">
        <v>5189.7709999999997</v>
      </c>
      <c r="F2920" s="60">
        <v>2015</v>
      </c>
      <c r="G2920" s="65">
        <v>82.272999999999996</v>
      </c>
      <c r="H2920" s="65">
        <v>7.6034336090087891</v>
      </c>
      <c r="I2920" s="66">
        <v>5.0399999618530273</v>
      </c>
      <c r="J2920" s="5">
        <v>11.589528266150268</v>
      </c>
      <c r="K2920" s="6">
        <v>81.785965548270852</v>
      </c>
      <c r="L2920" s="5">
        <v>75.160273664350029</v>
      </c>
      <c r="M2920" s="5">
        <v>12.071394601981432</v>
      </c>
      <c r="N2920" s="7">
        <v>6.2263123808423106</v>
      </c>
      <c r="O2920" s="7" t="s">
        <v>1332</v>
      </c>
      <c r="P2920" s="67">
        <v>56.30086798620983</v>
      </c>
      <c r="Q2920" s="18">
        <f t="shared" si="154"/>
        <v>3</v>
      </c>
      <c r="R2920" s="68">
        <v>1.59</v>
      </c>
      <c r="S2920" s="69">
        <v>85550.29</v>
      </c>
      <c r="T2920" s="59">
        <f t="shared" si="152"/>
        <v>85550.29</v>
      </c>
    </row>
    <row r="2921" spans="1:20">
      <c r="A2921">
        <f t="shared" si="153"/>
        <v>39</v>
      </c>
      <c r="B2921" s="60" t="s">
        <v>21</v>
      </c>
      <c r="C2921" s="60" t="s">
        <v>189</v>
      </c>
      <c r="D2921" s="60">
        <v>3</v>
      </c>
      <c r="E2921" s="65">
        <v>11738.763000000001</v>
      </c>
      <c r="F2921" s="60">
        <v>2024</v>
      </c>
      <c r="G2921" s="65">
        <v>82.274000000000001</v>
      </c>
      <c r="H2921" s="65">
        <v>6.9297563056945783</v>
      </c>
      <c r="I2921" s="66">
        <v>4.8400001525878906</v>
      </c>
      <c r="J2921" s="5">
        <v>10.915850962836057</v>
      </c>
      <c r="K2921" s="6">
        <v>77.032838740823919</v>
      </c>
      <c r="L2921" s="5">
        <v>70.407146856903097</v>
      </c>
      <c r="M2921" s="5">
        <v>11.871394792716295</v>
      </c>
      <c r="N2921" s="7">
        <v>5.9308234698842179</v>
      </c>
      <c r="O2921" s="7" t="s">
        <v>3471</v>
      </c>
      <c r="P2921" s="67">
        <v>53.006891377116382</v>
      </c>
      <c r="Q2921" s="18">
        <f t="shared" si="154"/>
        <v>3</v>
      </c>
      <c r="R2921" s="68">
        <v>1.49</v>
      </c>
      <c r="S2921" s="69">
        <v>63347.79</v>
      </c>
      <c r="T2921" s="59">
        <f t="shared" si="152"/>
        <v>63347.79</v>
      </c>
    </row>
    <row r="2922" spans="1:20">
      <c r="A2922">
        <f t="shared" si="153"/>
        <v>98</v>
      </c>
      <c r="B2922" s="60" t="s">
        <v>33</v>
      </c>
      <c r="C2922" s="60" t="s">
        <v>201</v>
      </c>
      <c r="D2922" s="60">
        <v>2</v>
      </c>
      <c r="E2922" s="65">
        <v>37782.934999999998</v>
      </c>
      <c r="F2922" s="60">
        <v>2019</v>
      </c>
      <c r="G2922" s="65">
        <v>82.284999999999997</v>
      </c>
      <c r="H2922" s="65">
        <v>7.1090764999389648</v>
      </c>
      <c r="I2922" s="66">
        <v>7.9099998474121094</v>
      </c>
      <c r="J2922" s="5">
        <v>11.095171157080443</v>
      </c>
      <c r="K2922" s="6">
        <v>78.308764520117407</v>
      </c>
      <c r="L2922" s="5">
        <v>71.683072636196584</v>
      </c>
      <c r="M2922" s="5">
        <v>14.941394487540514</v>
      </c>
      <c r="N2922" s="7">
        <v>4.7976159585353573</v>
      </c>
      <c r="O2922" s="7" t="s">
        <v>795</v>
      </c>
      <c r="P2922" s="67">
        <v>43.180733415840642</v>
      </c>
      <c r="Q2922" s="18">
        <f t="shared" si="154"/>
        <v>3</v>
      </c>
      <c r="R2922" s="68">
        <v>1.55</v>
      </c>
      <c r="S2922" s="69">
        <v>57583.85</v>
      </c>
      <c r="T2922" s="59">
        <f t="shared" si="152"/>
        <v>57583.85</v>
      </c>
    </row>
    <row r="2923" spans="1:20">
      <c r="A2923">
        <f t="shared" si="153"/>
        <v>17</v>
      </c>
      <c r="B2923" s="60" t="s">
        <v>139</v>
      </c>
      <c r="C2923" s="60" t="s">
        <v>307</v>
      </c>
      <c r="D2923" s="60">
        <v>3</v>
      </c>
      <c r="E2923" s="65">
        <v>7825.7529999999997</v>
      </c>
      <c r="F2923" s="60">
        <v>2010</v>
      </c>
      <c r="G2923" s="65">
        <v>82.287000000000006</v>
      </c>
      <c r="H2923" s="65">
        <v>7.6084168752034502</v>
      </c>
      <c r="I2923" s="66">
        <v>5.5500001907348633</v>
      </c>
      <c r="J2923" s="5">
        <v>11.59451153234493</v>
      </c>
      <c r="K2923" s="6">
        <v>81.835054991379877</v>
      </c>
      <c r="L2923" s="5">
        <v>75.209363107459055</v>
      </c>
      <c r="M2923" s="5">
        <v>12.581394830863267</v>
      </c>
      <c r="N2923" s="7">
        <v>5.9778239311720727</v>
      </c>
      <c r="O2923" s="7" t="s">
        <v>2088</v>
      </c>
      <c r="P2923" s="67">
        <v>54.430118212002625</v>
      </c>
      <c r="Q2923" s="18">
        <f t="shared" si="154"/>
        <v>3</v>
      </c>
      <c r="R2923" s="68">
        <v>1.65</v>
      </c>
      <c r="S2923" s="69">
        <v>74290.259999999995</v>
      </c>
      <c r="T2923" s="59">
        <f t="shared" si="152"/>
        <v>74290.259999999995</v>
      </c>
    </row>
    <row r="2924" spans="1:20">
      <c r="A2924">
        <f t="shared" si="153"/>
        <v>133</v>
      </c>
      <c r="B2924" s="60" t="s">
        <v>161</v>
      </c>
      <c r="C2924" s="60" t="s">
        <v>329</v>
      </c>
      <c r="D2924" s="60">
        <v>5</v>
      </c>
      <c r="E2924" s="65">
        <v>16950.794999999998</v>
      </c>
      <c r="F2924" s="60">
        <v>2025</v>
      </c>
      <c r="G2924" s="65">
        <v>63.345999999999997</v>
      </c>
      <c r="H2924" s="65">
        <v>3.1462195873260512</v>
      </c>
      <c r="I2924" s="66">
        <v>1.2400000095367432</v>
      </c>
      <c r="J2924" s="5">
        <v>7.1323142444675307</v>
      </c>
      <c r="K2924" s="6">
        <v>38.753002697325265</v>
      </c>
      <c r="L2924" s="5">
        <v>32.127310813404442</v>
      </c>
      <c r="M2924" s="5">
        <v>8.2713946496651474</v>
      </c>
      <c r="N2924" s="7">
        <v>3.8841467701828325</v>
      </c>
      <c r="O2924" s="7" t="s">
        <v>3480</v>
      </c>
      <c r="P2924" s="67">
        <v>34.673926084290088</v>
      </c>
      <c r="Q2924" s="18">
        <f t="shared" si="154"/>
        <v>1</v>
      </c>
      <c r="R2924" s="68">
        <v>1.48</v>
      </c>
      <c r="S2924" s="69" t="s">
        <v>367</v>
      </c>
      <c r="T2924" s="59">
        <f t="shared" si="152"/>
        <v>5215.25</v>
      </c>
    </row>
    <row r="2925" spans="1:20">
      <c r="A2925">
        <f t="shared" si="153"/>
        <v>103</v>
      </c>
      <c r="B2925" s="60" t="s">
        <v>15</v>
      </c>
      <c r="C2925" s="60" t="s">
        <v>183</v>
      </c>
      <c r="D2925" s="60">
        <v>2</v>
      </c>
      <c r="E2925" s="65">
        <v>22852.644</v>
      </c>
      <c r="F2925" s="60">
        <v>2012</v>
      </c>
      <c r="G2925" s="65">
        <v>82.296999999999997</v>
      </c>
      <c r="H2925" s="65">
        <v>7.1955857276916504</v>
      </c>
      <c r="I2925" s="66">
        <v>8.8826999664306641</v>
      </c>
      <c r="J2925" s="5">
        <v>11.181680384833129</v>
      </c>
      <c r="K2925" s="6">
        <v>78.93084838529812</v>
      </c>
      <c r="L2925" s="5">
        <v>72.305156501377297</v>
      </c>
      <c r="M2925" s="5">
        <v>15.914094606559068</v>
      </c>
      <c r="N2925" s="7">
        <v>4.5434665489280421</v>
      </c>
      <c r="O2925" s="7" t="s">
        <v>1867</v>
      </c>
      <c r="P2925" s="67">
        <v>41.226846605512904</v>
      </c>
      <c r="Q2925" s="18">
        <f t="shared" si="154"/>
        <v>3</v>
      </c>
      <c r="R2925" s="68">
        <v>1.62</v>
      </c>
      <c r="S2925" s="69"/>
      <c r="T2925" s="59" t="str">
        <f t="shared" si="152"/>
        <v/>
      </c>
    </row>
    <row r="2926" spans="1:20">
      <c r="A2926">
        <f t="shared" si="153"/>
        <v>25</v>
      </c>
      <c r="B2926" s="60" t="s">
        <v>108</v>
      </c>
      <c r="C2926" s="60" t="s">
        <v>276</v>
      </c>
      <c r="D2926" s="60">
        <v>2</v>
      </c>
      <c r="E2926" s="65">
        <v>5107.6970000000001</v>
      </c>
      <c r="F2926" s="60">
        <v>2021</v>
      </c>
      <c r="G2926" s="65">
        <v>82.3</v>
      </c>
      <c r="H2926" s="65">
        <v>7.1367006301879883</v>
      </c>
      <c r="I2926" s="66">
        <v>5.2852697372436523</v>
      </c>
      <c r="J2926" s="5">
        <v>11.122795287329467</v>
      </c>
      <c r="K2926" s="6">
        <v>78.518043958028144</v>
      </c>
      <c r="L2926" s="5">
        <v>71.892352074107322</v>
      </c>
      <c r="M2926" s="5">
        <v>12.316664377372057</v>
      </c>
      <c r="N2926" s="7">
        <v>5.8369985469594017</v>
      </c>
      <c r="O2926" s="7" t="s">
        <v>440</v>
      </c>
      <c r="P2926" s="67">
        <v>52.351989885374955</v>
      </c>
      <c r="Q2926" s="18">
        <f t="shared" si="154"/>
        <v>3</v>
      </c>
      <c r="R2926" s="68">
        <v>1.52</v>
      </c>
      <c r="S2926" s="69">
        <v>48248.72</v>
      </c>
      <c r="T2926" s="59">
        <f t="shared" si="152"/>
        <v>48248.72</v>
      </c>
    </row>
    <row r="2927" spans="1:20">
      <c r="A2927">
        <f t="shared" si="153"/>
        <v>59</v>
      </c>
      <c r="B2927" s="60" t="s">
        <v>107</v>
      </c>
      <c r="C2927" s="60" t="s">
        <v>275</v>
      </c>
      <c r="D2927" s="60">
        <v>3</v>
      </c>
      <c r="E2927" s="65">
        <v>18228.741999999998</v>
      </c>
      <c r="F2927" s="60">
        <v>2024</v>
      </c>
      <c r="G2927" s="65">
        <v>82.304000000000002</v>
      </c>
      <c r="H2927" s="65">
        <v>7.2751512870788559</v>
      </c>
      <c r="I2927" s="66">
        <v>5.929236888885498</v>
      </c>
      <c r="J2927" s="5">
        <v>11.261245944220335</v>
      </c>
      <c r="K2927" s="6">
        <v>79.499258616777766</v>
      </c>
      <c r="L2927" s="5">
        <v>72.873566732856943</v>
      </c>
      <c r="M2927" s="5">
        <v>12.960631529013902</v>
      </c>
      <c r="N2927" s="7">
        <v>5.622686407658521</v>
      </c>
      <c r="O2927" s="7" t="s">
        <v>3473</v>
      </c>
      <c r="P2927" s="67">
        <v>50.252908246510721</v>
      </c>
      <c r="Q2927" s="18">
        <f t="shared" si="154"/>
        <v>3</v>
      </c>
      <c r="R2927" s="68">
        <v>1.49</v>
      </c>
      <c r="S2927" s="69">
        <v>70498.880000000005</v>
      </c>
      <c r="T2927" s="59">
        <f t="shared" si="152"/>
        <v>70498.880000000005</v>
      </c>
    </row>
    <row r="2928" spans="1:20">
      <c r="A2928">
        <f t="shared" si="153"/>
        <v>26</v>
      </c>
      <c r="B2928" s="60" t="s">
        <v>95</v>
      </c>
      <c r="C2928" s="60" t="s">
        <v>263</v>
      </c>
      <c r="D2928" s="60">
        <v>3</v>
      </c>
      <c r="E2928" s="65">
        <v>524.37599999999998</v>
      </c>
      <c r="F2928" s="60">
        <v>2021</v>
      </c>
      <c r="G2928" s="65">
        <v>82.316000000000003</v>
      </c>
      <c r="H2928" s="65">
        <v>6.4437150955200195</v>
      </c>
      <c r="I2928" s="66">
        <v>4.5399999618530273</v>
      </c>
      <c r="J2928" s="5">
        <v>10.429809752661498</v>
      </c>
      <c r="K2928" s="6">
        <v>73.640433711545469</v>
      </c>
      <c r="L2928" s="5">
        <v>67.014741827624647</v>
      </c>
      <c r="M2928" s="5">
        <v>11.571394601981432</v>
      </c>
      <c r="N2928" s="7">
        <v>5.7914144433506189</v>
      </c>
      <c r="O2928" s="7" t="s">
        <v>465</v>
      </c>
      <c r="P2928" s="67">
        <v>51.943146451226085</v>
      </c>
      <c r="Q2928" s="18">
        <f t="shared" si="154"/>
        <v>3</v>
      </c>
      <c r="R2928" s="68">
        <v>1.52</v>
      </c>
      <c r="S2928" s="69">
        <v>56852.32</v>
      </c>
      <c r="T2928" s="59">
        <f t="shared" si="152"/>
        <v>56852.32</v>
      </c>
    </row>
    <row r="2929" spans="1:20">
      <c r="A2929">
        <f t="shared" si="153"/>
        <v>67</v>
      </c>
      <c r="B2929" s="60" t="s">
        <v>95</v>
      </c>
      <c r="C2929" s="60" t="s">
        <v>263</v>
      </c>
      <c r="D2929" s="60">
        <v>3</v>
      </c>
      <c r="E2929" s="65">
        <v>434.48500000000001</v>
      </c>
      <c r="F2929" s="60">
        <v>2014</v>
      </c>
      <c r="G2929" s="65">
        <v>82.317999999999998</v>
      </c>
      <c r="H2929" s="65">
        <v>6.452117919921875</v>
      </c>
      <c r="I2929" s="66">
        <v>6</v>
      </c>
      <c r="J2929" s="5">
        <v>10.438212577063354</v>
      </c>
      <c r="K2929" s="6">
        <v>73.701553121716316</v>
      </c>
      <c r="L2929" s="5">
        <v>67.075861237795493</v>
      </c>
      <c r="M2929" s="5">
        <v>13.031394640128404</v>
      </c>
      <c r="N2929" s="7">
        <v>5.1472511646024834</v>
      </c>
      <c r="O2929" s="7" t="s">
        <v>1536</v>
      </c>
      <c r="P2929" s="67">
        <v>46.651526503906119</v>
      </c>
      <c r="Q2929" s="18">
        <f t="shared" si="154"/>
        <v>3</v>
      </c>
      <c r="R2929" s="68">
        <v>1.61</v>
      </c>
      <c r="S2929" s="69">
        <v>43161.54</v>
      </c>
      <c r="T2929" s="59">
        <f t="shared" si="152"/>
        <v>43161.54</v>
      </c>
    </row>
    <row r="2930" spans="1:20">
      <c r="A2930">
        <f t="shared" si="153"/>
        <v>27</v>
      </c>
      <c r="B2930" s="60" t="s">
        <v>56</v>
      </c>
      <c r="C2930" s="60" t="s">
        <v>224</v>
      </c>
      <c r="D2930" s="60">
        <v>3</v>
      </c>
      <c r="E2930" s="65">
        <v>66083.547999999995</v>
      </c>
      <c r="F2930" s="60">
        <v>2021</v>
      </c>
      <c r="G2930" s="65">
        <v>82.322000000000003</v>
      </c>
      <c r="H2930" s="65">
        <v>6.6562066078186035</v>
      </c>
      <c r="I2930" s="66">
        <v>4.8400001525878906</v>
      </c>
      <c r="J2930" s="5">
        <v>10.642301264960082</v>
      </c>
      <c r="K2930" s="6">
        <v>75.146222554618575</v>
      </c>
      <c r="L2930" s="5">
        <v>68.520530670697752</v>
      </c>
      <c r="M2930" s="5">
        <v>11.871394792716295</v>
      </c>
      <c r="N2930" s="7">
        <v>5.7719022799863913</v>
      </c>
      <c r="O2930" s="7" t="s">
        <v>407</v>
      </c>
      <c r="P2930" s="67">
        <v>51.768142025429547</v>
      </c>
      <c r="Q2930" s="18">
        <f t="shared" si="154"/>
        <v>3</v>
      </c>
      <c r="R2930" s="68">
        <v>1.52</v>
      </c>
      <c r="S2930" s="69">
        <v>52517.34</v>
      </c>
      <c r="T2930" s="59">
        <f t="shared" si="152"/>
        <v>52517.34</v>
      </c>
    </row>
    <row r="2931" spans="1:20">
      <c r="A2931">
        <f t="shared" si="153"/>
        <v>54</v>
      </c>
      <c r="B2931" s="60" t="s">
        <v>95</v>
      </c>
      <c r="C2931" s="60" t="s">
        <v>263</v>
      </c>
      <c r="D2931" s="60">
        <v>3</v>
      </c>
      <c r="E2931" s="65">
        <v>518.20699999999999</v>
      </c>
      <c r="F2931" s="60">
        <v>2020</v>
      </c>
      <c r="G2931" s="65">
        <v>82.335999999999999</v>
      </c>
      <c r="H2931" s="65">
        <v>6.156822681427002</v>
      </c>
      <c r="I2931" s="66">
        <v>4.8600001335144043</v>
      </c>
      <c r="J2931" s="5">
        <v>10.142917338568481</v>
      </c>
      <c r="K2931" s="6">
        <v>71.632208835827811</v>
      </c>
      <c r="L2931" s="5">
        <v>65.006516951906988</v>
      </c>
      <c r="M2931" s="5">
        <v>11.891394773642809</v>
      </c>
      <c r="N2931" s="7">
        <v>5.4666856318649408</v>
      </c>
      <c r="O2931" s="7" t="s">
        <v>630</v>
      </c>
      <c r="P2931" s="67">
        <v>49.087992971859464</v>
      </c>
      <c r="Q2931" s="18">
        <f t="shared" si="154"/>
        <v>3</v>
      </c>
      <c r="R2931" s="68">
        <v>1.53</v>
      </c>
      <c r="S2931" s="69">
        <v>50387.82</v>
      </c>
      <c r="T2931" s="59">
        <f t="shared" si="152"/>
        <v>50387.82</v>
      </c>
    </row>
    <row r="2932" spans="1:20">
      <c r="A2932">
        <f t="shared" si="153"/>
        <v>43</v>
      </c>
      <c r="B2932" s="60" t="s">
        <v>138</v>
      </c>
      <c r="C2932" s="60" t="s">
        <v>306</v>
      </c>
      <c r="D2932" s="60">
        <v>3</v>
      </c>
      <c r="E2932" s="65">
        <v>9923.2800000000007</v>
      </c>
      <c r="F2932" s="60">
        <v>2016</v>
      </c>
      <c r="G2932" s="65">
        <v>82.338999999999999</v>
      </c>
      <c r="H2932" s="65">
        <v>7.3687443733215332</v>
      </c>
      <c r="I2932" s="66">
        <v>6.1100001335144043</v>
      </c>
      <c r="J2932" s="5">
        <v>11.354839030463012</v>
      </c>
      <c r="K2932" s="6">
        <v>80.194071356398567</v>
      </c>
      <c r="L2932" s="5">
        <v>73.568379472477744</v>
      </c>
      <c r="M2932" s="5">
        <v>13.141394773642809</v>
      </c>
      <c r="N2932" s="7">
        <v>5.598216988354312</v>
      </c>
      <c r="O2932" s="7" t="s">
        <v>1168</v>
      </c>
      <c r="P2932" s="67">
        <v>50.562656074447474</v>
      </c>
      <c r="Q2932" s="18">
        <f t="shared" si="154"/>
        <v>3</v>
      </c>
      <c r="R2932" s="68">
        <v>1.58</v>
      </c>
      <c r="S2932" s="69">
        <v>59977.39</v>
      </c>
      <c r="T2932" s="59">
        <f t="shared" si="152"/>
        <v>59977.39</v>
      </c>
    </row>
    <row r="2933" spans="1:20">
      <c r="A2933">
        <f t="shared" si="153"/>
        <v>93</v>
      </c>
      <c r="B2933" s="60" t="s">
        <v>66</v>
      </c>
      <c r="C2933" s="60" t="s">
        <v>234</v>
      </c>
      <c r="D2933" s="60">
        <v>8</v>
      </c>
      <c r="E2933" s="65">
        <v>7020.6890000000003</v>
      </c>
      <c r="F2933" s="60">
        <v>2008</v>
      </c>
      <c r="G2933" s="65">
        <v>82.34</v>
      </c>
      <c r="H2933" s="65">
        <v>5.1372618675231934</v>
      </c>
      <c r="I2933" s="66">
        <v>6.3944215774536133</v>
      </c>
      <c r="J2933" s="5">
        <v>9.123356524664672</v>
      </c>
      <c r="K2933" s="6">
        <v>64.434906375976325</v>
      </c>
      <c r="L2933" s="5">
        <v>57.809214492055503</v>
      </c>
      <c r="M2933" s="5">
        <v>13.425816217582017</v>
      </c>
      <c r="N2933" s="7">
        <v>4.305824953595776</v>
      </c>
      <c r="O2933" s="7" t="s">
        <v>2507</v>
      </c>
      <c r="P2933" s="67">
        <v>39.386643144350565</v>
      </c>
      <c r="Q2933" s="18">
        <f t="shared" si="154"/>
        <v>3</v>
      </c>
      <c r="R2933" s="68">
        <v>1.69</v>
      </c>
      <c r="S2933" s="69">
        <v>54630.38</v>
      </c>
      <c r="T2933" s="59">
        <f t="shared" si="152"/>
        <v>54630.38</v>
      </c>
    </row>
    <row r="2934" spans="1:20">
      <c r="A2934">
        <f t="shared" si="153"/>
        <v>54</v>
      </c>
      <c r="B2934" s="60" t="s">
        <v>68</v>
      </c>
      <c r="C2934" s="60" t="s">
        <v>236</v>
      </c>
      <c r="D2934" s="60">
        <v>3</v>
      </c>
      <c r="E2934" s="65">
        <v>320.84100000000001</v>
      </c>
      <c r="F2934" s="60">
        <v>2012</v>
      </c>
      <c r="G2934" s="65">
        <v>82.346000000000004</v>
      </c>
      <c r="H2934" s="65">
        <v>7.5906600952148438</v>
      </c>
      <c r="I2934" s="66">
        <v>7.315248966217041</v>
      </c>
      <c r="J2934" s="5">
        <v>11.576754752356322</v>
      </c>
      <c r="K2934" s="6">
        <v>81.768312211153997</v>
      </c>
      <c r="L2934" s="5">
        <v>75.142620327233175</v>
      </c>
      <c r="M2934" s="5">
        <v>14.346643606345445</v>
      </c>
      <c r="N2934" s="7">
        <v>5.237644594028807</v>
      </c>
      <c r="O2934" s="7" t="s">
        <v>1827</v>
      </c>
      <c r="P2934" s="67">
        <v>47.525731273000154</v>
      </c>
      <c r="Q2934" s="18">
        <f t="shared" si="154"/>
        <v>3</v>
      </c>
      <c r="R2934" s="68">
        <v>1.62</v>
      </c>
      <c r="S2934" s="69">
        <v>57173.04</v>
      </c>
      <c r="T2934" s="59">
        <f t="shared" si="152"/>
        <v>57173.04</v>
      </c>
    </row>
    <row r="2935" spans="1:20">
      <c r="A2935">
        <f t="shared" si="153"/>
        <v>35</v>
      </c>
      <c r="B2935" s="60" t="s">
        <v>74</v>
      </c>
      <c r="C2935" s="60" t="s">
        <v>242</v>
      </c>
      <c r="D2935" s="60">
        <v>4</v>
      </c>
      <c r="E2935" s="65">
        <v>8052.9080000000004</v>
      </c>
      <c r="F2935" s="60">
        <v>2015</v>
      </c>
      <c r="G2935" s="65">
        <v>82.254000000000005</v>
      </c>
      <c r="H2935" s="65">
        <v>7.0794110298156738</v>
      </c>
      <c r="I2935" s="66">
        <v>5.5999999046325684</v>
      </c>
      <c r="J2935" s="5">
        <v>11.065505686957152</v>
      </c>
      <c r="K2935" s="6">
        <v>78.069965066211836</v>
      </c>
      <c r="L2935" s="5">
        <v>71.444273182291013</v>
      </c>
      <c r="M2935" s="5">
        <v>12.631394544760973</v>
      </c>
      <c r="N2935" s="7">
        <v>5.65608753088339</v>
      </c>
      <c r="O2935" s="7" t="s">
        <v>1342</v>
      </c>
      <c r="P2935" s="67">
        <v>51.144661224278877</v>
      </c>
      <c r="Q2935" s="18">
        <f t="shared" si="154"/>
        <v>3</v>
      </c>
      <c r="R2935" s="68">
        <v>1.59</v>
      </c>
      <c r="S2935" s="69">
        <v>40967.370000000003</v>
      </c>
      <c r="T2935" s="59">
        <f t="shared" si="152"/>
        <v>40967.370000000003</v>
      </c>
    </row>
    <row r="2936" spans="1:20">
      <c r="A2936">
        <f t="shared" si="153"/>
        <v>59</v>
      </c>
      <c r="B2936" s="60" t="s">
        <v>121</v>
      </c>
      <c r="C2936" s="60" t="s">
        <v>289</v>
      </c>
      <c r="D2936" s="60">
        <v>3</v>
      </c>
      <c r="E2936" s="65">
        <v>10430.737999999999</v>
      </c>
      <c r="F2936" s="60">
        <v>2023</v>
      </c>
      <c r="G2936" s="65">
        <v>82.36</v>
      </c>
      <c r="H2936" s="65">
        <v>5.9544428253173827</v>
      </c>
      <c r="I2936" s="66">
        <v>4.4200000762939453</v>
      </c>
      <c r="J2936" s="5">
        <v>9.9405374824588613</v>
      </c>
      <c r="K2936" s="6">
        <v>70.223407251480481</v>
      </c>
      <c r="L2936" s="5">
        <v>63.597715367559658</v>
      </c>
      <c r="M2936" s="5">
        <v>11.45139471642235</v>
      </c>
      <c r="N2936" s="7">
        <v>5.5537091282300057</v>
      </c>
      <c r="O2936" s="7" t="s">
        <v>3474</v>
      </c>
      <c r="P2936" s="67">
        <v>49.694671166577272</v>
      </c>
      <c r="Q2936" s="18">
        <f t="shared" si="154"/>
        <v>3</v>
      </c>
      <c r="R2936" s="68">
        <v>1.5</v>
      </c>
      <c r="S2936" s="69">
        <v>41768.25</v>
      </c>
      <c r="T2936" s="59">
        <f t="shared" si="152"/>
        <v>41768.25</v>
      </c>
    </row>
    <row r="2937" spans="1:20">
      <c r="A2937">
        <f t="shared" si="153"/>
        <v>12</v>
      </c>
      <c r="B2937" s="60" t="s">
        <v>74</v>
      </c>
      <c r="C2937" s="60" t="s">
        <v>242</v>
      </c>
      <c r="D2937" s="60">
        <v>4</v>
      </c>
      <c r="E2937" s="65">
        <v>8210.0049999999992</v>
      </c>
      <c r="F2937" s="60">
        <v>2016</v>
      </c>
      <c r="G2937" s="65">
        <v>82.611999999999995</v>
      </c>
      <c r="H2937" s="65">
        <v>7.1590108871459961</v>
      </c>
      <c r="I2937" s="66">
        <v>4.6700000762939453</v>
      </c>
      <c r="J2937" s="5">
        <v>11.145105544287475</v>
      </c>
      <c r="K2937" s="6">
        <v>78.973796167112241</v>
      </c>
      <c r="L2937" s="5">
        <v>72.348104283191418</v>
      </c>
      <c r="M2937" s="5">
        <v>11.70139471642235</v>
      </c>
      <c r="N2937" s="7">
        <v>6.1828616191926509</v>
      </c>
      <c r="O2937" s="7" t="s">
        <v>1193</v>
      </c>
      <c r="P2937" s="67">
        <v>55.843120453792878</v>
      </c>
      <c r="Q2937" s="18">
        <f t="shared" si="154"/>
        <v>3</v>
      </c>
      <c r="R2937" s="68">
        <v>1.58</v>
      </c>
      <c r="S2937" s="69">
        <v>41963.68</v>
      </c>
      <c r="T2937" s="59">
        <f t="shared" si="152"/>
        <v>41963.68</v>
      </c>
    </row>
    <row r="2938" spans="1:20">
      <c r="A2938">
        <f t="shared" si="153"/>
        <v>133</v>
      </c>
      <c r="B2938" s="60" t="s">
        <v>90</v>
      </c>
      <c r="C2938" s="60" t="s">
        <v>258</v>
      </c>
      <c r="D2938" s="60">
        <v>3</v>
      </c>
      <c r="E2938" s="65">
        <v>673.03599999999994</v>
      </c>
      <c r="F2938" s="60">
        <v>2024</v>
      </c>
      <c r="G2938" s="65">
        <v>82.361000000000004</v>
      </c>
      <c r="H2938" s="65">
        <v>7.0629999999999997</v>
      </c>
      <c r="I2938" s="66">
        <v>10.329999923706055</v>
      </c>
      <c r="J2938" s="5">
        <v>11.049094657141479</v>
      </c>
      <c r="K2938" s="6">
        <v>78.055587651548024</v>
      </c>
      <c r="L2938" s="5">
        <v>71.429895767627201</v>
      </c>
      <c r="M2938" s="5">
        <v>17.361394563834459</v>
      </c>
      <c r="N2938" s="7">
        <v>4.1142948226303719</v>
      </c>
      <c r="O2938" s="7" t="s">
        <v>3475</v>
      </c>
      <c r="P2938" s="67">
        <v>36.771618623283345</v>
      </c>
      <c r="Q2938" s="18">
        <f t="shared" si="154"/>
        <v>3</v>
      </c>
      <c r="R2938" s="68">
        <v>1.49</v>
      </c>
      <c r="S2938" s="69">
        <v>128475.28</v>
      </c>
      <c r="T2938" s="59">
        <f t="shared" si="152"/>
        <v>128475.28</v>
      </c>
    </row>
    <row r="2939" spans="1:20">
      <c r="A2939">
        <f t="shared" si="153"/>
        <v>78</v>
      </c>
      <c r="B2939" s="8" t="s">
        <v>134</v>
      </c>
      <c r="C2939" s="60" t="s">
        <v>302</v>
      </c>
      <c r="D2939" s="60">
        <v>8</v>
      </c>
      <c r="E2939" s="65">
        <v>50539.055999999997</v>
      </c>
      <c r="F2939" s="60">
        <v>2014</v>
      </c>
      <c r="G2939" s="65">
        <v>82.364000000000004</v>
      </c>
      <c r="H2939" s="65">
        <v>5.8013253211975098</v>
      </c>
      <c r="I2939" s="66">
        <v>5.4699997901916504</v>
      </c>
      <c r="J2939" s="5">
        <v>9.7874199783389884</v>
      </c>
      <c r="K2939" s="6">
        <v>69.145090078392272</v>
      </c>
      <c r="L2939" s="5">
        <v>62.519398194471449</v>
      </c>
      <c r="M2939" s="5">
        <v>12.501394430320055</v>
      </c>
      <c r="N2939" s="7">
        <v>5.0009939725476578</v>
      </c>
      <c r="O2939" s="7" t="s">
        <v>1550</v>
      </c>
      <c r="P2939" s="67">
        <v>45.325941049973927</v>
      </c>
      <c r="Q2939" s="18">
        <f t="shared" si="154"/>
        <v>3</v>
      </c>
      <c r="R2939" s="68">
        <v>1.61</v>
      </c>
      <c r="S2939" s="69">
        <v>43806.93</v>
      </c>
      <c r="T2939" s="59">
        <f t="shared" si="152"/>
        <v>43806.93</v>
      </c>
    </row>
    <row r="2940" spans="1:20">
      <c r="A2940">
        <f t="shared" si="153"/>
        <v>8</v>
      </c>
      <c r="B2940" s="60" t="s">
        <v>135</v>
      </c>
      <c r="C2940" s="60" t="s">
        <v>303</v>
      </c>
      <c r="D2940" s="60">
        <v>3</v>
      </c>
      <c r="E2940" s="65">
        <v>47828.381999999998</v>
      </c>
      <c r="F2940" s="60">
        <v>2022</v>
      </c>
      <c r="G2940" s="65">
        <v>82.366</v>
      </c>
      <c r="H2940" s="65">
        <v>6.3369021415710449</v>
      </c>
      <c r="I2940" s="66">
        <v>3.2300000190734863</v>
      </c>
      <c r="J2940" s="5">
        <v>10.322996798712524</v>
      </c>
      <c r="K2940" s="6">
        <v>72.930545286262202</v>
      </c>
      <c r="L2940" s="5">
        <v>66.304853402341379</v>
      </c>
      <c r="M2940" s="5">
        <v>10.261394659201891</v>
      </c>
      <c r="N2940" s="7">
        <v>6.4615830113192851</v>
      </c>
      <c r="O2940" s="7" t="s">
        <v>3476</v>
      </c>
      <c r="P2940" s="67">
        <v>57.886111322941282</v>
      </c>
      <c r="Q2940" s="18">
        <f t="shared" si="154"/>
        <v>3</v>
      </c>
      <c r="R2940" s="68">
        <v>1.51</v>
      </c>
      <c r="S2940" s="69">
        <v>46733.48</v>
      </c>
      <c r="T2940" s="59">
        <f t="shared" si="152"/>
        <v>46733.48</v>
      </c>
    </row>
    <row r="2941" spans="1:20">
      <c r="A2941" t="str">
        <f t="shared" si="153"/>
        <v/>
      </c>
      <c r="B2941" s="60" t="s">
        <v>122</v>
      </c>
      <c r="C2941" s="60" t="s">
        <v>290</v>
      </c>
      <c r="D2941" s="60">
        <v>4</v>
      </c>
      <c r="E2941" s="65">
        <v>2979.0819999999999</v>
      </c>
      <c r="F2941" s="60">
        <v>2023</v>
      </c>
      <c r="G2941" s="65">
        <v>82.367999999999995</v>
      </c>
      <c r="H2941" s="65" t="s">
        <v>367</v>
      </c>
      <c r="I2941" s="66">
        <v>12.060000419616699</v>
      </c>
      <c r="J2941" s="5" t="s">
        <v>367</v>
      </c>
      <c r="K2941" s="6" t="s">
        <v>367</v>
      </c>
      <c r="L2941" s="5" t="s">
        <v>367</v>
      </c>
      <c r="M2941" s="5">
        <v>19.091395059745103</v>
      </c>
      <c r="N2941" s="7" t="s">
        <v>367</v>
      </c>
      <c r="O2941" s="7" t="s">
        <v>3477</v>
      </c>
      <c r="P2941" s="67" t="s">
        <v>367</v>
      </c>
      <c r="Q2941" s="18">
        <f t="shared" si="154"/>
        <v>3</v>
      </c>
      <c r="R2941" s="68">
        <v>1.5</v>
      </c>
      <c r="S2941" s="69">
        <v>116563.99</v>
      </c>
      <c r="T2941" s="59">
        <f t="shared" si="152"/>
        <v>116563.99</v>
      </c>
    </row>
    <row r="2942" spans="1:20">
      <c r="A2942" t="str">
        <f t="shared" si="153"/>
        <v/>
      </c>
      <c r="B2942" s="60" t="s">
        <v>77</v>
      </c>
      <c r="C2942" s="60" t="s">
        <v>245</v>
      </c>
      <c r="D2942" s="60">
        <v>8</v>
      </c>
      <c r="E2942" s="65">
        <v>127997.247</v>
      </c>
      <c r="F2942" s="60">
        <v>2006</v>
      </c>
      <c r="G2942" s="65">
        <v>82.37</v>
      </c>
      <c r="H2942" s="65" t="s">
        <v>367</v>
      </c>
      <c r="I2942" s="66">
        <v>4.940000057220459</v>
      </c>
      <c r="J2942" s="5" t="s">
        <v>367</v>
      </c>
      <c r="K2942" s="6" t="s">
        <v>367</v>
      </c>
      <c r="L2942" s="5" t="s">
        <v>367</v>
      </c>
      <c r="M2942" s="5">
        <v>11.971394697348863</v>
      </c>
      <c r="N2942" s="7" t="s">
        <v>367</v>
      </c>
      <c r="O2942" s="7" t="s">
        <v>2706</v>
      </c>
      <c r="P2942" s="67" t="s">
        <v>367</v>
      </c>
      <c r="Q2942" s="18">
        <f t="shared" si="154"/>
        <v>3</v>
      </c>
      <c r="R2942" s="68">
        <v>1.71</v>
      </c>
      <c r="S2942" s="69">
        <v>41613.15</v>
      </c>
      <c r="T2942" s="59">
        <f t="shared" si="152"/>
        <v>41613.15</v>
      </c>
    </row>
    <row r="2943" spans="1:20">
      <c r="A2943">
        <f t="shared" si="153"/>
        <v>134</v>
      </c>
      <c r="B2943" s="60" t="s">
        <v>100</v>
      </c>
      <c r="C2943" s="60" t="s">
        <v>268</v>
      </c>
      <c r="D2943" s="60">
        <v>8</v>
      </c>
      <c r="E2943" s="65">
        <v>3517.1</v>
      </c>
      <c r="F2943" s="60">
        <v>2025</v>
      </c>
      <c r="G2943" s="65">
        <v>72.238</v>
      </c>
      <c r="H2943" s="65">
        <v>6.0968303527832006</v>
      </c>
      <c r="I2943" s="66">
        <v>7.5300002098083496</v>
      </c>
      <c r="J2943" s="5">
        <v>10.082925009924679</v>
      </c>
      <c r="K2943" s="6">
        <v>62.475241444705659</v>
      </c>
      <c r="L2943" s="5">
        <v>55.849549560784837</v>
      </c>
      <c r="M2943" s="5">
        <v>14.561394849936754</v>
      </c>
      <c r="N2943" s="7">
        <v>3.8354532746584655</v>
      </c>
      <c r="O2943" s="7" t="s">
        <v>3481</v>
      </c>
      <c r="P2943" s="67">
        <v>34.239237396015277</v>
      </c>
      <c r="Q2943" s="18">
        <f t="shared" si="154"/>
        <v>3</v>
      </c>
      <c r="R2943" s="68">
        <v>1.48</v>
      </c>
      <c r="S2943" s="69" t="s">
        <v>367</v>
      </c>
      <c r="T2943" s="59">
        <f t="shared" si="152"/>
        <v>16842.650000000001</v>
      </c>
    </row>
    <row r="2944" spans="1:20">
      <c r="A2944">
        <f t="shared" si="153"/>
        <v>90</v>
      </c>
      <c r="B2944" s="60" t="s">
        <v>151</v>
      </c>
      <c r="C2944" s="60" t="s">
        <v>319</v>
      </c>
      <c r="D2944" s="60">
        <v>4</v>
      </c>
      <c r="E2944" s="65">
        <v>9234.3269999999993</v>
      </c>
      <c r="F2944" s="60">
        <v>2017</v>
      </c>
      <c r="G2944" s="65">
        <v>82.388000000000005</v>
      </c>
      <c r="H2944" s="65">
        <v>7.0394196510314941</v>
      </c>
      <c r="I2944" s="66">
        <v>7.658195972442627</v>
      </c>
      <c r="J2944" s="5">
        <v>11.025514308172973</v>
      </c>
      <c r="K2944" s="6">
        <v>77.914539827081654</v>
      </c>
      <c r="L2944" s="5">
        <v>71.288847943160832</v>
      </c>
      <c r="M2944" s="5">
        <v>14.689590612571031</v>
      </c>
      <c r="N2944" s="7">
        <v>4.8530180195868349</v>
      </c>
      <c r="O2944" s="7" t="s">
        <v>1126</v>
      </c>
      <c r="P2944" s="67">
        <v>43.832077527169815</v>
      </c>
      <c r="Q2944" s="18">
        <f t="shared" si="154"/>
        <v>3</v>
      </c>
      <c r="R2944" s="68">
        <v>1.58</v>
      </c>
      <c r="S2944" s="69">
        <v>72529.06</v>
      </c>
      <c r="T2944" s="59">
        <f t="shared" si="152"/>
        <v>72529.06</v>
      </c>
    </row>
    <row r="2945" spans="1:20">
      <c r="A2945">
        <f t="shared" si="153"/>
        <v>101</v>
      </c>
      <c r="B2945" s="60" t="s">
        <v>73</v>
      </c>
      <c r="C2945" s="60" t="s">
        <v>241</v>
      </c>
      <c r="D2945" s="60">
        <v>3</v>
      </c>
      <c r="E2945" s="65">
        <v>4982.6059999999998</v>
      </c>
      <c r="F2945" s="60">
        <v>2020</v>
      </c>
      <c r="G2945" s="65">
        <v>82.39</v>
      </c>
      <c r="H2945" s="65">
        <v>7.0349307060241699</v>
      </c>
      <c r="I2945" s="66">
        <v>8.7761688232421875</v>
      </c>
      <c r="J2945" s="5">
        <v>11.021025363165649</v>
      </c>
      <c r="K2945" s="6">
        <v>77.884708215396202</v>
      </c>
      <c r="L2945" s="5">
        <v>71.25901633147538</v>
      </c>
      <c r="M2945" s="5">
        <v>15.807563463370592</v>
      </c>
      <c r="N2945" s="7">
        <v>4.5079063890268305</v>
      </c>
      <c r="O2945" s="7" t="s">
        <v>608</v>
      </c>
      <c r="P2945" s="67">
        <v>40.478654168898885</v>
      </c>
      <c r="Q2945" s="18">
        <f t="shared" si="154"/>
        <v>3</v>
      </c>
      <c r="R2945" s="68">
        <v>1.53</v>
      </c>
      <c r="S2945" s="69">
        <v>101968.55</v>
      </c>
      <c r="T2945" s="59">
        <f t="shared" si="152"/>
        <v>101968.55</v>
      </c>
    </row>
    <row r="2946" spans="1:20">
      <c r="A2946">
        <f t="shared" si="153"/>
        <v>33</v>
      </c>
      <c r="B2946" s="60" t="s">
        <v>56</v>
      </c>
      <c r="C2946" s="60" t="s">
        <v>224</v>
      </c>
      <c r="D2946" s="60">
        <v>3</v>
      </c>
      <c r="E2946" s="65">
        <v>65086.855000000003</v>
      </c>
      <c r="F2946" s="60">
        <v>2016</v>
      </c>
      <c r="G2946" s="65">
        <v>82.400999999999996</v>
      </c>
      <c r="H2946" s="65">
        <v>6.4752087593078613</v>
      </c>
      <c r="I2946" s="66">
        <v>4.6500000953674316</v>
      </c>
      <c r="J2946" s="5">
        <v>10.46130341644934</v>
      </c>
      <c r="K2946" s="6">
        <v>73.939068196925362</v>
      </c>
      <c r="L2946" s="5">
        <v>67.313376313004539</v>
      </c>
      <c r="M2946" s="5">
        <v>11.681394735495836</v>
      </c>
      <c r="N2946" s="7">
        <v>5.7624434271073639</v>
      </c>
      <c r="O2946" s="7" t="s">
        <v>1183</v>
      </c>
      <c r="P2946" s="67">
        <v>52.045936368561776</v>
      </c>
      <c r="Q2946" s="18">
        <f t="shared" si="154"/>
        <v>3</v>
      </c>
      <c r="R2946" s="68">
        <v>1.58</v>
      </c>
      <c r="S2946" s="69">
        <v>50984.08</v>
      </c>
      <c r="T2946" s="59">
        <f t="shared" ref="T2946:T3009" si="155">IF(S2946=0,"",IF(F2946=2025,_xlfn.XLOOKUP("2024"&amp;C2946,O:O,S:S,"",0),S2946))</f>
        <v>50984.08</v>
      </c>
    </row>
    <row r="2947" spans="1:20">
      <c r="A2947">
        <f t="shared" ref="A2947:A3010" si="156">IF(ISNUMBER(P2947),COUNTIFS($F$3:$F$3127,F2947,$P$3:$P$3127,"&gt;"&amp;P2947)+1,"")</f>
        <v>29</v>
      </c>
      <c r="B2947" s="60" t="s">
        <v>74</v>
      </c>
      <c r="C2947" s="60" t="s">
        <v>242</v>
      </c>
      <c r="D2947" s="60">
        <v>4</v>
      </c>
      <c r="E2947" s="65">
        <v>8361.7970000000005</v>
      </c>
      <c r="F2947" s="60">
        <v>2017</v>
      </c>
      <c r="G2947" s="65">
        <v>82.698999999999998</v>
      </c>
      <c r="H2947" s="65">
        <v>7.3310360908508301</v>
      </c>
      <c r="I2947" s="66">
        <v>5.5399999618530273</v>
      </c>
      <c r="J2947" s="5">
        <v>11.317130747992309</v>
      </c>
      <c r="K2947" s="6">
        <v>80.277212511771054</v>
      </c>
      <c r="L2947" s="5">
        <v>73.651520627850232</v>
      </c>
      <c r="M2947" s="5">
        <v>12.571394601981432</v>
      </c>
      <c r="N2947" s="7">
        <v>5.8586595170786939</v>
      </c>
      <c r="O2947" s="7" t="s">
        <v>1033</v>
      </c>
      <c r="P2947" s="67">
        <v>52.914952534989183</v>
      </c>
      <c r="Q2947" s="18">
        <f t="shared" si="154"/>
        <v>3</v>
      </c>
      <c r="R2947" s="68">
        <v>1.58</v>
      </c>
      <c r="S2947" s="69">
        <v>42947.06</v>
      </c>
      <c r="T2947" s="59">
        <f t="shared" si="155"/>
        <v>42947.06</v>
      </c>
    </row>
    <row r="2948" spans="1:20">
      <c r="A2948">
        <f t="shared" si="156"/>
        <v>132</v>
      </c>
      <c r="B2948" s="60" t="s">
        <v>73</v>
      </c>
      <c r="C2948" s="60" t="s">
        <v>241</v>
      </c>
      <c r="D2948" s="60">
        <v>3</v>
      </c>
      <c r="E2948" s="65">
        <v>4933.491</v>
      </c>
      <c r="F2948" s="60">
        <v>2019</v>
      </c>
      <c r="G2948" s="65">
        <v>82.411000000000001</v>
      </c>
      <c r="H2948" s="65">
        <v>7.2548413276672363</v>
      </c>
      <c r="I2948" s="66">
        <v>10.468027114868164</v>
      </c>
      <c r="J2948" s="5">
        <v>11.240935984808715</v>
      </c>
      <c r="K2948" s="6">
        <v>79.459046840905486</v>
      </c>
      <c r="L2948" s="5">
        <v>72.833354956984664</v>
      </c>
      <c r="M2948" s="5">
        <v>17.499421754996568</v>
      </c>
      <c r="N2948" s="7">
        <v>4.1620435221631666</v>
      </c>
      <c r="O2948" s="7" t="s">
        <v>734</v>
      </c>
      <c r="P2948" s="67">
        <v>37.460291392419009</v>
      </c>
      <c r="Q2948" s="18">
        <f t="shared" si="154"/>
        <v>3</v>
      </c>
      <c r="R2948" s="68">
        <v>1.55</v>
      </c>
      <c r="S2948" s="69">
        <v>96371.29</v>
      </c>
      <c r="T2948" s="59">
        <f t="shared" si="155"/>
        <v>96371.29</v>
      </c>
    </row>
    <row r="2949" spans="1:20">
      <c r="A2949">
        <f t="shared" si="156"/>
        <v>92</v>
      </c>
      <c r="B2949" s="60" t="s">
        <v>73</v>
      </c>
      <c r="C2949" s="60" t="s">
        <v>241</v>
      </c>
      <c r="D2949" s="60">
        <v>3</v>
      </c>
      <c r="E2949" s="65">
        <v>5196.63</v>
      </c>
      <c r="F2949" s="60">
        <v>2023</v>
      </c>
      <c r="G2949" s="65">
        <v>82.412000000000006</v>
      </c>
      <c r="H2949" s="65">
        <v>6.8164840354919427</v>
      </c>
      <c r="I2949" s="66">
        <v>6.962921142578125</v>
      </c>
      <c r="J2949" s="5">
        <v>10.802578692633421</v>
      </c>
      <c r="K2949" s="6">
        <v>76.361347767840599</v>
      </c>
      <c r="L2949" s="5">
        <v>69.735655883919776</v>
      </c>
      <c r="M2949" s="5">
        <v>13.994315782706529</v>
      </c>
      <c r="N2949" s="7">
        <v>4.9831415102191414</v>
      </c>
      <c r="O2949" s="7" t="s">
        <v>3479</v>
      </c>
      <c r="P2949" s="67">
        <v>44.589223707829319</v>
      </c>
      <c r="Q2949" s="18">
        <f t="shared" si="154"/>
        <v>3</v>
      </c>
      <c r="R2949" s="68">
        <v>1.5</v>
      </c>
      <c r="S2949" s="69">
        <v>117862.13</v>
      </c>
      <c r="T2949" s="59">
        <f t="shared" si="155"/>
        <v>117862.13</v>
      </c>
    </row>
    <row r="2950" spans="1:20">
      <c r="A2950">
        <f t="shared" si="156"/>
        <v>9</v>
      </c>
      <c r="B2950" s="60" t="s">
        <v>113</v>
      </c>
      <c r="C2950" s="60" t="s">
        <v>281</v>
      </c>
      <c r="D2950" s="60">
        <v>3</v>
      </c>
      <c r="E2950" s="65">
        <v>5235.9830000000002</v>
      </c>
      <c r="F2950" s="60">
        <v>2016</v>
      </c>
      <c r="G2950" s="65">
        <v>82.415000000000006</v>
      </c>
      <c r="H2950" s="65">
        <v>7.5963315963745117</v>
      </c>
      <c r="I2950" s="66">
        <v>4.7899999618530273</v>
      </c>
      <c r="J2950" s="5">
        <v>11.58242625351599</v>
      </c>
      <c r="K2950" s="6">
        <v>81.876920359055347</v>
      </c>
      <c r="L2950" s="5">
        <v>75.251228475134525</v>
      </c>
      <c r="M2950" s="5">
        <v>11.821394601981432</v>
      </c>
      <c r="N2950" s="7">
        <v>6.3656811238262332</v>
      </c>
      <c r="O2950" s="7" t="s">
        <v>1184</v>
      </c>
      <c r="P2950" s="67">
        <v>57.494331858373684</v>
      </c>
      <c r="Q2950" s="18">
        <f t="shared" si="154"/>
        <v>3</v>
      </c>
      <c r="R2950" s="68">
        <v>1.58</v>
      </c>
      <c r="S2950" s="69">
        <v>85787.62</v>
      </c>
      <c r="T2950" s="59">
        <f t="shared" si="155"/>
        <v>85787.62</v>
      </c>
    </row>
    <row r="2951" spans="1:20">
      <c r="A2951">
        <f t="shared" si="156"/>
        <v>23</v>
      </c>
      <c r="B2951" s="60" t="s">
        <v>138</v>
      </c>
      <c r="C2951" s="60" t="s">
        <v>306</v>
      </c>
      <c r="D2951" s="60">
        <v>3</v>
      </c>
      <c r="E2951" s="65">
        <v>10353.686</v>
      </c>
      <c r="F2951" s="60">
        <v>2020</v>
      </c>
      <c r="G2951" s="65">
        <v>82.427000000000007</v>
      </c>
      <c r="H2951" s="65">
        <v>7.3143410682678223</v>
      </c>
      <c r="I2951" s="66">
        <v>5.3499999046325684</v>
      </c>
      <c r="J2951" s="5">
        <v>11.300435725409301</v>
      </c>
      <c r="K2951" s="6">
        <v>79.895142479858748</v>
      </c>
      <c r="L2951" s="5">
        <v>73.269450595937926</v>
      </c>
      <c r="M2951" s="5">
        <v>12.381394544760973</v>
      </c>
      <c r="N2951" s="7">
        <v>5.9177058231248232</v>
      </c>
      <c r="O2951" s="7" t="s">
        <v>673</v>
      </c>
      <c r="P2951" s="67">
        <v>53.137919649494101</v>
      </c>
      <c r="Q2951" s="18">
        <f t="shared" si="154"/>
        <v>3</v>
      </c>
      <c r="R2951" s="68">
        <v>1.53</v>
      </c>
      <c r="S2951" s="69">
        <v>59975.360000000001</v>
      </c>
      <c r="T2951" s="59">
        <f t="shared" si="155"/>
        <v>59975.360000000001</v>
      </c>
    </row>
    <row r="2952" spans="1:20">
      <c r="A2952">
        <f t="shared" si="156"/>
        <v>62</v>
      </c>
      <c r="B2952" s="60" t="s">
        <v>68</v>
      </c>
      <c r="C2952" s="60" t="s">
        <v>236</v>
      </c>
      <c r="D2952" s="60">
        <v>3</v>
      </c>
      <c r="E2952" s="65">
        <v>327.512</v>
      </c>
      <c r="F2952" s="60">
        <v>2014</v>
      </c>
      <c r="G2952" s="65">
        <v>82.43</v>
      </c>
      <c r="H2952" s="65">
        <v>7.499732494354248</v>
      </c>
      <c r="I2952" s="66">
        <v>7.1815457344055176</v>
      </c>
      <c r="J2952" s="5">
        <v>11.485827151495727</v>
      </c>
      <c r="K2952" s="6">
        <v>81.20883283972168</v>
      </c>
      <c r="L2952" s="5">
        <v>74.583140955800857</v>
      </c>
      <c r="M2952" s="5">
        <v>14.212940374533922</v>
      </c>
      <c r="N2952" s="7">
        <v>5.2475518077480592</v>
      </c>
      <c r="O2952" s="7" t="s">
        <v>1531</v>
      </c>
      <c r="P2952" s="67">
        <v>47.560589994773487</v>
      </c>
      <c r="Q2952" s="18">
        <f t="shared" si="154"/>
        <v>3</v>
      </c>
      <c r="R2952" s="68">
        <v>1.61</v>
      </c>
      <c r="S2952" s="69">
        <v>59133.27</v>
      </c>
      <c r="T2952" s="59">
        <f t="shared" si="155"/>
        <v>59133.27</v>
      </c>
    </row>
    <row r="2953" spans="1:20">
      <c r="A2953">
        <f t="shared" si="156"/>
        <v>43</v>
      </c>
      <c r="B2953" s="60" t="s">
        <v>56</v>
      </c>
      <c r="C2953" s="60" t="s">
        <v>224</v>
      </c>
      <c r="D2953" s="60">
        <v>3</v>
      </c>
      <c r="E2953" s="65">
        <v>64692.493000000002</v>
      </c>
      <c r="F2953" s="60">
        <v>2014</v>
      </c>
      <c r="G2953" s="65">
        <v>82.436999999999998</v>
      </c>
      <c r="H2953" s="65">
        <v>6.4668679237365723</v>
      </c>
      <c r="I2953" s="66">
        <v>5.0799999237060547</v>
      </c>
      <c r="J2953" s="5">
        <v>10.452962580878051</v>
      </c>
      <c r="K2953" s="6">
        <v>73.912393635748785</v>
      </c>
      <c r="L2953" s="5">
        <v>67.286701751827962</v>
      </c>
      <c r="M2953" s="5">
        <v>12.111394563834459</v>
      </c>
      <c r="N2953" s="7">
        <v>5.5556526869953649</v>
      </c>
      <c r="O2953" s="7" t="s">
        <v>1485</v>
      </c>
      <c r="P2953" s="67">
        <v>50.353027331604416</v>
      </c>
      <c r="Q2953" s="18">
        <f>IF(I2953&lt;R2953,1,IF(I2953&lt;R2953*2,2,3))</f>
        <v>3</v>
      </c>
      <c r="R2953" s="68">
        <v>1.61</v>
      </c>
      <c r="S2953" s="69">
        <v>50326.57</v>
      </c>
      <c r="T2953" s="59">
        <f t="shared" si="155"/>
        <v>50326.57</v>
      </c>
    </row>
    <row r="2954" spans="1:20">
      <c r="A2954">
        <f t="shared" si="156"/>
        <v>45</v>
      </c>
      <c r="B2954" s="60" t="s">
        <v>138</v>
      </c>
      <c r="C2954" s="60" t="s">
        <v>306</v>
      </c>
      <c r="D2954" s="60">
        <v>3</v>
      </c>
      <c r="E2954" s="65">
        <v>10057.861999999999</v>
      </c>
      <c r="F2954" s="60">
        <v>2017</v>
      </c>
      <c r="G2954" s="65">
        <v>82.438000000000002</v>
      </c>
      <c r="H2954" s="65">
        <v>7.2868046760559082</v>
      </c>
      <c r="I2954" s="66">
        <v>6.179999828338623</v>
      </c>
      <c r="J2954" s="5">
        <v>11.272899333197387</v>
      </c>
      <c r="K2954" s="6">
        <v>79.711093738378949</v>
      </c>
      <c r="L2954" s="5">
        <v>73.085401854458127</v>
      </c>
      <c r="M2954" s="5">
        <v>13.211394468467027</v>
      </c>
      <c r="N2954" s="7">
        <v>5.5319975517269171</v>
      </c>
      <c r="O2954" s="7" t="s">
        <v>1017</v>
      </c>
      <c r="P2954" s="67">
        <v>49.964567324654496</v>
      </c>
      <c r="Q2954" s="18">
        <f>IF(I2954&lt;R2954,1,IF(I2954&lt;R2954*2,2,3))</f>
        <v>3</v>
      </c>
      <c r="R2954" s="68">
        <v>1.58</v>
      </c>
      <c r="S2954" s="69">
        <v>60288.800000000003</v>
      </c>
      <c r="T2954" s="59">
        <f t="shared" si="155"/>
        <v>60288.800000000003</v>
      </c>
    </row>
    <row r="2955" spans="1:20">
      <c r="A2955">
        <f t="shared" si="156"/>
        <v>34</v>
      </c>
      <c r="B2955" s="60" t="s">
        <v>56</v>
      </c>
      <c r="C2955" s="60" t="s">
        <v>224</v>
      </c>
      <c r="D2955" s="60">
        <v>3</v>
      </c>
      <c r="E2955" s="65">
        <v>65284.775999999998</v>
      </c>
      <c r="F2955" s="60">
        <v>2017</v>
      </c>
      <c r="G2955" s="65">
        <v>82.438999999999993</v>
      </c>
      <c r="H2955" s="65">
        <v>6.6352224349975586</v>
      </c>
      <c r="I2955" s="66">
        <v>5.0999999046325684</v>
      </c>
      <c r="J2955" s="5">
        <v>10.621317092139037</v>
      </c>
      <c r="K2955" s="6">
        <v>75.104642320860762</v>
      </c>
      <c r="L2955" s="5">
        <v>68.47895043693994</v>
      </c>
      <c r="M2955" s="5">
        <v>12.131394544760973</v>
      </c>
      <c r="N2955" s="7">
        <v>5.6447715210542757</v>
      </c>
      <c r="O2955" s="7" t="s">
        <v>1024</v>
      </c>
      <c r="P2955" s="67">
        <v>50.983132956731893</v>
      </c>
      <c r="Q2955" s="18">
        <f>IF(I2955&lt;R2955,1,IF(I2955&lt;R2955*2,2,3))</f>
        <v>3</v>
      </c>
      <c r="R2955" s="68">
        <v>1.58</v>
      </c>
      <c r="S2955" s="69">
        <v>51895.57</v>
      </c>
      <c r="T2955" s="59">
        <f t="shared" si="155"/>
        <v>51895.57</v>
      </c>
    </row>
    <row r="2956" spans="1:20">
      <c r="A2956">
        <f t="shared" si="156"/>
        <v>96</v>
      </c>
      <c r="B2956" s="60" t="s">
        <v>151</v>
      </c>
      <c r="C2956" s="60" t="s">
        <v>319</v>
      </c>
      <c r="D2956" s="60">
        <v>4</v>
      </c>
      <c r="E2956" s="65">
        <v>9346.8700000000008</v>
      </c>
      <c r="F2956" s="60">
        <v>2018</v>
      </c>
      <c r="G2956" s="65">
        <v>82.448999999999998</v>
      </c>
      <c r="H2956" s="65">
        <v>6.6037435531616211</v>
      </c>
      <c r="I2956" s="66">
        <v>7.0690383911132813</v>
      </c>
      <c r="J2956" s="5">
        <v>10.5898382103031</v>
      </c>
      <c r="K2956" s="6">
        <v>74.891134595807543</v>
      </c>
      <c r="L2956" s="5">
        <v>68.26544271188672</v>
      </c>
      <c r="M2956" s="5">
        <v>14.100433031241685</v>
      </c>
      <c r="N2956" s="7">
        <v>4.8413720742216988</v>
      </c>
      <c r="O2956" s="7" t="s">
        <v>986</v>
      </c>
      <c r="P2956" s="67">
        <v>43.62533637365172</v>
      </c>
      <c r="Q2956" s="18">
        <f t="shared" ref="Q2956:Q2987" si="157">IF(I2956&lt;R2956,1,IF(I2956&lt;R2956*2,2,3))</f>
        <v>3</v>
      </c>
      <c r="R2956" s="68">
        <v>1.56</v>
      </c>
      <c r="S2956" s="69">
        <v>72671.070000000007</v>
      </c>
      <c r="T2956" s="59">
        <f t="shared" si="155"/>
        <v>72671.070000000007</v>
      </c>
    </row>
    <row r="2957" spans="1:20">
      <c r="A2957">
        <f t="shared" si="156"/>
        <v>82</v>
      </c>
      <c r="B2957" s="60" t="s">
        <v>68</v>
      </c>
      <c r="C2957" s="60" t="s">
        <v>236</v>
      </c>
      <c r="D2957" s="60">
        <v>3</v>
      </c>
      <c r="E2957" s="65">
        <v>352.85399999999998</v>
      </c>
      <c r="F2957" s="60">
        <v>2018</v>
      </c>
      <c r="G2957" s="65">
        <v>82.453000000000003</v>
      </c>
      <c r="H2957" s="65">
        <v>7.504359245300293</v>
      </c>
      <c r="I2957" s="66">
        <v>7.6385884284973145</v>
      </c>
      <c r="J2957" s="5">
        <v>11.490453902441772</v>
      </c>
      <c r="K2957" s="6">
        <v>81.264213986203359</v>
      </c>
      <c r="L2957" s="5">
        <v>74.638522102282536</v>
      </c>
      <c r="M2957" s="5">
        <v>14.669983068625719</v>
      </c>
      <c r="N2957" s="7">
        <v>5.0878396895978595</v>
      </c>
      <c r="O2957" s="7" t="s">
        <v>930</v>
      </c>
      <c r="P2957" s="67">
        <v>45.846242443492542</v>
      </c>
      <c r="Q2957" s="18">
        <f t="shared" si="157"/>
        <v>3</v>
      </c>
      <c r="R2957" s="68">
        <v>1.56</v>
      </c>
      <c r="S2957" s="69">
        <v>65521.93</v>
      </c>
      <c r="T2957" s="59">
        <f t="shared" si="155"/>
        <v>65521.93</v>
      </c>
    </row>
    <row r="2958" spans="1:20">
      <c r="A2958" t="str">
        <f t="shared" si="156"/>
        <v/>
      </c>
      <c r="B2958" s="60" t="s">
        <v>122</v>
      </c>
      <c r="C2958" s="60" t="s">
        <v>290</v>
      </c>
      <c r="D2958" s="60">
        <v>4</v>
      </c>
      <c r="E2958" s="65">
        <v>2706.7089999999998</v>
      </c>
      <c r="F2958" s="60">
        <v>2017</v>
      </c>
      <c r="G2958" s="65">
        <v>82.457999999999998</v>
      </c>
      <c r="H2958" s="65" t="s">
        <v>367</v>
      </c>
      <c r="I2958" s="66">
        <v>13.770000457763672</v>
      </c>
      <c r="J2958" s="5" t="s">
        <v>367</v>
      </c>
      <c r="K2958" s="6" t="s">
        <v>367</v>
      </c>
      <c r="L2958" s="5" t="s">
        <v>367</v>
      </c>
      <c r="M2958" s="5">
        <v>20.801395097892076</v>
      </c>
      <c r="N2958" s="7" t="s">
        <v>367</v>
      </c>
      <c r="O2958" s="7" t="s">
        <v>1007</v>
      </c>
      <c r="P2958" s="67" t="s">
        <v>367</v>
      </c>
      <c r="Q2958" s="18">
        <f t="shared" si="157"/>
        <v>3</v>
      </c>
      <c r="R2958" s="68">
        <v>1.58</v>
      </c>
      <c r="S2958" s="69">
        <v>115064.84</v>
      </c>
      <c r="T2958" s="59">
        <f t="shared" si="155"/>
        <v>115064.84</v>
      </c>
    </row>
    <row r="2959" spans="1:20">
      <c r="A2959">
        <f t="shared" si="156"/>
        <v>95</v>
      </c>
      <c r="B2959" s="60" t="s">
        <v>130</v>
      </c>
      <c r="C2959" s="60" t="s">
        <v>298</v>
      </c>
      <c r="D2959" s="60">
        <v>8</v>
      </c>
      <c r="E2959" s="65">
        <v>5385.5879999999997</v>
      </c>
      <c r="F2959" s="60">
        <v>2013</v>
      </c>
      <c r="G2959" s="65">
        <v>82.468000000000004</v>
      </c>
      <c r="H2959" s="65">
        <v>6.5332069396972656</v>
      </c>
      <c r="I2959" s="66">
        <v>7.8221158981323242</v>
      </c>
      <c r="J2959" s="5">
        <v>10.519301596838744</v>
      </c>
      <c r="K2959" s="6">
        <v>74.409444375792546</v>
      </c>
      <c r="L2959" s="5">
        <v>67.783752491871724</v>
      </c>
      <c r="M2959" s="5">
        <v>14.853510538260728</v>
      </c>
      <c r="N2959" s="7">
        <v>4.5634836503646401</v>
      </c>
      <c r="O2959" s="7" t="s">
        <v>1737</v>
      </c>
      <c r="P2959" s="67">
        <v>41.408479277730621</v>
      </c>
      <c r="Q2959" s="18">
        <f t="shared" si="157"/>
        <v>3</v>
      </c>
      <c r="R2959" s="68">
        <v>1.62</v>
      </c>
      <c r="S2959" s="69">
        <v>104359.03</v>
      </c>
      <c r="T2959" s="59">
        <f t="shared" si="155"/>
        <v>104359.03</v>
      </c>
    </row>
    <row r="2960" spans="1:20">
      <c r="A2960">
        <f t="shared" si="156"/>
        <v>36</v>
      </c>
      <c r="B2960" s="60" t="s">
        <v>56</v>
      </c>
      <c r="C2960" s="60" t="s">
        <v>224</v>
      </c>
      <c r="D2960" s="60">
        <v>3</v>
      </c>
      <c r="E2960" s="65">
        <v>66277.409</v>
      </c>
      <c r="F2960" s="60">
        <v>2022</v>
      </c>
      <c r="G2960" s="65">
        <v>82.474999999999994</v>
      </c>
      <c r="H2960" s="65">
        <v>6.6138067245483398</v>
      </c>
      <c r="I2960" s="66">
        <v>4.6700000762939453</v>
      </c>
      <c r="J2960" s="5">
        <v>10.599901381689818</v>
      </c>
      <c r="K2960" s="6">
        <v>74.985940248681516</v>
      </c>
      <c r="L2960" s="5">
        <v>68.360248364760693</v>
      </c>
      <c r="M2960" s="5">
        <v>11.70139471642235</v>
      </c>
      <c r="N2960" s="7">
        <v>5.8420598587978869</v>
      </c>
      <c r="O2960" s="7" t="s">
        <v>3482</v>
      </c>
      <c r="P2960" s="67">
        <v>52.336111251570053</v>
      </c>
      <c r="Q2960" s="18">
        <f t="shared" si="157"/>
        <v>3</v>
      </c>
      <c r="R2960" s="68">
        <v>1.51</v>
      </c>
      <c r="S2960" s="69">
        <v>53673.81</v>
      </c>
      <c r="T2960" s="59">
        <f t="shared" si="155"/>
        <v>53673.81</v>
      </c>
    </row>
    <row r="2961" spans="1:20">
      <c r="A2961" t="str">
        <f t="shared" si="156"/>
        <v/>
      </c>
      <c r="B2961" s="60" t="s">
        <v>34</v>
      </c>
      <c r="C2961" s="60" t="s">
        <v>202</v>
      </c>
      <c r="D2961" s="60">
        <v>5</v>
      </c>
      <c r="E2961" s="65">
        <v>5513.2820000000002</v>
      </c>
      <c r="F2961" s="60">
        <v>2025</v>
      </c>
      <c r="G2961" s="65">
        <v>57.902999999999999</v>
      </c>
      <c r="H2961" s="65" t="s">
        <v>367</v>
      </c>
      <c r="I2961" s="66">
        <v>1.8899999856948853</v>
      </c>
      <c r="J2961" s="5" t="s">
        <v>367</v>
      </c>
      <c r="K2961" s="6" t="s">
        <v>367</v>
      </c>
      <c r="L2961" s="5" t="s">
        <v>367</v>
      </c>
      <c r="M2961" s="5">
        <v>8.9213946258232895</v>
      </c>
      <c r="N2961" s="7" t="s">
        <v>367</v>
      </c>
      <c r="O2961" s="7" t="s">
        <v>3483</v>
      </c>
      <c r="P2961" s="67" t="s">
        <v>367</v>
      </c>
      <c r="Q2961" s="18">
        <f t="shared" si="157"/>
        <v>2</v>
      </c>
      <c r="R2961" s="68">
        <v>1.48</v>
      </c>
      <c r="S2961" s="69" t="s">
        <v>367</v>
      </c>
      <c r="T2961" s="59">
        <f t="shared" si="155"/>
        <v>1111.22</v>
      </c>
    </row>
    <row r="2962" spans="1:20">
      <c r="A2962">
        <f t="shared" si="156"/>
        <v>20</v>
      </c>
      <c r="B2962" s="60" t="s">
        <v>74</v>
      </c>
      <c r="C2962" s="60" t="s">
        <v>242</v>
      </c>
      <c r="D2962" s="60">
        <v>4</v>
      </c>
      <c r="E2962" s="65">
        <v>8510.0669999999991</v>
      </c>
      <c r="F2962" s="60">
        <v>2018</v>
      </c>
      <c r="G2962" s="65">
        <v>82.918000000000006</v>
      </c>
      <c r="H2962" s="65">
        <v>6.9271788597106934</v>
      </c>
      <c r="I2962" s="66">
        <v>4.5999999046325684</v>
      </c>
      <c r="J2962" s="5">
        <v>10.913273516852172</v>
      </c>
      <c r="K2962" s="6">
        <v>77.617482199645252</v>
      </c>
      <c r="L2962" s="5">
        <v>70.99179031572443</v>
      </c>
      <c r="M2962" s="5">
        <v>11.631394544760973</v>
      </c>
      <c r="N2962" s="7">
        <v>6.1034633502051259</v>
      </c>
      <c r="O2962" s="7" t="s">
        <v>894</v>
      </c>
      <c r="P2962" s="67">
        <v>54.997971156711571</v>
      </c>
      <c r="Q2962" s="18">
        <f t="shared" si="157"/>
        <v>3</v>
      </c>
      <c r="R2962" s="68">
        <v>1.56</v>
      </c>
      <c r="S2962" s="69">
        <v>43814.29</v>
      </c>
      <c r="T2962" s="59">
        <f t="shared" si="155"/>
        <v>43814.29</v>
      </c>
    </row>
    <row r="2963" spans="1:20">
      <c r="A2963">
        <f t="shared" si="156"/>
        <v>93</v>
      </c>
      <c r="B2963" s="60" t="s">
        <v>15</v>
      </c>
      <c r="C2963" s="60" t="s">
        <v>183</v>
      </c>
      <c r="D2963" s="60">
        <v>2</v>
      </c>
      <c r="E2963" s="65">
        <v>23595.600999999999</v>
      </c>
      <c r="F2963" s="60">
        <v>2014</v>
      </c>
      <c r="G2963" s="65">
        <v>82.518000000000001</v>
      </c>
      <c r="H2963" s="65">
        <v>7.2885503768920898</v>
      </c>
      <c r="I2963" s="66">
        <v>8.342900276184082</v>
      </c>
      <c r="J2963" s="5">
        <v>11.274645034033568</v>
      </c>
      <c r="K2963" s="6">
        <v>79.800803371843614</v>
      </c>
      <c r="L2963" s="5">
        <v>73.175111487922791</v>
      </c>
      <c r="M2963" s="5">
        <v>15.374294916312486</v>
      </c>
      <c r="N2963" s="7">
        <v>4.7595751145818266</v>
      </c>
      <c r="O2963" s="7" t="s">
        <v>1553</v>
      </c>
      <c r="P2963" s="67">
        <v>43.137868641852855</v>
      </c>
      <c r="Q2963" s="18">
        <f t="shared" si="157"/>
        <v>3</v>
      </c>
      <c r="R2963" s="68">
        <v>1.61</v>
      </c>
      <c r="S2963" s="69">
        <v>55489.07</v>
      </c>
      <c r="T2963" s="59">
        <f t="shared" si="155"/>
        <v>55489.07</v>
      </c>
    </row>
    <row r="2964" spans="1:20">
      <c r="A2964">
        <f t="shared" si="156"/>
        <v>40</v>
      </c>
      <c r="B2964" s="60" t="s">
        <v>75</v>
      </c>
      <c r="C2964" s="60" t="s">
        <v>243</v>
      </c>
      <c r="D2964" s="60">
        <v>3</v>
      </c>
      <c r="E2964" s="65">
        <v>60575.315999999999</v>
      </c>
      <c r="F2964" s="60">
        <v>2015</v>
      </c>
      <c r="G2964" s="65">
        <v>82.521000000000001</v>
      </c>
      <c r="H2964" s="65">
        <v>5.8476839065551758</v>
      </c>
      <c r="I2964" s="66">
        <v>4.2300000190734863</v>
      </c>
      <c r="J2964" s="5">
        <v>9.8337785636966544</v>
      </c>
      <c r="K2964" s="6">
        <v>69.605025887281229</v>
      </c>
      <c r="L2964" s="5">
        <v>62.979334003360407</v>
      </c>
      <c r="M2964" s="5">
        <v>11.261394659201891</v>
      </c>
      <c r="N2964" s="7">
        <v>5.5924986122299556</v>
      </c>
      <c r="O2964" s="7" t="s">
        <v>1351</v>
      </c>
      <c r="P2964" s="67">
        <v>50.569664164139645</v>
      </c>
      <c r="Q2964" s="18">
        <f t="shared" si="157"/>
        <v>3</v>
      </c>
      <c r="R2964" s="68">
        <v>1.59</v>
      </c>
      <c r="S2964" s="69">
        <v>47311.83</v>
      </c>
      <c r="T2964" s="59">
        <f t="shared" si="155"/>
        <v>47311.83</v>
      </c>
    </row>
    <row r="2965" spans="1:20">
      <c r="A2965" t="str">
        <f t="shared" si="156"/>
        <v/>
      </c>
      <c r="B2965" s="60" t="s">
        <v>122</v>
      </c>
      <c r="C2965" s="60" t="s">
        <v>290</v>
      </c>
      <c r="D2965" s="60">
        <v>4</v>
      </c>
      <c r="E2965" s="65">
        <v>3048.4229999999998</v>
      </c>
      <c r="F2965" s="60">
        <v>2024</v>
      </c>
      <c r="G2965" s="65">
        <v>82.522000000000006</v>
      </c>
      <c r="H2965" s="65" t="s">
        <v>367</v>
      </c>
      <c r="I2965" s="66">
        <v>11.989999771118164</v>
      </c>
      <c r="J2965" s="5" t="s">
        <v>367</v>
      </c>
      <c r="K2965" s="6" t="s">
        <v>367</v>
      </c>
      <c r="L2965" s="5" t="s">
        <v>367</v>
      </c>
      <c r="M2965" s="5">
        <v>19.021394411246568</v>
      </c>
      <c r="N2965" s="7" t="s">
        <v>367</v>
      </c>
      <c r="O2965" s="7" t="s">
        <v>3484</v>
      </c>
      <c r="P2965" s="67" t="s">
        <v>367</v>
      </c>
      <c r="Q2965" s="18">
        <f t="shared" si="157"/>
        <v>3</v>
      </c>
      <c r="R2965" s="68">
        <v>1.49</v>
      </c>
      <c r="S2965" s="69">
        <v>110889.79</v>
      </c>
      <c r="T2965" s="59">
        <f t="shared" si="155"/>
        <v>110889.79</v>
      </c>
    </row>
    <row r="2966" spans="1:20">
      <c r="A2966">
        <f t="shared" si="156"/>
        <v>42</v>
      </c>
      <c r="B2966" s="60" t="s">
        <v>138</v>
      </c>
      <c r="C2966" s="60" t="s">
        <v>306</v>
      </c>
      <c r="D2966" s="60">
        <v>3</v>
      </c>
      <c r="E2966" s="65">
        <v>10175.405000000001</v>
      </c>
      <c r="F2966" s="60">
        <v>2018</v>
      </c>
      <c r="G2966" s="65">
        <v>82.531999999999996</v>
      </c>
      <c r="H2966" s="65">
        <v>7.3747920989990234</v>
      </c>
      <c r="I2966" s="66">
        <v>6.0500001907348633</v>
      </c>
      <c r="J2966" s="5">
        <v>11.360886756140502</v>
      </c>
      <c r="K2966" s="6">
        <v>80.42485616810292</v>
      </c>
      <c r="L2966" s="5">
        <v>73.799164284182098</v>
      </c>
      <c r="M2966" s="5">
        <v>13.081394830863267</v>
      </c>
      <c r="N2966" s="7">
        <v>5.641536337552159</v>
      </c>
      <c r="O2966" s="7" t="s">
        <v>861</v>
      </c>
      <c r="P2966" s="67">
        <v>50.835572357750976</v>
      </c>
      <c r="Q2966" s="18">
        <f t="shared" si="157"/>
        <v>3</v>
      </c>
      <c r="R2966" s="68">
        <v>1.56</v>
      </c>
      <c r="S2966" s="69">
        <v>60647.45</v>
      </c>
      <c r="T2966" s="59">
        <f t="shared" si="155"/>
        <v>60647.45</v>
      </c>
    </row>
    <row r="2967" spans="1:20">
      <c r="A2967">
        <f t="shared" si="156"/>
        <v>77</v>
      </c>
      <c r="B2967" s="8" t="s">
        <v>134</v>
      </c>
      <c r="C2967" s="60" t="s">
        <v>302</v>
      </c>
      <c r="D2967" s="60">
        <v>8</v>
      </c>
      <c r="E2967" s="65">
        <v>50983.911999999997</v>
      </c>
      <c r="F2967" s="60">
        <v>2015</v>
      </c>
      <c r="G2967" s="65">
        <v>82.54</v>
      </c>
      <c r="H2967" s="65">
        <v>5.7802114486694336</v>
      </c>
      <c r="I2967" s="66">
        <v>5.429999828338623</v>
      </c>
      <c r="J2967" s="5">
        <v>9.7663061058109122</v>
      </c>
      <c r="K2967" s="6">
        <v>69.143361464366464</v>
      </c>
      <c r="L2967" s="5">
        <v>62.517669580445641</v>
      </c>
      <c r="M2967" s="5">
        <v>12.461394468467027</v>
      </c>
      <c r="N2967" s="7">
        <v>5.016907998430165</v>
      </c>
      <c r="O2967" s="7" t="s">
        <v>1400</v>
      </c>
      <c r="P2967" s="67">
        <v>45.364937966759314</v>
      </c>
      <c r="Q2967" s="18">
        <f t="shared" si="157"/>
        <v>3</v>
      </c>
      <c r="R2967" s="68">
        <v>1.59</v>
      </c>
      <c r="S2967" s="69">
        <v>44849.11</v>
      </c>
      <c r="T2967" s="59">
        <f t="shared" si="155"/>
        <v>44849.11</v>
      </c>
    </row>
    <row r="2968" spans="1:20">
      <c r="A2968">
        <f t="shared" si="156"/>
        <v>27</v>
      </c>
      <c r="B2968" s="60" t="s">
        <v>77</v>
      </c>
      <c r="C2968" s="60" t="s">
        <v>245</v>
      </c>
      <c r="D2968" s="60">
        <v>8</v>
      </c>
      <c r="E2968" s="65">
        <v>128087.682</v>
      </c>
      <c r="F2968" s="60">
        <v>2007</v>
      </c>
      <c r="G2968" s="65">
        <v>82.549000000000007</v>
      </c>
      <c r="H2968" s="65">
        <v>6.2381978034973145</v>
      </c>
      <c r="I2968" s="66">
        <v>4.929999828338623</v>
      </c>
      <c r="J2968" s="5">
        <v>10.224292460638793</v>
      </c>
      <c r="K2968" s="6">
        <v>72.393699852265271</v>
      </c>
      <c r="L2968" s="5">
        <v>65.768007968344449</v>
      </c>
      <c r="M2968" s="5">
        <v>11.961394468467027</v>
      </c>
      <c r="N2968" s="7">
        <v>5.4983562444766756</v>
      </c>
      <c r="O2968" s="7" t="s">
        <v>2600</v>
      </c>
      <c r="P2968" s="67">
        <v>50.295076464003614</v>
      </c>
      <c r="Q2968" s="18">
        <f t="shared" si="157"/>
        <v>3</v>
      </c>
      <c r="R2968" s="68">
        <v>1.69</v>
      </c>
      <c r="S2968" s="69">
        <v>42182.18</v>
      </c>
      <c r="T2968" s="59">
        <f t="shared" si="155"/>
        <v>42182.18</v>
      </c>
    </row>
    <row r="2969" spans="1:20">
      <c r="A2969">
        <f t="shared" si="156"/>
        <v>47</v>
      </c>
      <c r="B2969" s="60" t="s">
        <v>121</v>
      </c>
      <c r="C2969" s="60" t="s">
        <v>289</v>
      </c>
      <c r="D2969" s="60">
        <v>3</v>
      </c>
      <c r="E2969" s="65">
        <v>10425.291999999999</v>
      </c>
      <c r="F2969" s="60">
        <v>2024</v>
      </c>
      <c r="G2969" s="65">
        <v>82.55</v>
      </c>
      <c r="H2969" s="65">
        <v>6.1320143928527848</v>
      </c>
      <c r="I2969" s="66">
        <v>4.2600002288818359</v>
      </c>
      <c r="J2969" s="5">
        <v>10.118109049994263</v>
      </c>
      <c r="K2969" s="6">
        <v>71.642729882974137</v>
      </c>
      <c r="L2969" s="5">
        <v>65.017037999053315</v>
      </c>
      <c r="M2969" s="5">
        <v>11.29139486901024</v>
      </c>
      <c r="N2969" s="7">
        <v>5.7581050661416162</v>
      </c>
      <c r="O2969" s="7" t="s">
        <v>3485</v>
      </c>
      <c r="P2969" s="67">
        <v>51.463216082698665</v>
      </c>
      <c r="Q2969" s="18">
        <f t="shared" si="157"/>
        <v>3</v>
      </c>
      <c r="R2969" s="68">
        <v>1.49</v>
      </c>
      <c r="S2969" s="69">
        <v>42197.2</v>
      </c>
      <c r="T2969" s="59">
        <f t="shared" si="155"/>
        <v>42197.2</v>
      </c>
    </row>
    <row r="2970" spans="1:20">
      <c r="A2970">
        <f t="shared" si="156"/>
        <v>90</v>
      </c>
      <c r="B2970" s="60" t="s">
        <v>15</v>
      </c>
      <c r="C2970" s="60" t="s">
        <v>183</v>
      </c>
      <c r="D2970" s="60">
        <v>2</v>
      </c>
      <c r="E2970" s="65">
        <v>23236.27</v>
      </c>
      <c r="F2970" s="60">
        <v>2013</v>
      </c>
      <c r="G2970" s="65">
        <v>82.551000000000002</v>
      </c>
      <c r="H2970" s="65">
        <v>7.3641691207885742</v>
      </c>
      <c r="I2970" s="66">
        <v>8.6571836471557617</v>
      </c>
      <c r="J2970" s="5">
        <v>11.350263777930053</v>
      </c>
      <c r="K2970" s="6">
        <v>80.368152634713326</v>
      </c>
      <c r="L2970" s="5">
        <v>73.742460750792503</v>
      </c>
      <c r="M2970" s="5">
        <v>15.688578287284166</v>
      </c>
      <c r="N2970" s="7">
        <v>4.7003915460307768</v>
      </c>
      <c r="O2970" s="7" t="s">
        <v>1705</v>
      </c>
      <c r="P2970" s="67">
        <v>42.650764381610841</v>
      </c>
      <c r="Q2970" s="18">
        <f t="shared" si="157"/>
        <v>3</v>
      </c>
      <c r="R2970" s="68">
        <v>1.62</v>
      </c>
      <c r="S2970" s="69">
        <v>54895.01</v>
      </c>
      <c r="T2970" s="59">
        <f t="shared" si="155"/>
        <v>54895.01</v>
      </c>
    </row>
    <row r="2971" spans="1:20">
      <c r="A2971">
        <f t="shared" si="156"/>
        <v>31</v>
      </c>
      <c r="B2971" s="60" t="s">
        <v>56</v>
      </c>
      <c r="C2971" s="60" t="s">
        <v>224</v>
      </c>
      <c r="D2971" s="60">
        <v>3</v>
      </c>
      <c r="E2971" s="65">
        <v>65519.542999999998</v>
      </c>
      <c r="F2971" s="60">
        <v>2018</v>
      </c>
      <c r="G2971" s="65">
        <v>82.567999999999998</v>
      </c>
      <c r="H2971" s="65">
        <v>6.6659035682678223</v>
      </c>
      <c r="I2971" s="66">
        <v>4.75</v>
      </c>
      <c r="J2971" s="5">
        <v>10.651998225409301</v>
      </c>
      <c r="K2971" s="6">
        <v>75.439455123733936</v>
      </c>
      <c r="L2971" s="5">
        <v>68.813763239813113</v>
      </c>
      <c r="M2971" s="5">
        <v>11.781394640128404</v>
      </c>
      <c r="N2971" s="7">
        <v>5.8408843215749471</v>
      </c>
      <c r="O2971" s="7" t="s">
        <v>873</v>
      </c>
      <c r="P2971" s="67">
        <v>52.631886031866088</v>
      </c>
      <c r="Q2971" s="18">
        <f t="shared" si="157"/>
        <v>3</v>
      </c>
      <c r="R2971" s="68">
        <v>1.56</v>
      </c>
      <c r="S2971" s="69">
        <v>52560.95</v>
      </c>
      <c r="T2971" s="59">
        <f t="shared" si="155"/>
        <v>52560.95</v>
      </c>
    </row>
    <row r="2972" spans="1:20">
      <c r="A2972">
        <f t="shared" si="156"/>
        <v>10</v>
      </c>
      <c r="B2972" s="60" t="s">
        <v>139</v>
      </c>
      <c r="C2972" s="60" t="s">
        <v>307</v>
      </c>
      <c r="D2972" s="60">
        <v>3</v>
      </c>
      <c r="E2972" s="65">
        <v>7914.3720000000003</v>
      </c>
      <c r="F2972" s="60">
        <v>2011</v>
      </c>
      <c r="G2972" s="65">
        <v>82.573999999999998</v>
      </c>
      <c r="H2972" s="65">
        <v>7.6923128763834638</v>
      </c>
      <c r="I2972" s="66">
        <v>5.380000114440918</v>
      </c>
      <c r="J2972" s="5">
        <v>11.678407533524943</v>
      </c>
      <c r="K2972" s="6">
        <v>82.714689139035571</v>
      </c>
      <c r="L2972" s="5">
        <v>76.088997255114748</v>
      </c>
      <c r="M2972" s="5">
        <v>12.411394754569322</v>
      </c>
      <c r="N2972" s="7">
        <v>6.1305758748106998</v>
      </c>
      <c r="O2972" s="7" t="s">
        <v>1925</v>
      </c>
      <c r="P2972" s="67">
        <v>55.820976565325431</v>
      </c>
      <c r="Q2972" s="18">
        <f t="shared" si="157"/>
        <v>3</v>
      </c>
      <c r="R2972" s="68">
        <v>1.65</v>
      </c>
      <c r="S2972" s="69">
        <v>74800.89</v>
      </c>
      <c r="T2972" s="59">
        <f t="shared" si="155"/>
        <v>74800.89</v>
      </c>
    </row>
    <row r="2973" spans="1:20">
      <c r="A2973">
        <f t="shared" si="156"/>
        <v>68</v>
      </c>
      <c r="B2973" s="60" t="s">
        <v>73</v>
      </c>
      <c r="C2973" s="60" t="s">
        <v>241</v>
      </c>
      <c r="D2973" s="60">
        <v>3</v>
      </c>
      <c r="E2973" s="65">
        <v>5255.0169999999998</v>
      </c>
      <c r="F2973" s="60">
        <v>2024</v>
      </c>
      <c r="G2973" s="65">
        <v>82.58</v>
      </c>
      <c r="H2973" s="65">
        <v>6.9806519775390647</v>
      </c>
      <c r="I2973" s="66">
        <v>6.0582928657531738</v>
      </c>
      <c r="J2973" s="5">
        <v>10.966746634680543</v>
      </c>
      <c r="K2973" s="6">
        <v>77.679850505325007</v>
      </c>
      <c r="L2973" s="5">
        <v>71.054158621404184</v>
      </c>
      <c r="M2973" s="5">
        <v>13.089687505881578</v>
      </c>
      <c r="N2973" s="7">
        <v>5.4282547684562736</v>
      </c>
      <c r="O2973" s="7" t="s">
        <v>3486</v>
      </c>
      <c r="P2973" s="67">
        <v>48.515170336791854</v>
      </c>
      <c r="Q2973" s="18">
        <f t="shared" si="157"/>
        <v>3</v>
      </c>
      <c r="R2973" s="68">
        <v>1.49</v>
      </c>
      <c r="S2973" s="69">
        <v>119037.73</v>
      </c>
      <c r="T2973" s="59">
        <f t="shared" si="155"/>
        <v>119037.73</v>
      </c>
    </row>
    <row r="2974" spans="1:20">
      <c r="A2974">
        <f t="shared" si="156"/>
        <v>93</v>
      </c>
      <c r="B2974" s="60" t="s">
        <v>66</v>
      </c>
      <c r="C2974" s="60" t="s">
        <v>234</v>
      </c>
      <c r="D2974" s="60">
        <v>8</v>
      </c>
      <c r="E2974" s="65">
        <v>7064.4669999999996</v>
      </c>
      <c r="F2974" s="60">
        <v>2009</v>
      </c>
      <c r="G2974" s="65">
        <v>82.585999999999999</v>
      </c>
      <c r="H2974" s="65">
        <v>5.3970556259155273</v>
      </c>
      <c r="I2974" s="66">
        <v>6.2310104370117188</v>
      </c>
      <c r="J2974" s="5">
        <v>9.3831502830570059</v>
      </c>
      <c r="K2974" s="6">
        <v>66.467722266629124</v>
      </c>
      <c r="L2974" s="5">
        <v>59.842030382708302</v>
      </c>
      <c r="M2974" s="5">
        <v>13.262405077140123</v>
      </c>
      <c r="N2974" s="7">
        <v>4.5121552263439471</v>
      </c>
      <c r="O2974" s="7" t="s">
        <v>2348</v>
      </c>
      <c r="P2974" s="67">
        <v>41.179356621961468</v>
      </c>
      <c r="Q2974" s="18">
        <f t="shared" si="157"/>
        <v>3</v>
      </c>
      <c r="R2974" s="68">
        <v>1.67</v>
      </c>
      <c r="S2974" s="69">
        <v>53172.3</v>
      </c>
      <c r="T2974" s="59">
        <f t="shared" si="155"/>
        <v>53172.3</v>
      </c>
    </row>
    <row r="2975" spans="1:20">
      <c r="A2975">
        <f t="shared" si="156"/>
        <v>51</v>
      </c>
      <c r="B2975" s="60" t="s">
        <v>95</v>
      </c>
      <c r="C2975" s="60" t="s">
        <v>263</v>
      </c>
      <c r="D2975" s="60">
        <v>3</v>
      </c>
      <c r="E2975" s="65">
        <v>444.98099999999999</v>
      </c>
      <c r="F2975" s="60">
        <v>2015</v>
      </c>
      <c r="G2975" s="65">
        <v>82.590999999999994</v>
      </c>
      <c r="H2975" s="65">
        <v>6.6133942604064941</v>
      </c>
      <c r="I2975" s="66">
        <v>5.570000171661377</v>
      </c>
      <c r="J2975" s="5">
        <v>10.599488917547973</v>
      </c>
      <c r="K2975" s="6">
        <v>75.088485022541477</v>
      </c>
      <c r="L2975" s="5">
        <v>68.462793138620654</v>
      </c>
      <c r="M2975" s="5">
        <v>12.601394811789781</v>
      </c>
      <c r="N2975" s="7">
        <v>5.4329535865797425</v>
      </c>
      <c r="O2975" s="7" t="s">
        <v>1379</v>
      </c>
      <c r="P2975" s="67">
        <v>49.126992663328451</v>
      </c>
      <c r="Q2975" s="18">
        <f t="shared" si="157"/>
        <v>3</v>
      </c>
      <c r="R2975" s="68">
        <v>1.59</v>
      </c>
      <c r="S2975" s="69">
        <v>46170.17</v>
      </c>
      <c r="T2975" s="59">
        <f t="shared" si="155"/>
        <v>46170.17</v>
      </c>
    </row>
    <row r="2976" spans="1:20">
      <c r="A2976">
        <f t="shared" si="156"/>
        <v>103</v>
      </c>
      <c r="B2976" s="60" t="s">
        <v>151</v>
      </c>
      <c r="C2976" s="60" t="s">
        <v>319</v>
      </c>
      <c r="D2976" s="60">
        <v>4</v>
      </c>
      <c r="E2976" s="65">
        <v>9377.8469999999998</v>
      </c>
      <c r="F2976" s="60">
        <v>2019</v>
      </c>
      <c r="G2976" s="65">
        <v>82.596000000000004</v>
      </c>
      <c r="H2976" s="65">
        <v>6.710782527923584</v>
      </c>
      <c r="I2976" s="66">
        <v>7.5656576156616211</v>
      </c>
      <c r="J2976" s="5">
        <v>10.696877185065063</v>
      </c>
      <c r="K2976" s="6">
        <v>75.782986750098871</v>
      </c>
      <c r="L2976" s="5">
        <v>69.157294866178049</v>
      </c>
      <c r="M2976" s="5">
        <v>14.597052255790025</v>
      </c>
      <c r="N2976" s="7">
        <v>4.7377575728514856</v>
      </c>
      <c r="O2976" s="7" t="s">
        <v>834</v>
      </c>
      <c r="P2976" s="67">
        <v>42.641980623358492</v>
      </c>
      <c r="Q2976" s="18">
        <f t="shared" si="157"/>
        <v>3</v>
      </c>
      <c r="R2976" s="68">
        <v>1.55</v>
      </c>
      <c r="S2976" s="69">
        <v>72822.97</v>
      </c>
      <c r="T2976" s="59">
        <f t="shared" si="155"/>
        <v>72822.97</v>
      </c>
    </row>
    <row r="2977" spans="1:20">
      <c r="A2977">
        <f t="shared" si="156"/>
        <v>90</v>
      </c>
      <c r="B2977" s="60" t="s">
        <v>15</v>
      </c>
      <c r="C2977" s="60" t="s">
        <v>183</v>
      </c>
      <c r="D2977" s="60">
        <v>2</v>
      </c>
      <c r="E2977" s="65">
        <v>23948.002</v>
      </c>
      <c r="F2977" s="60">
        <v>2015</v>
      </c>
      <c r="G2977" s="65">
        <v>82.605000000000004</v>
      </c>
      <c r="H2977" s="65">
        <v>7.3090605735778809</v>
      </c>
      <c r="I2977" s="66">
        <v>8.2661867141723633</v>
      </c>
      <c r="J2977" s="5">
        <v>11.295155230719359</v>
      </c>
      <c r="K2977" s="6">
        <v>80.030260752471676</v>
      </c>
      <c r="L2977" s="5">
        <v>73.404568868550854</v>
      </c>
      <c r="M2977" s="5">
        <v>15.297581354300767</v>
      </c>
      <c r="N2977" s="7">
        <v>4.7984427844153199</v>
      </c>
      <c r="O2977" s="7" t="s">
        <v>1402</v>
      </c>
      <c r="P2977" s="67">
        <v>43.389485978247784</v>
      </c>
      <c r="Q2977" s="18">
        <f t="shared" si="157"/>
        <v>3</v>
      </c>
      <c r="R2977" s="68">
        <v>1.59</v>
      </c>
      <c r="S2977" s="69">
        <v>55880</v>
      </c>
      <c r="T2977" s="59">
        <f t="shared" si="155"/>
        <v>55880</v>
      </c>
    </row>
    <row r="2978" spans="1:20">
      <c r="A2978">
        <f t="shared" si="156"/>
        <v>12</v>
      </c>
      <c r="B2978" s="60" t="s">
        <v>135</v>
      </c>
      <c r="C2978" s="60" t="s">
        <v>303</v>
      </c>
      <c r="D2978" s="60">
        <v>3</v>
      </c>
      <c r="E2978" s="65">
        <v>46683.686000000002</v>
      </c>
      <c r="F2978" s="60">
        <v>2015</v>
      </c>
      <c r="G2978" s="65">
        <v>82.611000000000004</v>
      </c>
      <c r="H2978" s="65">
        <v>6.3806633949279785</v>
      </c>
      <c r="I2978" s="66">
        <v>3.9300000667572021</v>
      </c>
      <c r="J2978" s="5">
        <v>10.366758052069457</v>
      </c>
      <c r="K2978" s="6">
        <v>73.457566090785818</v>
      </c>
      <c r="L2978" s="5">
        <v>66.831874206864995</v>
      </c>
      <c r="M2978" s="5">
        <v>10.961394706885606</v>
      </c>
      <c r="N2978" s="7">
        <v>6.0970228692598116</v>
      </c>
      <c r="O2978" s="7" t="s">
        <v>1330</v>
      </c>
      <c r="P2978" s="67">
        <v>55.131779241802327</v>
      </c>
      <c r="Q2978" s="18">
        <f t="shared" si="157"/>
        <v>3</v>
      </c>
      <c r="R2978" s="68">
        <v>1.59</v>
      </c>
      <c r="S2978" s="69">
        <v>43053.760000000002</v>
      </c>
      <c r="T2978" s="59">
        <f t="shared" si="155"/>
        <v>43053.760000000002</v>
      </c>
    </row>
    <row r="2979" spans="1:20">
      <c r="A2979">
        <f t="shared" si="156"/>
        <v>13</v>
      </c>
      <c r="B2979" s="60" t="s">
        <v>74</v>
      </c>
      <c r="C2979" s="60" t="s">
        <v>242</v>
      </c>
      <c r="D2979" s="60">
        <v>4</v>
      </c>
      <c r="E2979" s="65">
        <v>8657.4740000000002</v>
      </c>
      <c r="F2979" s="60">
        <v>2019</v>
      </c>
      <c r="G2979" s="65">
        <v>82.905000000000001</v>
      </c>
      <c r="H2979" s="65">
        <v>7.331779956817627</v>
      </c>
      <c r="I2979" s="66">
        <v>4.679999828338623</v>
      </c>
      <c r="J2979" s="5">
        <v>11.317874613959106</v>
      </c>
      <c r="K2979" s="6">
        <v>80.482469633883539</v>
      </c>
      <c r="L2979" s="5">
        <v>73.856777749962717</v>
      </c>
      <c r="M2979" s="5">
        <v>11.711394468467027</v>
      </c>
      <c r="N2979" s="7">
        <v>6.3064033876428942</v>
      </c>
      <c r="O2979" s="7" t="s">
        <v>741</v>
      </c>
      <c r="P2979" s="67">
        <v>56.760508937796686</v>
      </c>
      <c r="Q2979" s="18">
        <f t="shared" si="157"/>
        <v>3</v>
      </c>
      <c r="R2979" s="68">
        <v>1.55</v>
      </c>
      <c r="S2979" s="69">
        <v>44580.81</v>
      </c>
      <c r="T2979" s="59">
        <f t="shared" si="155"/>
        <v>44580.81</v>
      </c>
    </row>
    <row r="2980" spans="1:20">
      <c r="A2980">
        <f t="shared" si="156"/>
        <v>91</v>
      </c>
      <c r="B2980" s="60" t="s">
        <v>130</v>
      </c>
      <c r="C2980" s="60" t="s">
        <v>298</v>
      </c>
      <c r="D2980" s="60">
        <v>8</v>
      </c>
      <c r="E2980" s="65">
        <v>5457.9</v>
      </c>
      <c r="F2980" s="60">
        <v>2014</v>
      </c>
      <c r="G2980" s="65">
        <v>82.614999999999995</v>
      </c>
      <c r="H2980" s="65">
        <v>7.0623645782470703</v>
      </c>
      <c r="I2980" s="66">
        <v>7.8454079627990723</v>
      </c>
      <c r="J2980" s="5">
        <v>11.048459235388549</v>
      </c>
      <c r="K2980" s="6">
        <v>78.291807091071803</v>
      </c>
      <c r="L2980" s="5">
        <v>71.66611520715098</v>
      </c>
      <c r="M2980" s="5">
        <v>14.876802602927476</v>
      </c>
      <c r="N2980" s="7">
        <v>4.8173063204487523</v>
      </c>
      <c r="O2980" s="7" t="s">
        <v>1574</v>
      </c>
      <c r="P2980" s="67">
        <v>43.661108871341703</v>
      </c>
      <c r="Q2980" s="18">
        <f t="shared" si="157"/>
        <v>3</v>
      </c>
      <c r="R2980" s="68">
        <v>1.61</v>
      </c>
      <c r="S2980" s="69">
        <v>107066.86</v>
      </c>
      <c r="T2980" s="59">
        <f t="shared" si="155"/>
        <v>107066.86</v>
      </c>
    </row>
    <row r="2981" spans="1:20">
      <c r="A2981">
        <f t="shared" si="156"/>
        <v>6</v>
      </c>
      <c r="B2981" s="60" t="s">
        <v>139</v>
      </c>
      <c r="C2981" s="60" t="s">
        <v>307</v>
      </c>
      <c r="D2981" s="60">
        <v>3</v>
      </c>
      <c r="E2981" s="65">
        <v>7998.9260000000004</v>
      </c>
      <c r="F2981" s="60">
        <v>2012</v>
      </c>
      <c r="G2981" s="65">
        <v>82.617000000000004</v>
      </c>
      <c r="H2981" s="65">
        <v>7.7762088775634766</v>
      </c>
      <c r="I2981" s="66">
        <v>5.2399997711181641</v>
      </c>
      <c r="J2981" s="5">
        <v>11.762303534704955</v>
      </c>
      <c r="K2981" s="6">
        <v>83.352282272506073</v>
      </c>
      <c r="L2981" s="5">
        <v>76.726590388585251</v>
      </c>
      <c r="M2981" s="5">
        <v>12.271394411246568</v>
      </c>
      <c r="N2981" s="7">
        <v>6.2524752947608269</v>
      </c>
      <c r="O2981" s="7" t="s">
        <v>1807</v>
      </c>
      <c r="P2981" s="67">
        <v>56.734177990741522</v>
      </c>
      <c r="Q2981" s="18">
        <f t="shared" si="157"/>
        <v>3</v>
      </c>
      <c r="R2981" s="68">
        <v>1.62</v>
      </c>
      <c r="S2981" s="69">
        <v>74883.62</v>
      </c>
      <c r="T2981" s="59">
        <f t="shared" si="155"/>
        <v>74883.62</v>
      </c>
    </row>
    <row r="2982" spans="1:20">
      <c r="A2982">
        <f t="shared" si="156"/>
        <v>15</v>
      </c>
      <c r="B2982" s="60" t="s">
        <v>113</v>
      </c>
      <c r="C2982" s="60" t="s">
        <v>281</v>
      </c>
      <c r="D2982" s="60">
        <v>3</v>
      </c>
      <c r="E2982" s="65">
        <v>5276.8019999999997</v>
      </c>
      <c r="F2982" s="60">
        <v>2017</v>
      </c>
      <c r="G2982" s="65">
        <v>82.623999999999995</v>
      </c>
      <c r="H2982" s="65">
        <v>7.5787448883056641</v>
      </c>
      <c r="I2982" s="66">
        <v>5.1399998664855957</v>
      </c>
      <c r="J2982" s="5">
        <v>11.564839545447143</v>
      </c>
      <c r="K2982" s="6">
        <v>81.959918968373145</v>
      </c>
      <c r="L2982" s="5">
        <v>75.334227084452323</v>
      </c>
      <c r="M2982" s="5">
        <v>12.171394506614</v>
      </c>
      <c r="N2982" s="7">
        <v>6.1894491254486335</v>
      </c>
      <c r="O2982" s="7" t="s">
        <v>1027</v>
      </c>
      <c r="P2982" s="67">
        <v>55.902618292819554</v>
      </c>
      <c r="Q2982" s="18">
        <f t="shared" si="157"/>
        <v>3</v>
      </c>
      <c r="R2982" s="68">
        <v>1.58</v>
      </c>
      <c r="S2982" s="69">
        <v>87194.11</v>
      </c>
      <c r="T2982" s="59">
        <f t="shared" si="155"/>
        <v>87194.11</v>
      </c>
    </row>
    <row r="2983" spans="1:20">
      <c r="A2983">
        <f t="shared" si="156"/>
        <v>86</v>
      </c>
      <c r="B2983" s="60" t="s">
        <v>33</v>
      </c>
      <c r="C2983" s="60" t="s">
        <v>201</v>
      </c>
      <c r="D2983" s="60">
        <v>2</v>
      </c>
      <c r="E2983" s="65">
        <v>39299.105000000003</v>
      </c>
      <c r="F2983" s="60">
        <v>2023</v>
      </c>
      <c r="G2983" s="65">
        <v>82.63</v>
      </c>
      <c r="H2983" s="65">
        <v>6.8426291465759306</v>
      </c>
      <c r="I2983" s="66">
        <v>6.8600001335144043</v>
      </c>
      <c r="J2983" s="5">
        <v>10.828723803717409</v>
      </c>
      <c r="K2983" s="6">
        <v>76.748645939318862</v>
      </c>
      <c r="L2983" s="5">
        <v>70.12295405539804</v>
      </c>
      <c r="M2983" s="5">
        <v>13.891394773642809</v>
      </c>
      <c r="N2983" s="7">
        <v>5.047941923617894</v>
      </c>
      <c r="O2983" s="7" t="s">
        <v>3487</v>
      </c>
      <c r="P2983" s="67">
        <v>45.169058762377013</v>
      </c>
      <c r="Q2983" s="18">
        <f t="shared" si="157"/>
        <v>3</v>
      </c>
      <c r="R2983" s="68">
        <v>1.5</v>
      </c>
      <c r="S2983" s="69">
        <v>57517.440000000002</v>
      </c>
      <c r="T2983" s="59">
        <f t="shared" si="155"/>
        <v>57517.440000000002</v>
      </c>
    </row>
    <row r="2984" spans="1:20">
      <c r="A2984">
        <f t="shared" si="156"/>
        <v>6</v>
      </c>
      <c r="B2984" s="60" t="s">
        <v>113</v>
      </c>
      <c r="C2984" s="60" t="s">
        <v>281</v>
      </c>
      <c r="D2984" s="60">
        <v>3</v>
      </c>
      <c r="E2984" s="65">
        <v>5456.8010000000004</v>
      </c>
      <c r="F2984" s="60">
        <v>2022</v>
      </c>
      <c r="G2984" s="65">
        <v>82.631</v>
      </c>
      <c r="H2984" s="65">
        <v>7.2946043014526367</v>
      </c>
      <c r="I2984" s="66">
        <v>4.25</v>
      </c>
      <c r="J2984" s="5">
        <v>11.280698958594115</v>
      </c>
      <c r="K2984" s="6">
        <v>79.952990194173339</v>
      </c>
      <c r="L2984" s="5">
        <v>73.327298310252516</v>
      </c>
      <c r="M2984" s="5">
        <v>11.281394640128404</v>
      </c>
      <c r="N2984" s="7">
        <v>6.4998433836738743</v>
      </c>
      <c r="O2984" s="7" t="s">
        <v>3488</v>
      </c>
      <c r="P2984" s="67">
        <v>58.22886698660686</v>
      </c>
      <c r="Q2984" s="18">
        <f t="shared" si="157"/>
        <v>3</v>
      </c>
      <c r="R2984" s="68">
        <v>1.51</v>
      </c>
      <c r="S2984" s="69">
        <v>91051.08</v>
      </c>
      <c r="T2984" s="59">
        <f t="shared" si="155"/>
        <v>91051.08</v>
      </c>
    </row>
    <row r="2985" spans="1:20">
      <c r="A2985">
        <f t="shared" si="156"/>
        <v>37</v>
      </c>
      <c r="B2985" s="60" t="s">
        <v>77</v>
      </c>
      <c r="C2985" s="60" t="s">
        <v>245</v>
      </c>
      <c r="D2985" s="60">
        <v>8</v>
      </c>
      <c r="E2985" s="65">
        <v>128155.99</v>
      </c>
      <c r="F2985" s="60">
        <v>2008</v>
      </c>
      <c r="G2985" s="65">
        <v>82.632999999999996</v>
      </c>
      <c r="H2985" s="65">
        <v>5.9106793403625488</v>
      </c>
      <c r="I2985" s="66">
        <v>4.8600001335144043</v>
      </c>
      <c r="J2985" s="5">
        <v>9.8967739975040274</v>
      </c>
      <c r="K2985" s="6">
        <v>70.145992667168912</v>
      </c>
      <c r="L2985" s="5">
        <v>63.520300783248089</v>
      </c>
      <c r="M2985" s="5">
        <v>11.891394773642809</v>
      </c>
      <c r="N2985" s="7">
        <v>5.3417031384779508</v>
      </c>
      <c r="O2985" s="7" t="s">
        <v>2453</v>
      </c>
      <c r="P2985" s="67">
        <v>48.862124579075427</v>
      </c>
      <c r="Q2985" s="18">
        <f t="shared" si="157"/>
        <v>3</v>
      </c>
      <c r="R2985" s="68">
        <v>1.69</v>
      </c>
      <c r="S2985" s="69">
        <v>41645.57</v>
      </c>
      <c r="T2985" s="59">
        <f t="shared" si="155"/>
        <v>41645.57</v>
      </c>
    </row>
    <row r="2986" spans="1:20">
      <c r="A2986">
        <f t="shared" si="156"/>
        <v>34</v>
      </c>
      <c r="B2986" s="60" t="s">
        <v>75</v>
      </c>
      <c r="C2986" s="60" t="s">
        <v>243</v>
      </c>
      <c r="D2986" s="60">
        <v>3</v>
      </c>
      <c r="E2986" s="65">
        <v>60653.868000000002</v>
      </c>
      <c r="F2986" s="60">
        <v>2013</v>
      </c>
      <c r="G2986" s="65">
        <v>82.652000000000001</v>
      </c>
      <c r="H2986" s="65">
        <v>6.009373664855957</v>
      </c>
      <c r="I2986" s="66">
        <v>4.2899999618530273</v>
      </c>
      <c r="J2986" s="5">
        <v>9.9954683219974356</v>
      </c>
      <c r="K2986" s="6">
        <v>70.861804365377282</v>
      </c>
      <c r="L2986" s="5">
        <v>64.236112481456459</v>
      </c>
      <c r="M2986" s="5">
        <v>11.321394601981432</v>
      </c>
      <c r="N2986" s="7">
        <v>5.6738692307583802</v>
      </c>
      <c r="O2986" s="7" t="s">
        <v>1651</v>
      </c>
      <c r="P2986" s="67">
        <v>51.483979009684553</v>
      </c>
      <c r="Q2986" s="18">
        <f t="shared" si="157"/>
        <v>3</v>
      </c>
      <c r="R2986" s="68">
        <v>1.62</v>
      </c>
      <c r="S2986" s="69">
        <v>46833.36</v>
      </c>
      <c r="T2986" s="59">
        <f t="shared" si="155"/>
        <v>46833.36</v>
      </c>
    </row>
    <row r="2987" spans="1:20">
      <c r="A2987">
        <f t="shared" si="156"/>
        <v>65</v>
      </c>
      <c r="B2987" s="60" t="s">
        <v>95</v>
      </c>
      <c r="C2987" s="60" t="s">
        <v>263</v>
      </c>
      <c r="D2987" s="60">
        <v>3</v>
      </c>
      <c r="E2987" s="65">
        <v>455.26900000000001</v>
      </c>
      <c r="F2987" s="60">
        <v>2016</v>
      </c>
      <c r="G2987" s="65">
        <v>82.656999999999996</v>
      </c>
      <c r="H2987" s="65">
        <v>6.5908422470092773</v>
      </c>
      <c r="I2987" s="66">
        <v>6.0799999237060547</v>
      </c>
      <c r="J2987" s="5">
        <v>10.576936904150756</v>
      </c>
      <c r="K2987" s="6">
        <v>74.988599863135548</v>
      </c>
      <c r="L2987" s="5">
        <v>68.362907979214725</v>
      </c>
      <c r="M2987" s="5">
        <v>13.111394563834459</v>
      </c>
      <c r="N2987" s="7">
        <v>5.2140073770476043</v>
      </c>
      <c r="O2987" s="7" t="s">
        <v>1230</v>
      </c>
      <c r="P2987" s="67">
        <v>47.092505046466513</v>
      </c>
      <c r="Q2987" s="18">
        <f t="shared" si="157"/>
        <v>3</v>
      </c>
      <c r="R2987" s="68">
        <v>1.58</v>
      </c>
      <c r="S2987" s="69">
        <v>46965.599999999999</v>
      </c>
      <c r="T2987" s="59">
        <f t="shared" si="155"/>
        <v>46965.599999999999</v>
      </c>
    </row>
    <row r="2988" spans="1:20">
      <c r="A2988">
        <f t="shared" si="156"/>
        <v>20</v>
      </c>
      <c r="B2988" s="60" t="s">
        <v>108</v>
      </c>
      <c r="C2988" s="60" t="s">
        <v>276</v>
      </c>
      <c r="D2988" s="60">
        <v>2</v>
      </c>
      <c r="E2988" s="65">
        <v>5069.8950000000004</v>
      </c>
      <c r="F2988" s="60">
        <v>2020</v>
      </c>
      <c r="G2988" s="65">
        <v>82.662999999999997</v>
      </c>
      <c r="H2988" s="65">
        <v>7.2573819160461426</v>
      </c>
      <c r="I2988" s="66">
        <v>4.9904165267944336</v>
      </c>
      <c r="J2988" s="5">
        <v>11.243476573187621</v>
      </c>
      <c r="K2988" s="6">
        <v>79.720033854858897</v>
      </c>
      <c r="L2988" s="5">
        <v>73.094341970938075</v>
      </c>
      <c r="M2988" s="5">
        <v>12.021811166922838</v>
      </c>
      <c r="N2988" s="7">
        <v>6.0801439114309153</v>
      </c>
      <c r="O2988" s="7" t="s">
        <v>643</v>
      </c>
      <c r="P2988" s="67">
        <v>54.596529175283045</v>
      </c>
      <c r="Q2988" s="18">
        <f t="shared" ref="Q2988:Q3010" si="158">IF(I2988&lt;R2988,1,IF(I2988&lt;R2988*2,2,3))</f>
        <v>3</v>
      </c>
      <c r="R2988" s="68">
        <v>1.53</v>
      </c>
      <c r="S2988" s="69">
        <v>46266.400000000001</v>
      </c>
      <c r="T2988" s="59">
        <f t="shared" si="155"/>
        <v>46266.400000000001</v>
      </c>
    </row>
    <row r="2989" spans="1:20">
      <c r="A2989">
        <f t="shared" si="156"/>
        <v>32</v>
      </c>
      <c r="B2989" s="60" t="s">
        <v>77</v>
      </c>
      <c r="C2989" s="60" t="s">
        <v>245</v>
      </c>
      <c r="D2989" s="60">
        <v>8</v>
      </c>
      <c r="E2989" s="65">
        <v>128096.432</v>
      </c>
      <c r="F2989" s="60">
        <v>2011</v>
      </c>
      <c r="G2989" s="65">
        <v>82.671000000000006</v>
      </c>
      <c r="H2989" s="65">
        <v>6.2627935409545898</v>
      </c>
      <c r="I2989" s="66">
        <v>4.7300000190734863</v>
      </c>
      <c r="J2989" s="5">
        <v>10.248888198096068</v>
      </c>
      <c r="K2989" s="6">
        <v>72.67510016747697</v>
      </c>
      <c r="L2989" s="5">
        <v>66.049408283556147</v>
      </c>
      <c r="M2989" s="5">
        <v>11.761394659201891</v>
      </c>
      <c r="N2989" s="7">
        <v>5.6157802877467722</v>
      </c>
      <c r="O2989" s="7" t="s">
        <v>1975</v>
      </c>
      <c r="P2989" s="67">
        <v>51.133587812908139</v>
      </c>
      <c r="Q2989" s="18">
        <f t="shared" si="158"/>
        <v>3</v>
      </c>
      <c r="R2989" s="68">
        <v>1.65</v>
      </c>
      <c r="S2989" s="69">
        <v>40967.339999999997</v>
      </c>
      <c r="T2989" s="59">
        <f t="shared" si="155"/>
        <v>40967.339999999997</v>
      </c>
    </row>
    <row r="2990" spans="1:20">
      <c r="A2990" t="str">
        <f t="shared" si="156"/>
        <v/>
      </c>
      <c r="B2990" s="60" t="s">
        <v>30</v>
      </c>
      <c r="C2990" s="60" t="s">
        <v>198</v>
      </c>
      <c r="D2990" s="60">
        <v>5</v>
      </c>
      <c r="E2990" s="65">
        <v>14390.003000000001</v>
      </c>
      <c r="F2990" s="60">
        <v>2025</v>
      </c>
      <c r="G2990" s="65">
        <v>63.972999999999999</v>
      </c>
      <c r="H2990" s="65" t="s">
        <v>367</v>
      </c>
      <c r="I2990" s="66">
        <v>0.62000000476837158</v>
      </c>
      <c r="J2990" s="5" t="s">
        <v>367</v>
      </c>
      <c r="K2990" s="6" t="s">
        <v>367</v>
      </c>
      <c r="L2990" s="5" t="s">
        <v>367</v>
      </c>
      <c r="M2990" s="5">
        <v>7.6513946448967758</v>
      </c>
      <c r="N2990" s="7" t="s">
        <v>367</v>
      </c>
      <c r="O2990" s="7" t="s">
        <v>3489</v>
      </c>
      <c r="P2990" s="67" t="s">
        <v>367</v>
      </c>
      <c r="Q2990" s="18">
        <f t="shared" si="158"/>
        <v>1</v>
      </c>
      <c r="R2990" s="68">
        <v>1.48</v>
      </c>
      <c r="S2990" s="69" t="s">
        <v>367</v>
      </c>
      <c r="T2990" s="59">
        <f t="shared" si="155"/>
        <v>1051.26</v>
      </c>
    </row>
    <row r="2991" spans="1:20">
      <c r="A2991">
        <f t="shared" si="156"/>
        <v>11</v>
      </c>
      <c r="B2991" s="60" t="s">
        <v>139</v>
      </c>
      <c r="C2991" s="60" t="s">
        <v>307</v>
      </c>
      <c r="D2991" s="60">
        <v>3</v>
      </c>
      <c r="E2991" s="65">
        <v>8091.2020000000002</v>
      </c>
      <c r="F2991" s="60">
        <v>2013</v>
      </c>
      <c r="G2991" s="65">
        <v>82.688999999999993</v>
      </c>
      <c r="H2991" s="65">
        <v>7.6345062255859375</v>
      </c>
      <c r="I2991" s="66">
        <v>5.190000057220459</v>
      </c>
      <c r="J2991" s="5">
        <v>11.620600882727416</v>
      </c>
      <c r="K2991" s="6">
        <v>82.419887545498938</v>
      </c>
      <c r="L2991" s="5">
        <v>75.794195661578115</v>
      </c>
      <c r="M2991" s="5">
        <v>12.221394697348863</v>
      </c>
      <c r="N2991" s="7">
        <v>6.2017631815802368</v>
      </c>
      <c r="O2991" s="7" t="s">
        <v>1678</v>
      </c>
      <c r="P2991" s="67">
        <v>56.274022625092172</v>
      </c>
      <c r="Q2991" s="18">
        <f t="shared" si="158"/>
        <v>3</v>
      </c>
      <c r="R2991" s="68">
        <v>1.62</v>
      </c>
      <c r="S2991" s="69">
        <v>75354.16</v>
      </c>
      <c r="T2991" s="59">
        <f t="shared" si="155"/>
        <v>75354.16</v>
      </c>
    </row>
    <row r="2992" spans="1:20">
      <c r="A2992">
        <f t="shared" si="156"/>
        <v>82</v>
      </c>
      <c r="B2992" s="60" t="s">
        <v>68</v>
      </c>
      <c r="C2992" s="60" t="s">
        <v>236</v>
      </c>
      <c r="D2992" s="60">
        <v>3</v>
      </c>
      <c r="E2992" s="65">
        <v>387.55799999999999</v>
      </c>
      <c r="F2992" s="60">
        <v>2023</v>
      </c>
      <c r="G2992" s="65">
        <v>82.691000000000003</v>
      </c>
      <c r="H2992" s="65">
        <v>7.5615808486938505</v>
      </c>
      <c r="I2992" s="66">
        <v>7.5378313064575195</v>
      </c>
      <c r="J2992" s="5">
        <v>11.547675505835329</v>
      </c>
      <c r="K2992" s="6">
        <v>81.904640422204736</v>
      </c>
      <c r="L2992" s="5">
        <v>75.278948538283913</v>
      </c>
      <c r="M2992" s="5">
        <v>14.569225946585924</v>
      </c>
      <c r="N2992" s="7">
        <v>5.1669833946067936</v>
      </c>
      <c r="O2992" s="7" t="s">
        <v>3490</v>
      </c>
      <c r="P2992" s="67">
        <v>46.234243600003609</v>
      </c>
      <c r="Q2992" s="18">
        <f t="shared" si="158"/>
        <v>3</v>
      </c>
      <c r="R2992" s="68">
        <v>1.5</v>
      </c>
      <c r="S2992" s="69">
        <v>68118.399999999994</v>
      </c>
      <c r="T2992" s="59">
        <f t="shared" si="155"/>
        <v>68118.399999999994</v>
      </c>
    </row>
    <row r="2993" spans="1:20">
      <c r="A2993">
        <f t="shared" si="156"/>
        <v>19</v>
      </c>
      <c r="B2993" s="60" t="s">
        <v>135</v>
      </c>
      <c r="C2993" s="60" t="s">
        <v>303</v>
      </c>
      <c r="D2993" s="60">
        <v>3</v>
      </c>
      <c r="E2993" s="65">
        <v>46860.389000000003</v>
      </c>
      <c r="F2993" s="60">
        <v>2013</v>
      </c>
      <c r="G2993" s="65">
        <v>82.694000000000003</v>
      </c>
      <c r="H2993" s="65">
        <v>6.1500272750854492</v>
      </c>
      <c r="I2993" s="66">
        <v>4.0399999618530273</v>
      </c>
      <c r="J2993" s="5">
        <v>10.136121932226928</v>
      </c>
      <c r="K2993" s="6">
        <v>71.895468565000769</v>
      </c>
      <c r="L2993" s="5">
        <v>65.269776681079946</v>
      </c>
      <c r="M2993" s="5">
        <v>11.071394601981432</v>
      </c>
      <c r="N2993" s="7">
        <v>5.8953527561377594</v>
      </c>
      <c r="O2993" s="7" t="s">
        <v>1639</v>
      </c>
      <c r="P2993" s="67">
        <v>53.493692788389097</v>
      </c>
      <c r="Q2993" s="18">
        <f t="shared" si="158"/>
        <v>3</v>
      </c>
      <c r="R2993" s="68">
        <v>1.62</v>
      </c>
      <c r="S2993" s="69">
        <v>40594.910000000003</v>
      </c>
      <c r="T2993" s="59">
        <f t="shared" si="155"/>
        <v>40594.910000000003</v>
      </c>
    </row>
    <row r="2994" spans="1:20">
      <c r="A2994">
        <f t="shared" si="156"/>
        <v>6</v>
      </c>
      <c r="B2994" s="60" t="s">
        <v>74</v>
      </c>
      <c r="C2994" s="60" t="s">
        <v>242</v>
      </c>
      <c r="D2994" s="60">
        <v>4</v>
      </c>
      <c r="E2994" s="65">
        <v>8800.3760000000002</v>
      </c>
      <c r="F2994" s="60">
        <v>2020</v>
      </c>
      <c r="G2994" s="65">
        <v>82.7</v>
      </c>
      <c r="H2994" s="65">
        <v>7.1949281692504883</v>
      </c>
      <c r="I2994" s="66">
        <v>4.320000171661377</v>
      </c>
      <c r="J2994" s="5">
        <v>11.181022826391967</v>
      </c>
      <c r="K2994" s="6">
        <v>79.31270028723209</v>
      </c>
      <c r="L2994" s="5">
        <v>72.687008403311268</v>
      </c>
      <c r="M2994" s="5">
        <v>11.351394811789781</v>
      </c>
      <c r="N2994" s="7">
        <v>6.4033547954668188</v>
      </c>
      <c r="O2994" s="7" t="s">
        <v>609</v>
      </c>
      <c r="P2994" s="67">
        <v>57.498794765881925</v>
      </c>
      <c r="Q2994" s="18">
        <f t="shared" si="158"/>
        <v>3</v>
      </c>
      <c r="R2994" s="68">
        <v>1.53</v>
      </c>
      <c r="S2994" s="69">
        <v>42915.94</v>
      </c>
      <c r="T2994" s="59">
        <f t="shared" si="155"/>
        <v>42915.94</v>
      </c>
    </row>
    <row r="2995" spans="1:20">
      <c r="A2995">
        <f t="shared" si="156"/>
        <v>5</v>
      </c>
      <c r="B2995" s="60" t="s">
        <v>74</v>
      </c>
      <c r="C2995" s="60" t="s">
        <v>242</v>
      </c>
      <c r="D2995" s="60">
        <v>4</v>
      </c>
      <c r="E2995" s="65">
        <v>8942.9240000000009</v>
      </c>
      <c r="F2995" s="60">
        <v>2021</v>
      </c>
      <c r="G2995" s="65">
        <v>82.516999999999996</v>
      </c>
      <c r="H2995" s="65">
        <v>7.5775279998779297</v>
      </c>
      <c r="I2995" s="66">
        <v>4.570000171661377</v>
      </c>
      <c r="J2995" s="5">
        <v>11.563622657019408</v>
      </c>
      <c r="K2995" s="6">
        <v>81.845166059240327</v>
      </c>
      <c r="L2995" s="5">
        <v>75.219474175319505</v>
      </c>
      <c r="M2995" s="5">
        <v>11.601394811789781</v>
      </c>
      <c r="N2995" s="7">
        <v>6.4836578183580649</v>
      </c>
      <c r="O2995" s="7" t="s">
        <v>420</v>
      </c>
      <c r="P2995" s="67">
        <v>58.151871342118142</v>
      </c>
      <c r="Q2995" s="18">
        <f t="shared" si="158"/>
        <v>3</v>
      </c>
      <c r="R2995" s="68">
        <v>1.52</v>
      </c>
      <c r="S2995" s="69">
        <v>46162.080000000002</v>
      </c>
      <c r="T2995" s="59">
        <f t="shared" si="155"/>
        <v>46162.080000000002</v>
      </c>
    </row>
    <row r="2996" spans="1:20">
      <c r="A2996">
        <f t="shared" si="156"/>
        <v>58</v>
      </c>
      <c r="B2996" s="60" t="s">
        <v>68</v>
      </c>
      <c r="C2996" s="60" t="s">
        <v>236</v>
      </c>
      <c r="D2996" s="60">
        <v>3</v>
      </c>
      <c r="E2996" s="65">
        <v>366.61399999999998</v>
      </c>
      <c r="F2996" s="60">
        <v>2020</v>
      </c>
      <c r="G2996" s="65">
        <v>82.710999999999999</v>
      </c>
      <c r="H2996" s="65">
        <v>7.5754895210266113</v>
      </c>
      <c r="I2996" s="66">
        <v>7.0709080696105957</v>
      </c>
      <c r="J2996" s="5">
        <v>11.56158417816809</v>
      </c>
      <c r="K2996" s="6">
        <v>82.023124663014912</v>
      </c>
      <c r="L2996" s="5">
        <v>75.397432779094089</v>
      </c>
      <c r="M2996" s="5">
        <v>14.102302709739</v>
      </c>
      <c r="N2996" s="7">
        <v>5.3464625126097234</v>
      </c>
      <c r="O2996" s="7" t="s">
        <v>603</v>
      </c>
      <c r="P2996" s="67">
        <v>48.008451906125657</v>
      </c>
      <c r="Q2996" s="18">
        <f t="shared" si="158"/>
        <v>3</v>
      </c>
      <c r="R2996" s="68">
        <v>1.53</v>
      </c>
      <c r="S2996" s="69">
        <v>59543.81</v>
      </c>
      <c r="T2996" s="59">
        <f t="shared" si="155"/>
        <v>59543.81</v>
      </c>
    </row>
    <row r="2997" spans="1:20">
      <c r="A2997" t="str">
        <f t="shared" si="156"/>
        <v/>
      </c>
      <c r="B2997" s="60" t="s">
        <v>122</v>
      </c>
      <c r="C2997" s="60" t="s">
        <v>290</v>
      </c>
      <c r="D2997" s="60">
        <v>4</v>
      </c>
      <c r="E2997" s="65">
        <v>2761.1419999999998</v>
      </c>
      <c r="F2997" s="60">
        <v>2018</v>
      </c>
      <c r="G2997" s="65">
        <v>82.713999999999999</v>
      </c>
      <c r="H2997" s="65" t="s">
        <v>367</v>
      </c>
      <c r="I2997" s="66">
        <v>13.340000152587891</v>
      </c>
      <c r="J2997" s="5" t="s">
        <v>367</v>
      </c>
      <c r="K2997" s="6" t="s">
        <v>367</v>
      </c>
      <c r="L2997" s="5" t="s">
        <v>367</v>
      </c>
      <c r="M2997" s="5">
        <v>20.371394792716295</v>
      </c>
      <c r="N2997" s="7" t="s">
        <v>367</v>
      </c>
      <c r="O2997" s="7" t="s">
        <v>854</v>
      </c>
      <c r="P2997" s="67" t="s">
        <v>367</v>
      </c>
      <c r="Q2997" s="18">
        <f t="shared" si="158"/>
        <v>3</v>
      </c>
      <c r="R2997" s="68">
        <v>1.56</v>
      </c>
      <c r="S2997" s="69">
        <v>114909.79</v>
      </c>
      <c r="T2997" s="59">
        <f t="shared" si="155"/>
        <v>114909.79</v>
      </c>
    </row>
    <row r="2998" spans="1:20">
      <c r="A2998" t="str">
        <f t="shared" si="156"/>
        <v/>
      </c>
      <c r="B2998" s="60" t="s">
        <v>64</v>
      </c>
      <c r="C2998" s="60" t="s">
        <v>232</v>
      </c>
      <c r="D2998" s="60">
        <v>1</v>
      </c>
      <c r="E2998" s="65">
        <v>11906.094999999999</v>
      </c>
      <c r="F2998" s="60">
        <v>2025</v>
      </c>
      <c r="G2998" s="65">
        <v>65.298000000000002</v>
      </c>
      <c r="H2998" s="65" t="s">
        <v>367</v>
      </c>
      <c r="I2998" s="66">
        <v>0.62000000476837158</v>
      </c>
      <c r="J2998" s="5" t="s">
        <v>367</v>
      </c>
      <c r="K2998" s="6" t="s">
        <v>367</v>
      </c>
      <c r="L2998" s="5" t="s">
        <v>367</v>
      </c>
      <c r="M2998" s="5">
        <v>7.6513946448967758</v>
      </c>
      <c r="N2998" s="7" t="s">
        <v>367</v>
      </c>
      <c r="O2998" s="7" t="s">
        <v>3491</v>
      </c>
      <c r="P2998" s="67" t="s">
        <v>367</v>
      </c>
      <c r="Q2998" s="18">
        <f t="shared" si="158"/>
        <v>1</v>
      </c>
      <c r="R2998" s="68">
        <v>1.48</v>
      </c>
      <c r="S2998" s="69" t="s">
        <v>367</v>
      </c>
      <c r="T2998" s="59">
        <f t="shared" si="155"/>
        <v>2809.65</v>
      </c>
    </row>
    <row r="2999" spans="1:20">
      <c r="A2999">
        <f t="shared" si="156"/>
        <v>94</v>
      </c>
      <c r="B2999" s="60" t="s">
        <v>15</v>
      </c>
      <c r="C2999" s="60" t="s">
        <v>183</v>
      </c>
      <c r="D2999" s="60">
        <v>2</v>
      </c>
      <c r="E2999" s="65">
        <v>24731.038</v>
      </c>
      <c r="F2999" s="60">
        <v>2017</v>
      </c>
      <c r="G2999" s="65">
        <v>82.718000000000004</v>
      </c>
      <c r="H2999" s="65">
        <v>7.2570376396179199</v>
      </c>
      <c r="I2999" s="66">
        <v>8.1846103668212891</v>
      </c>
      <c r="J2999" s="5">
        <v>11.243132296759399</v>
      </c>
      <c r="K2999" s="6">
        <v>79.770633086256922</v>
      </c>
      <c r="L2999" s="5">
        <v>73.144941202336099</v>
      </c>
      <c r="M2999" s="5">
        <v>15.216005006949693</v>
      </c>
      <c r="N2999" s="7">
        <v>4.8071054898396914</v>
      </c>
      <c r="O2999" s="7" t="s">
        <v>1093</v>
      </c>
      <c r="P2999" s="67">
        <v>43.417399165123136</v>
      </c>
      <c r="Q2999" s="18">
        <f t="shared" si="158"/>
        <v>3</v>
      </c>
      <c r="R2999" s="68">
        <v>1.58</v>
      </c>
      <c r="S2999" s="69">
        <v>56881.86</v>
      </c>
      <c r="T2999" s="59">
        <f t="shared" si="155"/>
        <v>56881.86</v>
      </c>
    </row>
    <row r="3000" spans="1:20">
      <c r="A3000">
        <f t="shared" si="156"/>
        <v>94</v>
      </c>
      <c r="B3000" s="60" t="s">
        <v>33</v>
      </c>
      <c r="C3000" s="60" t="s">
        <v>201</v>
      </c>
      <c r="D3000" s="60">
        <v>2</v>
      </c>
      <c r="E3000" s="65">
        <v>39742.43</v>
      </c>
      <c r="F3000" s="60">
        <v>2024</v>
      </c>
      <c r="G3000" s="65">
        <v>82.718999999999994</v>
      </c>
      <c r="H3000" s="65">
        <v>6.6484354820251426</v>
      </c>
      <c r="I3000" s="66">
        <v>6.679999828338623</v>
      </c>
      <c r="J3000" s="5">
        <v>10.634530139166621</v>
      </c>
      <c r="K3000" s="6">
        <v>75.45347995473918</v>
      </c>
      <c r="L3000" s="5">
        <v>68.827788070818357</v>
      </c>
      <c r="M3000" s="5">
        <v>13.711394468467027</v>
      </c>
      <c r="N3000" s="7">
        <v>5.019751144138259</v>
      </c>
      <c r="O3000" s="7" t="s">
        <v>3492</v>
      </c>
      <c r="P3000" s="67">
        <v>44.864158407110175</v>
      </c>
      <c r="Q3000" s="18">
        <f t="shared" si="158"/>
        <v>3</v>
      </c>
      <c r="R3000" s="68">
        <v>1.49</v>
      </c>
      <c r="S3000" s="69">
        <v>56706.82</v>
      </c>
      <c r="T3000" s="59">
        <f t="shared" si="155"/>
        <v>56706.82</v>
      </c>
    </row>
    <row r="3001" spans="1:20">
      <c r="A3001">
        <f t="shared" si="156"/>
        <v>30</v>
      </c>
      <c r="B3001" s="60" t="s">
        <v>75</v>
      </c>
      <c r="C3001" s="60" t="s">
        <v>243</v>
      </c>
      <c r="D3001" s="60">
        <v>3</v>
      </c>
      <c r="E3001" s="65">
        <v>60390.317999999999</v>
      </c>
      <c r="F3001" s="60">
        <v>2017</v>
      </c>
      <c r="G3001" s="65">
        <v>82.725999999999999</v>
      </c>
      <c r="H3001" s="65">
        <v>6.1988701820373535</v>
      </c>
      <c r="I3001" s="66">
        <v>4.190000057220459</v>
      </c>
      <c r="J3001" s="5">
        <v>10.184964839178832</v>
      </c>
      <c r="K3001" s="6">
        <v>72.269866457978694</v>
      </c>
      <c r="L3001" s="5">
        <v>65.644174574057871</v>
      </c>
      <c r="M3001" s="5">
        <v>11.221394697348863</v>
      </c>
      <c r="N3001" s="7">
        <v>5.8499122742351082</v>
      </c>
      <c r="O3001" s="7" t="s">
        <v>1038</v>
      </c>
      <c r="P3001" s="67">
        <v>52.835948124760009</v>
      </c>
      <c r="Q3001" s="18">
        <f t="shared" si="158"/>
        <v>3</v>
      </c>
      <c r="R3001" s="68">
        <v>1.58</v>
      </c>
      <c r="S3001" s="69">
        <v>48849.22</v>
      </c>
      <c r="T3001" s="59">
        <f t="shared" si="155"/>
        <v>48849.22</v>
      </c>
    </row>
    <row r="3002" spans="1:20">
      <c r="A3002">
        <f t="shared" si="156"/>
        <v>5</v>
      </c>
      <c r="B3002" s="60" t="s">
        <v>74</v>
      </c>
      <c r="C3002" s="60" t="s">
        <v>242</v>
      </c>
      <c r="D3002" s="60">
        <v>4</v>
      </c>
      <c r="E3002" s="65">
        <v>9103.1509999999998</v>
      </c>
      <c r="F3002" s="60">
        <v>2022</v>
      </c>
      <c r="G3002" s="65">
        <v>82.813999999999993</v>
      </c>
      <c r="H3002" s="65">
        <v>7.6623973846435547</v>
      </c>
      <c r="I3002" s="66">
        <v>4.5900001525878906</v>
      </c>
      <c r="J3002" s="5">
        <v>11.648492041785033</v>
      </c>
      <c r="K3002" s="6">
        <v>82.742599680998794</v>
      </c>
      <c r="L3002" s="5">
        <v>76.116907797077971</v>
      </c>
      <c r="M3002" s="5">
        <v>11.621394792716295</v>
      </c>
      <c r="N3002" s="7">
        <v>6.54972222824615</v>
      </c>
      <c r="O3002" s="7" t="s">
        <v>3497</v>
      </c>
      <c r="P3002" s="67">
        <v>58.675706769445291</v>
      </c>
      <c r="Q3002" s="18">
        <f t="shared" si="158"/>
        <v>3</v>
      </c>
      <c r="R3002" s="68">
        <v>1.51</v>
      </c>
      <c r="S3002" s="69">
        <v>48098.19</v>
      </c>
      <c r="T3002" s="59">
        <f t="shared" si="155"/>
        <v>48098.19</v>
      </c>
    </row>
    <row r="3003" spans="1:20">
      <c r="A3003">
        <f t="shared" si="156"/>
        <v>78</v>
      </c>
      <c r="B3003" s="8" t="s">
        <v>134</v>
      </c>
      <c r="C3003" s="60" t="s">
        <v>302</v>
      </c>
      <c r="D3003" s="60">
        <v>8</v>
      </c>
      <c r="E3003" s="65">
        <v>51782.512000000002</v>
      </c>
      <c r="F3003" s="60">
        <v>2022</v>
      </c>
      <c r="G3003" s="65">
        <v>82.727000000000004</v>
      </c>
      <c r="H3003" s="65">
        <v>5.9500136375427246</v>
      </c>
      <c r="I3003" s="66">
        <v>5.4200000762939453</v>
      </c>
      <c r="J3003" s="5">
        <v>9.9361082946842032</v>
      </c>
      <c r="K3003" s="6">
        <v>70.504897281799003</v>
      </c>
      <c r="L3003" s="5">
        <v>63.879205397878181</v>
      </c>
      <c r="M3003" s="5">
        <v>12.45139471642235</v>
      </c>
      <c r="N3003" s="7">
        <v>5.1302851489903247</v>
      </c>
      <c r="O3003" s="7" t="s">
        <v>3493</v>
      </c>
      <c r="P3003" s="67">
        <v>45.959675319910879</v>
      </c>
      <c r="Q3003" s="18">
        <f t="shared" si="158"/>
        <v>3</v>
      </c>
      <c r="R3003" s="68">
        <v>1.51</v>
      </c>
      <c r="S3003" s="69">
        <v>53228.6</v>
      </c>
      <c r="T3003" s="59">
        <f t="shared" si="155"/>
        <v>53228.6</v>
      </c>
    </row>
    <row r="3004" spans="1:20">
      <c r="A3004">
        <f t="shared" si="156"/>
        <v>34</v>
      </c>
      <c r="B3004" s="60" t="s">
        <v>56</v>
      </c>
      <c r="C3004" s="60" t="s">
        <v>224</v>
      </c>
      <c r="D3004" s="60">
        <v>3</v>
      </c>
      <c r="E3004" s="65">
        <v>65729.459000000003</v>
      </c>
      <c r="F3004" s="60">
        <v>2019</v>
      </c>
      <c r="G3004" s="65">
        <v>82.73</v>
      </c>
      <c r="H3004" s="65">
        <v>6.6896443367004395</v>
      </c>
      <c r="I3004" s="66">
        <v>4.9099998474121094</v>
      </c>
      <c r="J3004" s="5">
        <v>10.675738993841918</v>
      </c>
      <c r="K3004" s="6">
        <v>75.7559352569331</v>
      </c>
      <c r="L3004" s="5">
        <v>69.130243373012277</v>
      </c>
      <c r="M3004" s="5">
        <v>11.941394487540514</v>
      </c>
      <c r="N3004" s="7">
        <v>5.7891265082266417</v>
      </c>
      <c r="O3004" s="7" t="s">
        <v>723</v>
      </c>
      <c r="P3004" s="67">
        <v>52.1047809209443</v>
      </c>
      <c r="Q3004" s="18">
        <f t="shared" si="158"/>
        <v>3</v>
      </c>
      <c r="R3004" s="68">
        <v>1.55</v>
      </c>
      <c r="S3004" s="69">
        <v>53448.55</v>
      </c>
      <c r="T3004" s="59">
        <f t="shared" si="155"/>
        <v>53448.55</v>
      </c>
    </row>
    <row r="3005" spans="1:20">
      <c r="A3005" t="str">
        <f t="shared" si="156"/>
        <v/>
      </c>
      <c r="B3005" s="60" t="s">
        <v>10</v>
      </c>
      <c r="C3005" s="60" t="s">
        <v>178</v>
      </c>
      <c r="D3005" s="60">
        <v>6</v>
      </c>
      <c r="E3005" s="65">
        <v>43844.110999999997</v>
      </c>
      <c r="F3005" s="60">
        <v>2025</v>
      </c>
      <c r="G3005" s="65">
        <v>66.537999999999997</v>
      </c>
      <c r="H3005" s="65" t="s">
        <v>367</v>
      </c>
      <c r="I3005" s="66">
        <v>0.76999998092651367</v>
      </c>
      <c r="J3005" s="5" t="s">
        <v>367</v>
      </c>
      <c r="K3005" s="6" t="s">
        <v>367</v>
      </c>
      <c r="L3005" s="5" t="s">
        <v>367</v>
      </c>
      <c r="M3005" s="5">
        <v>7.8013946210549179</v>
      </c>
      <c r="N3005" s="7" t="s">
        <v>367</v>
      </c>
      <c r="O3005" s="7" t="s">
        <v>3494</v>
      </c>
      <c r="P3005" s="67" t="s">
        <v>367</v>
      </c>
      <c r="Q3005" s="18">
        <f t="shared" si="158"/>
        <v>1</v>
      </c>
      <c r="R3005" s="68">
        <v>1.48</v>
      </c>
      <c r="S3005" s="69"/>
      <c r="T3005" s="59" t="str">
        <f t="shared" si="155"/>
        <v/>
      </c>
    </row>
    <row r="3006" spans="1:20">
      <c r="A3006">
        <f t="shared" si="156"/>
        <v>97</v>
      </c>
      <c r="B3006" s="60" t="s">
        <v>130</v>
      </c>
      <c r="C3006" s="60" t="s">
        <v>298</v>
      </c>
      <c r="D3006" s="60">
        <v>8</v>
      </c>
      <c r="E3006" s="65">
        <v>5525.34</v>
      </c>
      <c r="F3006" s="60">
        <v>2015</v>
      </c>
      <c r="G3006" s="65">
        <v>82.748000000000005</v>
      </c>
      <c r="H3006" s="65">
        <v>6.6195249557495117</v>
      </c>
      <c r="I3006" s="66">
        <v>7.8041858673095703</v>
      </c>
      <c r="J3006" s="5">
        <v>10.60561961289099</v>
      </c>
      <c r="K3006" s="6">
        <v>75.274736631774033</v>
      </c>
      <c r="L3006" s="5">
        <v>68.64904474785321</v>
      </c>
      <c r="M3006" s="5">
        <v>14.835580507437975</v>
      </c>
      <c r="N3006" s="7">
        <v>4.6273244726376088</v>
      </c>
      <c r="O3006" s="7" t="s">
        <v>1427</v>
      </c>
      <c r="P3006" s="67">
        <v>41.842164081732747</v>
      </c>
      <c r="Q3006" s="18">
        <f t="shared" si="158"/>
        <v>3</v>
      </c>
      <c r="R3006" s="68">
        <v>1.59</v>
      </c>
      <c r="S3006" s="69">
        <v>108953.72</v>
      </c>
      <c r="T3006" s="59">
        <f t="shared" si="155"/>
        <v>108953.72</v>
      </c>
    </row>
    <row r="3007" spans="1:20">
      <c r="A3007">
        <f t="shared" si="156"/>
        <v>15</v>
      </c>
      <c r="B3007" s="60" t="s">
        <v>113</v>
      </c>
      <c r="C3007" s="60" t="s">
        <v>281</v>
      </c>
      <c r="D3007" s="60">
        <v>3</v>
      </c>
      <c r="E3007" s="65">
        <v>5311.7520000000004</v>
      </c>
      <c r="F3007" s="60">
        <v>2018</v>
      </c>
      <c r="G3007" s="65">
        <v>82.76</v>
      </c>
      <c r="H3007" s="65">
        <v>7.4442620277404785</v>
      </c>
      <c r="I3007" s="66">
        <v>4.929999828338623</v>
      </c>
      <c r="J3007" s="5">
        <v>11.430356684881957</v>
      </c>
      <c r="K3007" s="6">
        <v>81.14017822274586</v>
      </c>
      <c r="L3007" s="5">
        <v>74.514486338825037</v>
      </c>
      <c r="M3007" s="5">
        <v>11.961394468467027</v>
      </c>
      <c r="N3007" s="7">
        <v>6.2295818882373855</v>
      </c>
      <c r="O3007" s="7" t="s">
        <v>879</v>
      </c>
      <c r="P3007" s="67">
        <v>56.134418337440806</v>
      </c>
      <c r="Q3007" s="18">
        <f t="shared" si="158"/>
        <v>3</v>
      </c>
      <c r="R3007" s="68">
        <v>1.56</v>
      </c>
      <c r="S3007" s="69">
        <v>87338.47</v>
      </c>
      <c r="T3007" s="59">
        <f t="shared" si="155"/>
        <v>87338.47</v>
      </c>
    </row>
    <row r="3008" spans="1:20">
      <c r="A3008">
        <f t="shared" si="156"/>
        <v>98</v>
      </c>
      <c r="B3008" s="60" t="s">
        <v>15</v>
      </c>
      <c r="C3008" s="60" t="s">
        <v>183</v>
      </c>
      <c r="D3008" s="60">
        <v>2</v>
      </c>
      <c r="E3008" s="65">
        <v>26200.984</v>
      </c>
      <c r="F3008" s="60">
        <v>2022</v>
      </c>
      <c r="G3008" s="65">
        <v>82.766000000000005</v>
      </c>
      <c r="H3008" s="65">
        <v>7.034696102142334</v>
      </c>
      <c r="I3008" s="66">
        <v>7.7486991882324219</v>
      </c>
      <c r="J3008" s="5">
        <v>11.020790759283813</v>
      </c>
      <c r="K3008" s="6">
        <v>78.238482099455808</v>
      </c>
      <c r="L3008" s="5">
        <v>71.612790215534986</v>
      </c>
      <c r="M3008" s="5">
        <v>14.780093828360826</v>
      </c>
      <c r="N3008" s="7">
        <v>4.8452189172250435</v>
      </c>
      <c r="O3008" s="7" t="s">
        <v>3495</v>
      </c>
      <c r="P3008" s="67">
        <v>43.405908604004011</v>
      </c>
      <c r="Q3008" s="18">
        <f t="shared" si="158"/>
        <v>3</v>
      </c>
      <c r="R3008" s="68">
        <v>1.51</v>
      </c>
      <c r="S3008" s="69">
        <v>60029.13</v>
      </c>
      <c r="T3008" s="59">
        <f t="shared" si="155"/>
        <v>60029.13</v>
      </c>
    </row>
    <row r="3009" spans="1:20">
      <c r="A3009" t="str">
        <f t="shared" si="156"/>
        <v/>
      </c>
      <c r="B3009" s="60" t="s">
        <v>137</v>
      </c>
      <c r="C3009" s="60" t="s">
        <v>305</v>
      </c>
      <c r="D3009" s="60">
        <v>5</v>
      </c>
      <c r="E3009" s="65">
        <v>51662.146999999997</v>
      </c>
      <c r="F3009" s="60">
        <v>2025</v>
      </c>
      <c r="G3009" s="65">
        <v>66.703999999999994</v>
      </c>
      <c r="H3009" s="65" t="s">
        <v>367</v>
      </c>
      <c r="I3009" s="66">
        <v>1.3742344379425049</v>
      </c>
      <c r="J3009" s="5" t="s">
        <v>367</v>
      </c>
      <c r="K3009" s="6" t="s">
        <v>367</v>
      </c>
      <c r="L3009" s="5" t="s">
        <v>367</v>
      </c>
      <c r="M3009" s="5">
        <v>8.4056290780709091</v>
      </c>
      <c r="N3009" s="7" t="s">
        <v>367</v>
      </c>
      <c r="O3009" s="7" t="s">
        <v>3496</v>
      </c>
      <c r="P3009" s="67" t="s">
        <v>367</v>
      </c>
      <c r="Q3009" s="18">
        <f t="shared" si="158"/>
        <v>1</v>
      </c>
      <c r="R3009" s="68">
        <v>1.48</v>
      </c>
      <c r="S3009" s="69" t="s">
        <v>367</v>
      </c>
      <c r="T3009" s="59">
        <f t="shared" si="155"/>
        <v>1861.4</v>
      </c>
    </row>
    <row r="3010" spans="1:20">
      <c r="A3010">
        <f t="shared" si="156"/>
        <v>86</v>
      </c>
      <c r="B3010" s="60" t="s">
        <v>15</v>
      </c>
      <c r="C3010" s="60" t="s">
        <v>183</v>
      </c>
      <c r="D3010" s="60">
        <v>2</v>
      </c>
      <c r="E3010" s="65">
        <v>24329.963</v>
      </c>
      <c r="F3010" s="60">
        <v>2016</v>
      </c>
      <c r="G3010" s="65">
        <v>82.801000000000002</v>
      </c>
      <c r="H3010" s="65">
        <v>7.2500801086425781</v>
      </c>
      <c r="I3010" s="66">
        <v>8.1977109909057617</v>
      </c>
      <c r="J3010" s="5">
        <v>11.236174765784057</v>
      </c>
      <c r="K3010" s="6">
        <v>79.801262079501242</v>
      </c>
      <c r="L3010" s="5">
        <v>73.17557019558042</v>
      </c>
      <c r="M3010" s="5">
        <v>15.229105631034166</v>
      </c>
      <c r="N3010" s="7">
        <v>4.8049814590859379</v>
      </c>
      <c r="O3010" s="7" t="s">
        <v>1247</v>
      </c>
      <c r="P3010" s="67">
        <v>43.398215086207117</v>
      </c>
      <c r="Q3010" s="18">
        <f t="shared" si="158"/>
        <v>3</v>
      </c>
      <c r="R3010" s="68">
        <v>1.58</v>
      </c>
      <c r="S3010" s="69">
        <v>56529.95</v>
      </c>
      <c r="T3010" s="59">
        <f t="shared" ref="T3010:T3073" si="159">IF(S3010=0,"",IF(F3010=2025,_xlfn.XLOOKUP("2024"&amp;C3010,O:O,S:S,"",0),S3010))</f>
        <v>56529.95</v>
      </c>
    </row>
    <row r="3011" spans="1:20">
      <c r="A3011">
        <f t="shared" ref="A3011:A3074" si="160">IF(ISNUMBER(P3011),COUNTIFS($F$3:$F$3127,F3011,$P$3:$P$3127,"&gt;"&amp;P3011)+1,"")</f>
        <v>10</v>
      </c>
      <c r="B3011" s="60" t="s">
        <v>135</v>
      </c>
      <c r="C3011" s="60" t="s">
        <v>303</v>
      </c>
      <c r="D3011" s="60">
        <v>3</v>
      </c>
      <c r="E3011" s="65">
        <v>46720.188000000002</v>
      </c>
      <c r="F3011" s="60">
        <v>2014</v>
      </c>
      <c r="G3011" s="65">
        <v>82.828000000000003</v>
      </c>
      <c r="H3011" s="65">
        <v>6.4564776420593262</v>
      </c>
      <c r="I3011" s="66">
        <v>3.6500000953674316</v>
      </c>
      <c r="J3011" s="5">
        <v>10.442572299200805</v>
      </c>
      <c r="K3011" s="6">
        <v>74.189143646922346</v>
      </c>
      <c r="L3011" s="5">
        <v>67.563451763001524</v>
      </c>
      <c r="M3011" s="5">
        <v>10.681394735495836</v>
      </c>
      <c r="N3011" s="7">
        <v>6.3253398489691897</v>
      </c>
      <c r="O3011" s="7" t="s">
        <v>1481</v>
      </c>
      <c r="P3011" s="67">
        <v>57.328999532741648</v>
      </c>
      <c r="Q3011" s="18">
        <f t="shared" ref="Q3011:Q3020" si="161">IF(I3011&lt;R3011,1,IF(I3011&lt;R3011*2,2,3))</f>
        <v>3</v>
      </c>
      <c r="R3011" s="68">
        <v>1.61</v>
      </c>
      <c r="S3011" s="69">
        <v>41339.410000000003</v>
      </c>
      <c r="T3011" s="59">
        <f t="shared" si="159"/>
        <v>41339.410000000003</v>
      </c>
    </row>
    <row r="3012" spans="1:20">
      <c r="A3012">
        <f t="shared" si="160"/>
        <v>48</v>
      </c>
      <c r="B3012" s="60" t="s">
        <v>95</v>
      </c>
      <c r="C3012" s="60" t="s">
        <v>263</v>
      </c>
      <c r="D3012" s="60">
        <v>3</v>
      </c>
      <c r="E3012" s="65">
        <v>504.01499999999999</v>
      </c>
      <c r="F3012" s="60">
        <v>2019</v>
      </c>
      <c r="G3012" s="65">
        <v>82.838999999999999</v>
      </c>
      <c r="H3012" s="65">
        <v>6.7329773902893066</v>
      </c>
      <c r="I3012" s="66">
        <v>5.4600000381469727</v>
      </c>
      <c r="J3012" s="5">
        <v>10.719072047430785</v>
      </c>
      <c r="K3012" s="6">
        <v>76.16364675767673</v>
      </c>
      <c r="L3012" s="5">
        <v>69.537954873755908</v>
      </c>
      <c r="M3012" s="5">
        <v>12.491394678275377</v>
      </c>
      <c r="N3012" s="7">
        <v>5.5668687656386391</v>
      </c>
      <c r="O3012" s="7" t="s">
        <v>775</v>
      </c>
      <c r="P3012" s="67">
        <v>50.104359791940688</v>
      </c>
      <c r="Q3012" s="18">
        <f t="shared" si="161"/>
        <v>3</v>
      </c>
      <c r="R3012" s="68">
        <v>1.55</v>
      </c>
      <c r="S3012" s="69">
        <v>53391.44</v>
      </c>
      <c r="T3012" s="59">
        <f t="shared" si="159"/>
        <v>53391.44</v>
      </c>
    </row>
    <row r="3013" spans="1:20">
      <c r="A3013">
        <f t="shared" si="160"/>
        <v>73</v>
      </c>
      <c r="B3013" s="60" t="s">
        <v>68</v>
      </c>
      <c r="C3013" s="60" t="s">
        <v>236</v>
      </c>
      <c r="D3013" s="60">
        <v>3</v>
      </c>
      <c r="E3013" s="65">
        <v>372.64400000000001</v>
      </c>
      <c r="F3013" s="60">
        <v>2021</v>
      </c>
      <c r="G3013" s="65">
        <v>82.843000000000004</v>
      </c>
      <c r="H3013" s="65">
        <v>7.5646247863769531</v>
      </c>
      <c r="I3013" s="66">
        <v>7.5205297470092773</v>
      </c>
      <c r="J3013" s="5">
        <v>11.550719443518432</v>
      </c>
      <c r="K3013" s="6">
        <v>82.076824499918814</v>
      </c>
      <c r="L3013" s="5">
        <v>75.451132615997992</v>
      </c>
      <c r="M3013" s="5">
        <v>14.551924387137682</v>
      </c>
      <c r="N3013" s="7">
        <v>5.1849590891695803</v>
      </c>
      <c r="O3013" s="7" t="s">
        <v>456</v>
      </c>
      <c r="P3013" s="67">
        <v>46.503853583052262</v>
      </c>
      <c r="Q3013" s="18">
        <f t="shared" si="161"/>
        <v>3</v>
      </c>
      <c r="R3013" s="68">
        <v>1.52</v>
      </c>
      <c r="S3013" s="69">
        <v>61610.21</v>
      </c>
      <c r="T3013" s="59">
        <f t="shared" si="159"/>
        <v>61610.21</v>
      </c>
    </row>
    <row r="3014" spans="1:20">
      <c r="A3014">
        <f t="shared" si="160"/>
        <v>7</v>
      </c>
      <c r="B3014" s="60" t="s">
        <v>139</v>
      </c>
      <c r="C3014" s="60" t="s">
        <v>307</v>
      </c>
      <c r="D3014" s="60">
        <v>3</v>
      </c>
      <c r="E3014" s="65">
        <v>8283.9339999999993</v>
      </c>
      <c r="F3014" s="60">
        <v>2015</v>
      </c>
      <c r="G3014" s="65">
        <v>82.846000000000004</v>
      </c>
      <c r="H3014" s="65">
        <v>7.5721368789672852</v>
      </c>
      <c r="I3014" s="66">
        <v>4.7699999809265137</v>
      </c>
      <c r="J3014" s="5">
        <v>11.558231536108764</v>
      </c>
      <c r="K3014" s="6">
        <v>82.133177934282685</v>
      </c>
      <c r="L3014" s="5">
        <v>75.507486050361862</v>
      </c>
      <c r="M3014" s="5">
        <v>11.801394621054918</v>
      </c>
      <c r="N3014" s="7">
        <v>6.3981833058652775</v>
      </c>
      <c r="O3014" s="7" t="s">
        <v>1364</v>
      </c>
      <c r="P3014" s="67">
        <v>57.854995320096783</v>
      </c>
      <c r="Q3014" s="18">
        <f t="shared" si="161"/>
        <v>3</v>
      </c>
      <c r="R3014" s="68">
        <v>1.59</v>
      </c>
      <c r="S3014" s="69">
        <v>76566.080000000002</v>
      </c>
      <c r="T3014" s="59">
        <f t="shared" si="159"/>
        <v>76566.080000000002</v>
      </c>
    </row>
    <row r="3015" spans="1:20">
      <c r="A3015">
        <f t="shared" si="160"/>
        <v>71</v>
      </c>
      <c r="B3015" s="60" t="s">
        <v>68</v>
      </c>
      <c r="C3015" s="60" t="s">
        <v>236</v>
      </c>
      <c r="D3015" s="60">
        <v>3</v>
      </c>
      <c r="E3015" s="65">
        <v>360.7</v>
      </c>
      <c r="F3015" s="60">
        <v>2019</v>
      </c>
      <c r="G3015" s="65">
        <v>82.846999999999994</v>
      </c>
      <c r="H3015" s="65">
        <v>7.5325045585632324</v>
      </c>
      <c r="I3015" s="66">
        <v>7.1674618721008301</v>
      </c>
      <c r="J3015" s="5">
        <v>11.518599215704711</v>
      </c>
      <c r="K3015" s="6">
        <v>81.852537342988938</v>
      </c>
      <c r="L3015" s="5">
        <v>75.226845459068116</v>
      </c>
      <c r="M3015" s="5">
        <v>14.198856512229234</v>
      </c>
      <c r="N3015" s="7">
        <v>5.2980918142440911</v>
      </c>
      <c r="O3015" s="7" t="s">
        <v>778</v>
      </c>
      <c r="P3015" s="67">
        <v>47.685244550787978</v>
      </c>
      <c r="Q3015" s="18">
        <f t="shared" si="161"/>
        <v>3</v>
      </c>
      <c r="R3015" s="68">
        <v>1.55</v>
      </c>
      <c r="S3015" s="69">
        <v>64826.43</v>
      </c>
      <c r="T3015" s="59">
        <f t="shared" si="159"/>
        <v>64826.43</v>
      </c>
    </row>
    <row r="3016" spans="1:20">
      <c r="A3016">
        <f t="shared" si="160"/>
        <v>104</v>
      </c>
      <c r="B3016" s="60" t="s">
        <v>66</v>
      </c>
      <c r="C3016" s="60" t="s">
        <v>234</v>
      </c>
      <c r="D3016" s="60">
        <v>8</v>
      </c>
      <c r="E3016" s="65">
        <v>7101.6170000000002</v>
      </c>
      <c r="F3016" s="60">
        <v>2010</v>
      </c>
      <c r="G3016" s="65">
        <v>82.858999999999995</v>
      </c>
      <c r="H3016" s="65">
        <v>5.6428346633911133</v>
      </c>
      <c r="I3016" s="66">
        <v>6.8000526428222656</v>
      </c>
      <c r="J3016" s="5">
        <v>9.6289293205325919</v>
      </c>
      <c r="K3016" s="6">
        <v>68.434229040336874</v>
      </c>
      <c r="L3016" s="5">
        <v>61.808537156416051</v>
      </c>
      <c r="M3016" s="5">
        <v>13.83144728295067</v>
      </c>
      <c r="N3016" s="7">
        <v>4.4686962898383262</v>
      </c>
      <c r="O3016" s="7" t="s">
        <v>2196</v>
      </c>
      <c r="P3016" s="67">
        <v>40.688998222426264</v>
      </c>
      <c r="Q3016" s="18">
        <f t="shared" si="161"/>
        <v>3</v>
      </c>
      <c r="R3016" s="68">
        <v>1.65</v>
      </c>
      <c r="S3016" s="69">
        <v>56355.41</v>
      </c>
      <c r="T3016" s="59">
        <f t="shared" si="159"/>
        <v>56355.41</v>
      </c>
    </row>
    <row r="3017" spans="1:20">
      <c r="A3017">
        <f t="shared" si="160"/>
        <v>12</v>
      </c>
      <c r="B3017" s="60" t="s">
        <v>75</v>
      </c>
      <c r="C3017" s="60" t="s">
        <v>243</v>
      </c>
      <c r="D3017" s="60">
        <v>3</v>
      </c>
      <c r="E3017" s="65">
        <v>59729.35</v>
      </c>
      <c r="F3017" s="60">
        <v>2021</v>
      </c>
      <c r="G3017" s="65">
        <v>82.864999999999995</v>
      </c>
      <c r="H3017" s="65">
        <v>6.4667448997497559</v>
      </c>
      <c r="I3017" s="66">
        <v>4.119999885559082</v>
      </c>
      <c r="J3017" s="5">
        <v>10.452839556891234</v>
      </c>
      <c r="K3017" s="6">
        <v>74.295260800839031</v>
      </c>
      <c r="L3017" s="5">
        <v>67.669568916918209</v>
      </c>
      <c r="M3017" s="5">
        <v>11.151394525687486</v>
      </c>
      <c r="N3017" s="7">
        <v>6.0682606790603497</v>
      </c>
      <c r="O3017" s="7" t="s">
        <v>416</v>
      </c>
      <c r="P3017" s="67">
        <v>54.42617796392534</v>
      </c>
      <c r="Q3017" s="18">
        <f t="shared" si="161"/>
        <v>3</v>
      </c>
      <c r="R3017" s="68">
        <v>1.52</v>
      </c>
      <c r="S3017" s="69">
        <v>49825.39</v>
      </c>
      <c r="T3017" s="59">
        <f t="shared" si="159"/>
        <v>49825.39</v>
      </c>
    </row>
    <row r="3018" spans="1:20">
      <c r="A3018" t="str">
        <f t="shared" si="160"/>
        <v/>
      </c>
      <c r="B3018" s="60" t="s">
        <v>125</v>
      </c>
      <c r="C3018" s="60" t="s">
        <v>293</v>
      </c>
      <c r="D3018" s="60">
        <v>5</v>
      </c>
      <c r="E3018" s="65">
        <v>14569.341</v>
      </c>
      <c r="F3018" s="60">
        <v>2025</v>
      </c>
      <c r="G3018" s="65">
        <v>68.242000000000004</v>
      </c>
      <c r="H3018" s="65" t="s">
        <v>367</v>
      </c>
      <c r="I3018" s="66">
        <v>0.81000000238418579</v>
      </c>
      <c r="J3018" s="5" t="s">
        <v>367</v>
      </c>
      <c r="K3018" s="6" t="s">
        <v>367</v>
      </c>
      <c r="L3018" s="5" t="s">
        <v>367</v>
      </c>
      <c r="M3018" s="5">
        <v>7.84139464251259</v>
      </c>
      <c r="N3018" s="7" t="s">
        <v>367</v>
      </c>
      <c r="O3018" s="7" t="s">
        <v>3498</v>
      </c>
      <c r="P3018" s="67" t="s">
        <v>367</v>
      </c>
      <c r="Q3018" s="18">
        <f t="shared" si="161"/>
        <v>1</v>
      </c>
      <c r="R3018" s="68">
        <v>1.48</v>
      </c>
      <c r="S3018" s="69" t="s">
        <v>367</v>
      </c>
      <c r="T3018" s="59">
        <f t="shared" si="159"/>
        <v>3264.64</v>
      </c>
    </row>
    <row r="3019" spans="1:20">
      <c r="A3019">
        <f t="shared" si="160"/>
        <v>116</v>
      </c>
      <c r="B3019" s="60" t="s">
        <v>130</v>
      </c>
      <c r="C3019" s="60" t="s">
        <v>298</v>
      </c>
      <c r="D3019" s="60">
        <v>8</v>
      </c>
      <c r="E3019" s="65">
        <v>5577.93</v>
      </c>
      <c r="F3019" s="60">
        <v>2016</v>
      </c>
      <c r="G3019" s="65">
        <v>82.897000000000006</v>
      </c>
      <c r="H3019" s="65">
        <v>6.0334806442260742</v>
      </c>
      <c r="I3019" s="66">
        <v>7.6644730567932129</v>
      </c>
      <c r="J3019" s="5">
        <v>10.019575301367553</v>
      </c>
      <c r="K3019" s="6">
        <v>71.243265900867584</v>
      </c>
      <c r="L3019" s="5">
        <v>64.617574016946762</v>
      </c>
      <c r="M3019" s="5">
        <v>14.695867696921617</v>
      </c>
      <c r="N3019" s="7">
        <v>4.3969893680032506</v>
      </c>
      <c r="O3019" s="7" t="s">
        <v>1278</v>
      </c>
      <c r="P3019" s="67">
        <v>39.713262569107052</v>
      </c>
      <c r="Q3019" s="18">
        <f t="shared" si="161"/>
        <v>3</v>
      </c>
      <c r="R3019" s="68">
        <v>1.58</v>
      </c>
      <c r="S3019" s="69">
        <v>111579.74</v>
      </c>
      <c r="T3019" s="59">
        <f t="shared" si="159"/>
        <v>111579.74</v>
      </c>
    </row>
    <row r="3020" spans="1:20">
      <c r="A3020">
        <f t="shared" si="160"/>
        <v>36</v>
      </c>
      <c r="B3020" s="60" t="s">
        <v>75</v>
      </c>
      <c r="C3020" s="60" t="s">
        <v>243</v>
      </c>
      <c r="D3020" s="60">
        <v>3</v>
      </c>
      <c r="E3020" s="65">
        <v>60664.171000000002</v>
      </c>
      <c r="F3020" s="60">
        <v>2014</v>
      </c>
      <c r="G3020" s="65">
        <v>82.900999999999996</v>
      </c>
      <c r="H3020" s="65">
        <v>6.0265851020812988</v>
      </c>
      <c r="I3020" s="66">
        <v>4.2300000190734863</v>
      </c>
      <c r="J3020" s="5">
        <v>10.012679759222777</v>
      </c>
      <c r="K3020" s="6">
        <v>71.197671095146774</v>
      </c>
      <c r="L3020" s="5">
        <v>64.571979211225951</v>
      </c>
      <c r="M3020" s="5">
        <v>11.261394659201891</v>
      </c>
      <c r="N3020" s="7">
        <v>5.7339238314024463</v>
      </c>
      <c r="O3020" s="7" t="s">
        <v>1492</v>
      </c>
      <c r="P3020" s="67">
        <v>51.968767607770033</v>
      </c>
      <c r="Q3020" s="18">
        <f t="shared" si="161"/>
        <v>3</v>
      </c>
      <c r="R3020" s="68">
        <v>1.61</v>
      </c>
      <c r="S3020" s="69">
        <v>46825.65</v>
      </c>
      <c r="T3020" s="59">
        <f t="shared" si="159"/>
        <v>46825.65</v>
      </c>
    </row>
    <row r="3021" spans="1:20">
      <c r="A3021">
        <f t="shared" si="160"/>
        <v>51</v>
      </c>
      <c r="B3021" s="60" t="s">
        <v>95</v>
      </c>
      <c r="C3021" s="60" t="s">
        <v>263</v>
      </c>
      <c r="D3021" s="60">
        <v>3</v>
      </c>
      <c r="E3021" s="65">
        <v>484.55799999999999</v>
      </c>
      <c r="F3021" s="60">
        <v>2018</v>
      </c>
      <c r="G3021" s="65">
        <v>82.908000000000001</v>
      </c>
      <c r="H3021" s="65">
        <v>6.9097108840942383</v>
      </c>
      <c r="I3021" s="66">
        <v>5.880000114440918</v>
      </c>
      <c r="J3021" s="5">
        <v>10.895805541235717</v>
      </c>
      <c r="K3021" s="6">
        <v>77.483900537267488</v>
      </c>
      <c r="L3021" s="5">
        <v>70.858208653346665</v>
      </c>
      <c r="M3021" s="5">
        <v>12.911394754569322</v>
      </c>
      <c r="N3021" s="7">
        <v>5.4880367303671864</v>
      </c>
      <c r="O3021" s="7" t="s">
        <v>923</v>
      </c>
      <c r="P3021" s="67">
        <v>49.452395875132801</v>
      </c>
      <c r="Q3021" s="18">
        <f>IF(I3021&lt;R3021,1,IF(I3021&lt;R3021*2,2,3))</f>
        <v>3</v>
      </c>
      <c r="R3021" s="68">
        <v>1.56</v>
      </c>
      <c r="S3021" s="69">
        <v>53417.02</v>
      </c>
      <c r="T3021" s="59">
        <f t="shared" si="159"/>
        <v>53417.02</v>
      </c>
    </row>
    <row r="3022" spans="1:20">
      <c r="A3022">
        <f t="shared" si="160"/>
        <v>125</v>
      </c>
      <c r="B3022" s="60" t="s">
        <v>151</v>
      </c>
      <c r="C3022" s="60" t="s">
        <v>319</v>
      </c>
      <c r="D3022" s="60">
        <v>4</v>
      </c>
      <c r="E3022" s="65">
        <v>10642.081</v>
      </c>
      <c r="F3022" s="60">
        <v>2023</v>
      </c>
      <c r="G3022" s="65">
        <v>82.909000000000006</v>
      </c>
      <c r="H3022" s="65">
        <v>6.7283269157409649</v>
      </c>
      <c r="I3022" s="66">
        <v>8.7416296005249023</v>
      </c>
      <c r="J3022" s="5">
        <v>10.714421572882443</v>
      </c>
      <c r="K3022" s="6">
        <v>76.194934443018624</v>
      </c>
      <c r="L3022" s="5">
        <v>69.569242559097802</v>
      </c>
      <c r="M3022" s="5">
        <v>15.773024240653307</v>
      </c>
      <c r="N3022" s="7">
        <v>4.4106470324055174</v>
      </c>
      <c r="O3022" s="7" t="s">
        <v>3499</v>
      </c>
      <c r="P3022" s="67">
        <v>39.466534679155515</v>
      </c>
      <c r="Q3022" s="18">
        <f>IF(I3022&lt;R3022,1,IF(I3022&lt;R3022*2,2,3))</f>
        <v>3</v>
      </c>
      <c r="R3022" s="68">
        <v>1.5</v>
      </c>
      <c r="S3022" s="69">
        <v>70239.86</v>
      </c>
      <c r="T3022" s="59">
        <f t="shared" si="159"/>
        <v>70239.86</v>
      </c>
    </row>
    <row r="3023" spans="1:20">
      <c r="A3023">
        <f t="shared" si="160"/>
        <v>34</v>
      </c>
      <c r="B3023" s="60" t="s">
        <v>77</v>
      </c>
      <c r="C3023" s="60" t="s">
        <v>245</v>
      </c>
      <c r="D3023" s="60">
        <v>8</v>
      </c>
      <c r="E3023" s="65">
        <v>128185.27499999999</v>
      </c>
      <c r="F3023" s="60">
        <v>2010</v>
      </c>
      <c r="G3023" s="65">
        <v>82.915999999999997</v>
      </c>
      <c r="H3023" s="65">
        <v>6.0567526817321777</v>
      </c>
      <c r="I3023" s="66">
        <v>4.75</v>
      </c>
      <c r="J3023" s="5">
        <v>10.042847338873656</v>
      </c>
      <c r="K3023" s="6">
        <v>71.425106466428119</v>
      </c>
      <c r="L3023" s="5">
        <v>64.799414582507296</v>
      </c>
      <c r="M3023" s="5">
        <v>11.781394640128404</v>
      </c>
      <c r="N3023" s="7">
        <v>5.500148035258503</v>
      </c>
      <c r="O3023" s="7" t="s">
        <v>2133</v>
      </c>
      <c r="P3023" s="67">
        <v>50.080716861116393</v>
      </c>
      <c r="Q3023" s="18">
        <f>IF(I3023&lt;R3023,1,IF(I3023&lt;R3023*2,2,3))</f>
        <v>3</v>
      </c>
      <c r="R3023" s="68">
        <v>1.65</v>
      </c>
      <c r="S3023" s="69">
        <v>40881.800000000003</v>
      </c>
      <c r="T3023" s="59">
        <f t="shared" si="159"/>
        <v>40881.800000000003</v>
      </c>
    </row>
    <row r="3024" spans="1:20">
      <c r="A3024">
        <f t="shared" si="160"/>
        <v>72</v>
      </c>
      <c r="B3024" s="8" t="s">
        <v>134</v>
      </c>
      <c r="C3024" s="60" t="s">
        <v>302</v>
      </c>
      <c r="D3024" s="60">
        <v>8</v>
      </c>
      <c r="E3024" s="65">
        <v>51297.839</v>
      </c>
      <c r="F3024" s="60">
        <v>2016</v>
      </c>
      <c r="G3024" s="65">
        <v>82.92</v>
      </c>
      <c r="H3024" s="65">
        <v>5.9705643653869629</v>
      </c>
      <c r="I3024" s="66">
        <v>5.5</v>
      </c>
      <c r="J3024" s="5">
        <v>9.9566590225284415</v>
      </c>
      <c r="K3024" s="6">
        <v>70.81554802218767</v>
      </c>
      <c r="L3024" s="5">
        <v>64.189856138266848</v>
      </c>
      <c r="M3024" s="5">
        <v>12.531394640128404</v>
      </c>
      <c r="N3024" s="7">
        <v>5.1223234110524443</v>
      </c>
      <c r="O3024" s="7" t="s">
        <v>1244</v>
      </c>
      <c r="P3024" s="67">
        <v>46.264422667773758</v>
      </c>
      <c r="Q3024" s="18">
        <f t="shared" ref="Q3024:Q3055" si="162">IF(I3024&lt;R3024,1,IF(I3024&lt;R3024*2,2,3))</f>
        <v>3</v>
      </c>
      <c r="R3024" s="68">
        <v>1.58</v>
      </c>
      <c r="S3024" s="69">
        <v>46088.24</v>
      </c>
      <c r="T3024" s="59">
        <f t="shared" si="159"/>
        <v>46088.24</v>
      </c>
    </row>
    <row r="3025" spans="1:20">
      <c r="A3025">
        <f t="shared" si="160"/>
        <v>127</v>
      </c>
      <c r="B3025" s="60" t="s">
        <v>130</v>
      </c>
      <c r="C3025" s="60" t="s">
        <v>298</v>
      </c>
      <c r="D3025" s="60">
        <v>8</v>
      </c>
      <c r="E3025" s="65">
        <v>5649.8850000000002</v>
      </c>
      <c r="F3025" s="60">
        <v>2022</v>
      </c>
      <c r="G3025" s="65">
        <v>82.921000000000006</v>
      </c>
      <c r="H3025" s="65">
        <v>6.5229999999999997</v>
      </c>
      <c r="I3025" s="66">
        <v>9.1495437622070313</v>
      </c>
      <c r="J3025" s="5">
        <v>10.509094657141478</v>
      </c>
      <c r="K3025" s="6">
        <v>74.745581894710156</v>
      </c>
      <c r="L3025" s="5">
        <v>68.119890010789334</v>
      </c>
      <c r="M3025" s="5">
        <v>16.180938402335435</v>
      </c>
      <c r="N3025" s="7">
        <v>4.2098850089533384</v>
      </c>
      <c r="O3025" s="7" t="s">
        <v>3500</v>
      </c>
      <c r="P3025" s="67">
        <v>37.714267828511382</v>
      </c>
      <c r="Q3025" s="18">
        <f t="shared" si="162"/>
        <v>3</v>
      </c>
      <c r="R3025" s="68">
        <v>1.51</v>
      </c>
      <c r="S3025" s="69">
        <v>133571.96</v>
      </c>
      <c r="T3025" s="59">
        <f t="shared" si="159"/>
        <v>133571.96</v>
      </c>
    </row>
    <row r="3026" spans="1:20">
      <c r="A3026" t="str">
        <f t="shared" si="160"/>
        <v/>
      </c>
      <c r="B3026" s="60" t="s">
        <v>122</v>
      </c>
      <c r="C3026" s="60" t="s">
        <v>290</v>
      </c>
      <c r="D3026" s="60">
        <v>4</v>
      </c>
      <c r="E3026" s="65">
        <v>2797.9209999999998</v>
      </c>
      <c r="F3026" s="60">
        <v>2019</v>
      </c>
      <c r="G3026" s="65">
        <v>82.944999999999993</v>
      </c>
      <c r="H3026" s="65" t="s">
        <v>367</v>
      </c>
      <c r="I3026" s="66">
        <v>13.260000228881836</v>
      </c>
      <c r="J3026" s="5" t="s">
        <v>367</v>
      </c>
      <c r="K3026" s="6" t="s">
        <v>367</v>
      </c>
      <c r="L3026" s="5" t="s">
        <v>367</v>
      </c>
      <c r="M3026" s="5">
        <v>20.29139486901024</v>
      </c>
      <c r="N3026" s="7" t="s">
        <v>367</v>
      </c>
      <c r="O3026" s="7" t="s">
        <v>706</v>
      </c>
      <c r="P3026" s="67" t="s">
        <v>367</v>
      </c>
      <c r="Q3026" s="18">
        <f t="shared" si="162"/>
        <v>3</v>
      </c>
      <c r="R3026" s="68">
        <v>1.55</v>
      </c>
      <c r="S3026" s="69">
        <v>113160.84</v>
      </c>
      <c r="T3026" s="59">
        <f t="shared" si="159"/>
        <v>113160.84</v>
      </c>
    </row>
    <row r="3027" spans="1:20">
      <c r="A3027">
        <f t="shared" si="160"/>
        <v>6</v>
      </c>
      <c r="B3027" s="60" t="s">
        <v>135</v>
      </c>
      <c r="C3027" s="60" t="s">
        <v>303</v>
      </c>
      <c r="D3027" s="60">
        <v>3</v>
      </c>
      <c r="E3027" s="65">
        <v>47735.663999999997</v>
      </c>
      <c r="F3027" s="60">
        <v>2021</v>
      </c>
      <c r="G3027" s="65">
        <v>82.950999999999993</v>
      </c>
      <c r="H3027" s="65">
        <v>6.4696111679077148</v>
      </c>
      <c r="I3027" s="66">
        <v>3.440000057220459</v>
      </c>
      <c r="J3027" s="5">
        <v>10.455705825049193</v>
      </c>
      <c r="K3027" s="6">
        <v>74.392760457260806</v>
      </c>
      <c r="L3027" s="5">
        <v>67.767068573339984</v>
      </c>
      <c r="M3027" s="5">
        <v>10.471394697348863</v>
      </c>
      <c r="N3027" s="7">
        <v>6.471637306394074</v>
      </c>
      <c r="O3027" s="7" t="s">
        <v>405</v>
      </c>
      <c r="P3027" s="67">
        <v>58.044059473450865</v>
      </c>
      <c r="Q3027" s="18">
        <f t="shared" si="162"/>
        <v>3</v>
      </c>
      <c r="R3027" s="68">
        <v>1.52</v>
      </c>
      <c r="S3027" s="69">
        <v>44251.67</v>
      </c>
      <c r="T3027" s="59">
        <f t="shared" si="159"/>
        <v>44251.67</v>
      </c>
    </row>
    <row r="3028" spans="1:20">
      <c r="A3028">
        <f t="shared" si="160"/>
        <v>25</v>
      </c>
      <c r="B3028" s="60" t="s">
        <v>113</v>
      </c>
      <c r="C3028" s="60" t="s">
        <v>281</v>
      </c>
      <c r="D3028" s="60">
        <v>3</v>
      </c>
      <c r="E3028" s="65">
        <v>5347.73</v>
      </c>
      <c r="F3028" s="60">
        <v>2019</v>
      </c>
      <c r="G3028" s="65">
        <v>82.954999999999998</v>
      </c>
      <c r="H3028" s="65">
        <v>7.4421396255493164</v>
      </c>
      <c r="I3028" s="66">
        <v>5.2100000381469727</v>
      </c>
      <c r="J3028" s="5">
        <v>11.428234282690795</v>
      </c>
      <c r="K3028" s="6">
        <v>81.316259877577266</v>
      </c>
      <c r="L3028" s="5">
        <v>74.690567993656444</v>
      </c>
      <c r="M3028" s="5">
        <v>12.241394678275377</v>
      </c>
      <c r="N3028" s="7">
        <v>6.101475359356618</v>
      </c>
      <c r="O3028" s="7" t="s">
        <v>728</v>
      </c>
      <c r="P3028" s="67">
        <v>54.916063147357676</v>
      </c>
      <c r="Q3028" s="18">
        <f t="shared" si="162"/>
        <v>3</v>
      </c>
      <c r="R3028" s="68">
        <v>1.55</v>
      </c>
      <c r="S3028" s="69">
        <v>87725.73</v>
      </c>
      <c r="T3028" s="59">
        <f t="shared" si="159"/>
        <v>87725.73</v>
      </c>
    </row>
    <row r="3029" spans="1:20">
      <c r="A3029">
        <f t="shared" si="160"/>
        <v>36</v>
      </c>
      <c r="B3029" s="60" t="s">
        <v>77</v>
      </c>
      <c r="C3029" s="60" t="s">
        <v>245</v>
      </c>
      <c r="D3029" s="60">
        <v>8</v>
      </c>
      <c r="E3029" s="65">
        <v>128192.47</v>
      </c>
      <c r="F3029" s="60">
        <v>2009</v>
      </c>
      <c r="G3029" s="65">
        <v>82.97</v>
      </c>
      <c r="H3029" s="65">
        <v>5.8449993133544922</v>
      </c>
      <c r="I3029" s="66">
        <v>4.429999828338623</v>
      </c>
      <c r="J3029" s="5">
        <v>9.8310939704959708</v>
      </c>
      <c r="K3029" s="6">
        <v>69.9646442032804</v>
      </c>
      <c r="L3029" s="5">
        <v>63.338952319359578</v>
      </c>
      <c r="M3029" s="5">
        <v>11.461394468467027</v>
      </c>
      <c r="N3029" s="7">
        <v>5.5262867440449615</v>
      </c>
      <c r="O3029" s="7" t="s">
        <v>2296</v>
      </c>
      <c r="P3029" s="67">
        <v>50.434641809217517</v>
      </c>
      <c r="Q3029" s="18">
        <f t="shared" si="162"/>
        <v>3</v>
      </c>
      <c r="R3029" s="68">
        <v>1.67</v>
      </c>
      <c r="S3029" s="69">
        <v>39279.5</v>
      </c>
      <c r="T3029" s="59">
        <f t="shared" si="159"/>
        <v>39279.5</v>
      </c>
    </row>
    <row r="3030" spans="1:20">
      <c r="A3030">
        <f t="shared" si="160"/>
        <v>21</v>
      </c>
      <c r="B3030" s="60" t="s">
        <v>135</v>
      </c>
      <c r="C3030" s="60" t="s">
        <v>303</v>
      </c>
      <c r="D3030" s="60">
        <v>3</v>
      </c>
      <c r="E3030" s="65">
        <v>46868.595999999998</v>
      </c>
      <c r="F3030" s="60">
        <v>2017</v>
      </c>
      <c r="G3030" s="65">
        <v>82.986000000000004</v>
      </c>
      <c r="H3030" s="65">
        <v>6.2301731109619141</v>
      </c>
      <c r="I3030" s="66">
        <v>3.9000000953674316</v>
      </c>
      <c r="J3030" s="5">
        <v>10.216267768103393</v>
      </c>
      <c r="K3030" s="6">
        <v>72.719819369922362</v>
      </c>
      <c r="L3030" s="5">
        <v>66.09412748600154</v>
      </c>
      <c r="M3030" s="5">
        <v>10.931394735495836</v>
      </c>
      <c r="N3030" s="7">
        <v>6.0462666553778588</v>
      </c>
      <c r="O3030" s="7" t="s">
        <v>1029</v>
      </c>
      <c r="P3030" s="67">
        <v>54.60940547074803</v>
      </c>
      <c r="Q3030" s="18">
        <f t="shared" si="162"/>
        <v>3</v>
      </c>
      <c r="R3030" s="68">
        <v>1.58</v>
      </c>
      <c r="S3030" s="69">
        <v>45446.25</v>
      </c>
      <c r="T3030" s="59">
        <f t="shared" si="159"/>
        <v>45446.25</v>
      </c>
    </row>
    <row r="3031" spans="1:20">
      <c r="A3031">
        <f t="shared" si="160"/>
        <v>22</v>
      </c>
      <c r="B3031" s="60" t="s">
        <v>135</v>
      </c>
      <c r="C3031" s="60" t="s">
        <v>303</v>
      </c>
      <c r="D3031" s="60">
        <v>3</v>
      </c>
      <c r="E3031" s="65">
        <v>46732.771000000001</v>
      </c>
      <c r="F3031" s="60">
        <v>2016</v>
      </c>
      <c r="G3031" s="65">
        <v>83</v>
      </c>
      <c r="H3031" s="65">
        <v>6.3186120986938477</v>
      </c>
      <c r="I3031" s="66">
        <v>4.0799999237060547</v>
      </c>
      <c r="J3031" s="5">
        <v>10.304706755835326</v>
      </c>
      <c r="K3031" s="6">
        <v>73.361706030789136</v>
      </c>
      <c r="L3031" s="5">
        <v>66.736014146868314</v>
      </c>
      <c r="M3031" s="5">
        <v>11.111394563834459</v>
      </c>
      <c r="N3031" s="7">
        <v>6.0060880534367609</v>
      </c>
      <c r="O3031" s="7" t="s">
        <v>1178</v>
      </c>
      <c r="P3031" s="67">
        <v>54.246515494220503</v>
      </c>
      <c r="Q3031" s="18">
        <f t="shared" si="162"/>
        <v>3</v>
      </c>
      <c r="R3031" s="68">
        <v>1.58</v>
      </c>
      <c r="S3031" s="69">
        <v>44274.67</v>
      </c>
      <c r="T3031" s="59">
        <f t="shared" si="159"/>
        <v>44274.67</v>
      </c>
    </row>
    <row r="3032" spans="1:20">
      <c r="A3032">
        <f t="shared" si="160"/>
        <v>89</v>
      </c>
      <c r="B3032" s="60" t="s">
        <v>68</v>
      </c>
      <c r="C3032" s="60" t="s">
        <v>236</v>
      </c>
      <c r="D3032" s="60">
        <v>3</v>
      </c>
      <c r="E3032" s="65">
        <v>393.39600000000002</v>
      </c>
      <c r="F3032" s="60">
        <v>2024</v>
      </c>
      <c r="G3032" s="65">
        <v>83.013000000000005</v>
      </c>
      <c r="H3032" s="65">
        <v>7.5346247863769484</v>
      </c>
      <c r="I3032" s="66">
        <v>7.8273711204528809</v>
      </c>
      <c r="J3032" s="5">
        <v>11.520719443518427</v>
      </c>
      <c r="K3032" s="6">
        <v>82.031641524666</v>
      </c>
      <c r="L3032" s="5">
        <v>75.405949640745177</v>
      </c>
      <c r="M3032" s="5">
        <v>14.858765760581285</v>
      </c>
      <c r="N3032" s="7">
        <v>5.0748461114306744</v>
      </c>
      <c r="O3032" s="7" t="s">
        <v>3501</v>
      </c>
      <c r="P3032" s="67">
        <v>45.356571132176811</v>
      </c>
      <c r="Q3032" s="18">
        <f t="shared" si="162"/>
        <v>3</v>
      </c>
      <c r="R3032" s="68">
        <v>1.49</v>
      </c>
      <c r="S3032" s="69">
        <v>67310.06</v>
      </c>
      <c r="T3032" s="59">
        <f t="shared" si="159"/>
        <v>67310.06</v>
      </c>
    </row>
    <row r="3033" spans="1:20">
      <c r="A3033">
        <f t="shared" si="160"/>
        <v>22</v>
      </c>
      <c r="B3033" s="60" t="s">
        <v>138</v>
      </c>
      <c r="C3033" s="60" t="s">
        <v>306</v>
      </c>
      <c r="D3033" s="60">
        <v>3</v>
      </c>
      <c r="E3033" s="65">
        <v>10416.130999999999</v>
      </c>
      <c r="F3033" s="60">
        <v>2021</v>
      </c>
      <c r="G3033" s="65">
        <v>83.02</v>
      </c>
      <c r="H3033" s="65">
        <v>7.4392800331115723</v>
      </c>
      <c r="I3033" s="66">
        <v>5.6999998092651367</v>
      </c>
      <c r="J3033" s="5">
        <v>11.425374690253051</v>
      </c>
      <c r="K3033" s="6">
        <v>81.35961279319045</v>
      </c>
      <c r="L3033" s="5">
        <v>74.733920909269628</v>
      </c>
      <c r="M3033" s="5">
        <v>12.731394449393541</v>
      </c>
      <c r="N3033" s="7">
        <v>5.8700499152965584</v>
      </c>
      <c r="O3033" s="7" t="s">
        <v>400</v>
      </c>
      <c r="P3033" s="67">
        <v>52.648427324405326</v>
      </c>
      <c r="Q3033" s="18">
        <f t="shared" si="162"/>
        <v>3</v>
      </c>
      <c r="R3033" s="68">
        <v>1.52</v>
      </c>
      <c r="S3033" s="69">
        <v>62731.7</v>
      </c>
      <c r="T3033" s="59">
        <f t="shared" si="159"/>
        <v>62731.7</v>
      </c>
    </row>
    <row r="3034" spans="1:20">
      <c r="A3034">
        <f t="shared" si="160"/>
        <v>36</v>
      </c>
      <c r="B3034" s="60" t="s">
        <v>75</v>
      </c>
      <c r="C3034" s="60" t="s">
        <v>243</v>
      </c>
      <c r="D3034" s="60">
        <v>3</v>
      </c>
      <c r="E3034" s="65">
        <v>60478.107000000004</v>
      </c>
      <c r="F3034" s="60">
        <v>2016</v>
      </c>
      <c r="G3034" s="65">
        <v>83.046000000000006</v>
      </c>
      <c r="H3034" s="65">
        <v>5.954524040222168</v>
      </c>
      <c r="I3034" s="66">
        <v>4.1700000762939453</v>
      </c>
      <c r="J3034" s="5">
        <v>9.9406186973636466</v>
      </c>
      <c r="K3034" s="6">
        <v>70.808896607711475</v>
      </c>
      <c r="L3034" s="5">
        <v>64.183204723790652</v>
      </c>
      <c r="M3034" s="5">
        <v>11.20139471642235</v>
      </c>
      <c r="N3034" s="7">
        <v>5.7299297407752041</v>
      </c>
      <c r="O3034" s="7" t="s">
        <v>1194</v>
      </c>
      <c r="P3034" s="67">
        <v>51.752275307701623</v>
      </c>
      <c r="Q3034" s="18">
        <f t="shared" si="162"/>
        <v>3</v>
      </c>
      <c r="R3034" s="68">
        <v>1.58</v>
      </c>
      <c r="S3034" s="69">
        <v>47987.839999999997</v>
      </c>
      <c r="T3034" s="59">
        <f t="shared" si="159"/>
        <v>47987.839999999997</v>
      </c>
    </row>
    <row r="3035" spans="1:20">
      <c r="A3035">
        <f t="shared" si="160"/>
        <v>39</v>
      </c>
      <c r="B3035" s="60" t="s">
        <v>138</v>
      </c>
      <c r="C3035" s="60" t="s">
        <v>306</v>
      </c>
      <c r="D3035" s="60">
        <v>3</v>
      </c>
      <c r="E3035" s="65">
        <v>10487.338</v>
      </c>
      <c r="F3035" s="60">
        <v>2022</v>
      </c>
      <c r="G3035" s="65">
        <v>83.046000000000006</v>
      </c>
      <c r="H3035" s="65">
        <v>7.4312143325805664</v>
      </c>
      <c r="I3035" s="66">
        <v>5.820000171661377</v>
      </c>
      <c r="J3035" s="5">
        <v>11.417308989722045</v>
      </c>
      <c r="K3035" s="6">
        <v>81.327639295321887</v>
      </c>
      <c r="L3035" s="5">
        <v>74.701947411401065</v>
      </c>
      <c r="M3035" s="5">
        <v>12.851394811789781</v>
      </c>
      <c r="N3035" s="7">
        <v>5.812750172679312</v>
      </c>
      <c r="O3035" s="7" t="s">
        <v>3502</v>
      </c>
      <c r="P3035" s="67">
        <v>52.073540338137818</v>
      </c>
      <c r="Q3035" s="18">
        <f t="shared" si="162"/>
        <v>3</v>
      </c>
      <c r="R3035" s="68">
        <v>1.51</v>
      </c>
      <c r="S3035" s="69">
        <v>63088.42</v>
      </c>
      <c r="T3035" s="59">
        <f t="shared" si="159"/>
        <v>63088.42</v>
      </c>
    </row>
    <row r="3036" spans="1:20">
      <c r="A3036">
        <f t="shared" si="160"/>
        <v>43</v>
      </c>
      <c r="B3036" s="60" t="s">
        <v>138</v>
      </c>
      <c r="C3036" s="60" t="s">
        <v>306</v>
      </c>
      <c r="D3036" s="60">
        <v>3</v>
      </c>
      <c r="E3036" s="65">
        <v>10279.125</v>
      </c>
      <c r="F3036" s="60">
        <v>2019</v>
      </c>
      <c r="G3036" s="65">
        <v>83.052000000000007</v>
      </c>
      <c r="H3036" s="65">
        <v>7.3980927467346191</v>
      </c>
      <c r="I3036" s="66">
        <v>6.1599998474121094</v>
      </c>
      <c r="J3036" s="5">
        <v>11.384187403876098</v>
      </c>
      <c r="K3036" s="6">
        <v>81.097566813983946</v>
      </c>
      <c r="L3036" s="5">
        <v>74.471874930063123</v>
      </c>
      <c r="M3036" s="5">
        <v>13.191394487540514</v>
      </c>
      <c r="N3036" s="7">
        <v>5.6454891861814165</v>
      </c>
      <c r="O3036" s="7" t="s">
        <v>714</v>
      </c>
      <c r="P3036" s="67">
        <v>50.81197946176006</v>
      </c>
      <c r="Q3036" s="18">
        <f t="shared" si="162"/>
        <v>3</v>
      </c>
      <c r="R3036" s="68">
        <v>1.55</v>
      </c>
      <c r="S3036" s="69">
        <v>61601.63</v>
      </c>
      <c r="T3036" s="59">
        <f t="shared" si="159"/>
        <v>61601.63</v>
      </c>
    </row>
    <row r="3037" spans="1:20">
      <c r="A3037">
        <f t="shared" si="160"/>
        <v>3</v>
      </c>
      <c r="B3037" s="60" t="s">
        <v>139</v>
      </c>
      <c r="C3037" s="60" t="s">
        <v>307</v>
      </c>
      <c r="D3037" s="60">
        <v>3</v>
      </c>
      <c r="E3037" s="65">
        <v>8640.5820000000003</v>
      </c>
      <c r="F3037" s="60">
        <v>2020</v>
      </c>
      <c r="G3037" s="65">
        <v>83.063000000000002</v>
      </c>
      <c r="H3037" s="65">
        <v>7.5084352493286133</v>
      </c>
      <c r="I3037" s="66">
        <v>4.1399998664855957</v>
      </c>
      <c r="J3037" s="5">
        <v>11.494529906470092</v>
      </c>
      <c r="K3037" s="6">
        <v>81.894459250846197</v>
      </c>
      <c r="L3037" s="5">
        <v>75.268767366925374</v>
      </c>
      <c r="M3037" s="5">
        <v>11.171394506614</v>
      </c>
      <c r="N3037" s="7">
        <v>6.7376339921003296</v>
      </c>
      <c r="O3037" s="7" t="s">
        <v>674</v>
      </c>
      <c r="P3037" s="67">
        <v>60.500448045400525</v>
      </c>
      <c r="Q3037" s="18">
        <f t="shared" si="162"/>
        <v>3</v>
      </c>
      <c r="R3037" s="68">
        <v>1.53</v>
      </c>
      <c r="S3037" s="69">
        <v>77324.89</v>
      </c>
      <c r="T3037" s="59">
        <f t="shared" si="159"/>
        <v>77324.89</v>
      </c>
    </row>
    <row r="3038" spans="1:20">
      <c r="A3038">
        <f t="shared" si="160"/>
        <v>116</v>
      </c>
      <c r="B3038" s="60" t="s">
        <v>151</v>
      </c>
      <c r="C3038" s="60" t="s">
        <v>319</v>
      </c>
      <c r="D3038" s="60">
        <v>4</v>
      </c>
      <c r="E3038" s="65">
        <v>11027.129000000001</v>
      </c>
      <c r="F3038" s="60">
        <v>2024</v>
      </c>
      <c r="G3038" s="65">
        <v>83.069000000000003</v>
      </c>
      <c r="H3038" s="65">
        <v>6.81106751251221</v>
      </c>
      <c r="I3038" s="66">
        <v>8.2077274322509766</v>
      </c>
      <c r="J3038" s="5">
        <v>10.797162169653689</v>
      </c>
      <c r="K3038" s="6">
        <v>76.931517523628315</v>
      </c>
      <c r="L3038" s="5">
        <v>70.305825639707493</v>
      </c>
      <c r="M3038" s="5">
        <v>15.239122072379381</v>
      </c>
      <c r="N3038" s="7">
        <v>4.6135089216940823</v>
      </c>
      <c r="O3038" s="7" t="s">
        <v>3503</v>
      </c>
      <c r="P3038" s="67">
        <v>41.233357816392676</v>
      </c>
      <c r="Q3038" s="18">
        <f t="shared" si="162"/>
        <v>3</v>
      </c>
      <c r="R3038" s="68">
        <v>1.49</v>
      </c>
      <c r="S3038" s="69">
        <v>69701.8</v>
      </c>
      <c r="T3038" s="59">
        <f t="shared" si="159"/>
        <v>69701.8</v>
      </c>
    </row>
    <row r="3039" spans="1:20">
      <c r="A3039">
        <f t="shared" si="160"/>
        <v>12</v>
      </c>
      <c r="B3039" s="60" t="s">
        <v>139</v>
      </c>
      <c r="C3039" s="60" t="s">
        <v>307</v>
      </c>
      <c r="D3039" s="60">
        <v>3</v>
      </c>
      <c r="E3039" s="65">
        <v>8190.2349999999997</v>
      </c>
      <c r="F3039" s="60">
        <v>2014</v>
      </c>
      <c r="G3039" s="65">
        <v>83.084000000000003</v>
      </c>
      <c r="H3039" s="65">
        <v>7.4928035736083984</v>
      </c>
      <c r="I3039" s="66">
        <v>4.9499998092651367</v>
      </c>
      <c r="J3039" s="5">
        <v>11.478898230749877</v>
      </c>
      <c r="K3039" s="6">
        <v>81.803765503973054</v>
      </c>
      <c r="L3039" s="5">
        <v>75.178073620052231</v>
      </c>
      <c r="M3039" s="5">
        <v>11.981394449393541</v>
      </c>
      <c r="N3039" s="7">
        <v>6.2745679509664667</v>
      </c>
      <c r="O3039" s="7" t="s">
        <v>1523</v>
      </c>
      <c r="P3039" s="67">
        <v>56.868834199909948</v>
      </c>
      <c r="Q3039" s="18">
        <f t="shared" si="162"/>
        <v>3</v>
      </c>
      <c r="R3039" s="68">
        <v>1.61</v>
      </c>
      <c r="S3039" s="69">
        <v>76189.600000000006</v>
      </c>
      <c r="T3039" s="59">
        <f t="shared" si="159"/>
        <v>76189.600000000006</v>
      </c>
    </row>
    <row r="3040" spans="1:20">
      <c r="A3040">
        <f t="shared" si="160"/>
        <v>49</v>
      </c>
      <c r="B3040" s="60" t="s">
        <v>95</v>
      </c>
      <c r="C3040" s="60" t="s">
        <v>263</v>
      </c>
      <c r="D3040" s="60">
        <v>3</v>
      </c>
      <c r="E3040" s="65">
        <v>467.90199999999999</v>
      </c>
      <c r="F3040" s="60">
        <v>2017</v>
      </c>
      <c r="G3040" s="65">
        <v>83.088999999999999</v>
      </c>
      <c r="H3040" s="65">
        <v>6.6756658554077148</v>
      </c>
      <c r="I3040" s="66">
        <v>5.690000057220459</v>
      </c>
      <c r="J3040" s="5">
        <v>10.661760512549193</v>
      </c>
      <c r="K3040" s="6">
        <v>75.985048971266977</v>
      </c>
      <c r="L3040" s="5">
        <v>69.359357087346154</v>
      </c>
      <c r="M3040" s="5">
        <v>12.721394697348863</v>
      </c>
      <c r="N3040" s="7">
        <v>5.4521818352040157</v>
      </c>
      <c r="O3040" s="7" t="s">
        <v>1075</v>
      </c>
      <c r="P3040" s="67">
        <v>49.243678042892412</v>
      </c>
      <c r="Q3040" s="18">
        <f t="shared" si="162"/>
        <v>3</v>
      </c>
      <c r="R3040" s="68">
        <v>1.58</v>
      </c>
      <c r="S3040" s="69">
        <v>51626.35</v>
      </c>
      <c r="T3040" s="59">
        <f t="shared" si="159"/>
        <v>51626.35</v>
      </c>
    </row>
    <row r="3041" spans="1:20">
      <c r="A3041">
        <f t="shared" si="160"/>
        <v>122</v>
      </c>
      <c r="B3041" s="60" t="s">
        <v>130</v>
      </c>
      <c r="C3041" s="60" t="s">
        <v>298</v>
      </c>
      <c r="D3041" s="60">
        <v>8</v>
      </c>
      <c r="E3041" s="65">
        <v>5604.0780000000004</v>
      </c>
      <c r="F3041" s="60">
        <v>2017</v>
      </c>
      <c r="G3041" s="65">
        <v>83.094999999999999</v>
      </c>
      <c r="H3041" s="65">
        <v>6.3784379959106445</v>
      </c>
      <c r="I3041" s="66">
        <v>8.2776403427124023</v>
      </c>
      <c r="J3041" s="5">
        <v>10.364532653052123</v>
      </c>
      <c r="K3041" s="6">
        <v>73.872076810269746</v>
      </c>
      <c r="L3041" s="5">
        <v>67.246384926348924</v>
      </c>
      <c r="M3041" s="5">
        <v>15.309034982840807</v>
      </c>
      <c r="N3041" s="7">
        <v>4.392594634588157</v>
      </c>
      <c r="O3041" s="7" t="s">
        <v>1123</v>
      </c>
      <c r="P3041" s="67">
        <v>39.673569682127415</v>
      </c>
      <c r="Q3041" s="18">
        <f t="shared" si="162"/>
        <v>3</v>
      </c>
      <c r="R3041" s="68">
        <v>1.58</v>
      </c>
      <c r="S3041" s="69">
        <v>116471.82</v>
      </c>
      <c r="T3041" s="59">
        <f t="shared" si="159"/>
        <v>116471.82</v>
      </c>
    </row>
    <row r="3042" spans="1:20">
      <c r="A3042">
        <f t="shared" si="160"/>
        <v>27</v>
      </c>
      <c r="B3042" s="60" t="s">
        <v>135</v>
      </c>
      <c r="C3042" s="60" t="s">
        <v>303</v>
      </c>
      <c r="D3042" s="60">
        <v>3</v>
      </c>
      <c r="E3042" s="65">
        <v>47092.821000000004</v>
      </c>
      <c r="F3042" s="60">
        <v>2018</v>
      </c>
      <c r="G3042" s="65">
        <v>83.096000000000004</v>
      </c>
      <c r="H3042" s="65">
        <v>6.5133709907531738</v>
      </c>
      <c r="I3042" s="66">
        <v>4.429999828338623</v>
      </c>
      <c r="J3042" s="5">
        <v>10.499465647894652</v>
      </c>
      <c r="K3042" s="6">
        <v>74.834697605317245</v>
      </c>
      <c r="L3042" s="5">
        <v>68.209005721396423</v>
      </c>
      <c r="M3042" s="5">
        <v>11.461394468467027</v>
      </c>
      <c r="N3042" s="7">
        <v>5.9511960703433884</v>
      </c>
      <c r="O3042" s="7" t="s">
        <v>868</v>
      </c>
      <c r="P3042" s="67">
        <v>53.625899107542089</v>
      </c>
      <c r="Q3042" s="18">
        <f t="shared" si="162"/>
        <v>3</v>
      </c>
      <c r="R3042" s="68">
        <v>1.56</v>
      </c>
      <c r="S3042" s="69">
        <v>46325.21</v>
      </c>
      <c r="T3042" s="59">
        <f t="shared" si="159"/>
        <v>46325.21</v>
      </c>
    </row>
    <row r="3043" spans="1:20">
      <c r="A3043" t="str">
        <f t="shared" si="160"/>
        <v/>
      </c>
      <c r="B3043" s="60" t="s">
        <v>159</v>
      </c>
      <c r="C3043" s="60" t="s">
        <v>327</v>
      </c>
      <c r="D3043" s="60">
        <v>4</v>
      </c>
      <c r="E3043" s="65">
        <v>41773.877999999997</v>
      </c>
      <c r="F3043" s="60">
        <v>2025</v>
      </c>
      <c r="G3043" s="65">
        <v>69.58</v>
      </c>
      <c r="H3043" s="65" t="s">
        <v>367</v>
      </c>
      <c r="I3043" s="66">
        <v>0.50999999046325684</v>
      </c>
      <c r="J3043" s="5" t="s">
        <v>367</v>
      </c>
      <c r="K3043" s="6" t="s">
        <v>367</v>
      </c>
      <c r="L3043" s="5" t="s">
        <v>367</v>
      </c>
      <c r="M3043" s="5">
        <v>7.541394630591661</v>
      </c>
      <c r="N3043" s="7" t="s">
        <v>367</v>
      </c>
      <c r="O3043" s="7" t="s">
        <v>3504</v>
      </c>
      <c r="P3043" s="67" t="s">
        <v>367</v>
      </c>
      <c r="Q3043" s="18">
        <f t="shared" si="162"/>
        <v>1</v>
      </c>
      <c r="R3043" s="68">
        <v>1.48</v>
      </c>
      <c r="S3043" s="69" t="s">
        <v>367</v>
      </c>
      <c r="T3043" s="59">
        <f t="shared" si="159"/>
        <v>0</v>
      </c>
    </row>
    <row r="3044" spans="1:20">
      <c r="A3044">
        <f t="shared" si="160"/>
        <v>116</v>
      </c>
      <c r="B3044" s="60" t="s">
        <v>66</v>
      </c>
      <c r="C3044" s="60" t="s">
        <v>234</v>
      </c>
      <c r="D3044" s="60">
        <v>8</v>
      </c>
      <c r="E3044" s="65">
        <v>7142.97</v>
      </c>
      <c r="F3044" s="60">
        <v>2011</v>
      </c>
      <c r="G3044" s="65">
        <v>83.16</v>
      </c>
      <c r="H3044" s="65">
        <v>5.4740109443664551</v>
      </c>
      <c r="I3044" s="66">
        <v>7.198488712310791</v>
      </c>
      <c r="J3044" s="5">
        <v>9.4601056015079337</v>
      </c>
      <c r="K3044" s="6">
        <v>67.478614602609426</v>
      </c>
      <c r="L3044" s="5">
        <v>60.852922718688603</v>
      </c>
      <c r="M3044" s="5">
        <v>14.229883352439195</v>
      </c>
      <c r="N3044" s="7">
        <v>4.276417537059964</v>
      </c>
      <c r="O3044" s="7" t="s">
        <v>2043</v>
      </c>
      <c r="P3044" s="67">
        <v>38.938234840318643</v>
      </c>
      <c r="Q3044" s="18">
        <f t="shared" si="162"/>
        <v>3</v>
      </c>
      <c r="R3044" s="68">
        <v>1.65</v>
      </c>
      <c r="S3044" s="69">
        <v>58672.83</v>
      </c>
      <c r="T3044" s="59">
        <f t="shared" si="159"/>
        <v>58672.83</v>
      </c>
    </row>
    <row r="3045" spans="1:20">
      <c r="A3045">
        <f t="shared" si="160"/>
        <v>2</v>
      </c>
      <c r="B3045" s="60" t="s">
        <v>113</v>
      </c>
      <c r="C3045" s="60" t="s">
        <v>281</v>
      </c>
      <c r="D3045" s="60">
        <v>3</v>
      </c>
      <c r="E3045" s="65">
        <v>5408.0910000000003</v>
      </c>
      <c r="F3045" s="60">
        <v>2021</v>
      </c>
      <c r="G3045" s="65">
        <v>83.165999999999997</v>
      </c>
      <c r="H3045" s="65">
        <v>7.3615736961364746</v>
      </c>
      <c r="I3045" s="66">
        <v>4.059999942779541</v>
      </c>
      <c r="J3045" s="5">
        <v>11.347668353277953</v>
      </c>
      <c r="K3045" s="6">
        <v>80.948376140392554</v>
      </c>
      <c r="L3045" s="5">
        <v>74.322684256471732</v>
      </c>
      <c r="M3045" s="5">
        <v>11.091394582907945</v>
      </c>
      <c r="N3045" s="7">
        <v>6.7009323039507072</v>
      </c>
      <c r="O3045" s="7" t="s">
        <v>413</v>
      </c>
      <c r="P3045" s="67">
        <v>60.100604339151587</v>
      </c>
      <c r="Q3045" s="18">
        <f t="shared" si="162"/>
        <v>3</v>
      </c>
      <c r="R3045" s="68">
        <v>1.52</v>
      </c>
      <c r="S3045" s="69">
        <v>88984.14</v>
      </c>
      <c r="T3045" s="59">
        <f t="shared" si="159"/>
        <v>88984.14</v>
      </c>
    </row>
    <row r="3046" spans="1:20">
      <c r="A3046">
        <f t="shared" si="160"/>
        <v>47</v>
      </c>
      <c r="B3046" s="60" t="s">
        <v>77</v>
      </c>
      <c r="C3046" s="60" t="s">
        <v>245</v>
      </c>
      <c r="D3046" s="60">
        <v>8</v>
      </c>
      <c r="E3046" s="65">
        <v>127928.285</v>
      </c>
      <c r="F3046" s="60">
        <v>2012</v>
      </c>
      <c r="G3046" s="65">
        <v>83.168000000000006</v>
      </c>
      <c r="H3046" s="65">
        <v>5.9682164192199707</v>
      </c>
      <c r="I3046" s="66">
        <v>4.940000057220459</v>
      </c>
      <c r="J3046" s="5">
        <v>9.9543110763614493</v>
      </c>
      <c r="K3046" s="6">
        <v>71.010596177069715</v>
      </c>
      <c r="L3046" s="5">
        <v>64.384904293148892</v>
      </c>
      <c r="M3046" s="5">
        <v>11.971394697348863</v>
      </c>
      <c r="N3046" s="7">
        <v>5.3782291805488054</v>
      </c>
      <c r="O3046" s="7" t="s">
        <v>1838</v>
      </c>
      <c r="P3046" s="67">
        <v>48.801378209352499</v>
      </c>
      <c r="Q3046" s="18">
        <f t="shared" si="162"/>
        <v>3</v>
      </c>
      <c r="R3046" s="68">
        <v>1.62</v>
      </c>
      <c r="S3046" s="69">
        <v>41596.92</v>
      </c>
      <c r="T3046" s="59">
        <f t="shared" si="159"/>
        <v>41596.92</v>
      </c>
    </row>
    <row r="3047" spans="1:20">
      <c r="A3047">
        <f t="shared" si="160"/>
        <v>21</v>
      </c>
      <c r="B3047" s="60" t="s">
        <v>75</v>
      </c>
      <c r="C3047" s="60" t="s">
        <v>243</v>
      </c>
      <c r="D3047" s="60">
        <v>3</v>
      </c>
      <c r="E3047" s="65">
        <v>60277.499000000003</v>
      </c>
      <c r="F3047" s="60">
        <v>2018</v>
      </c>
      <c r="G3047" s="65">
        <v>83.183999999999997</v>
      </c>
      <c r="H3047" s="65">
        <v>6.5165266990661621</v>
      </c>
      <c r="I3047" s="66">
        <v>4.25</v>
      </c>
      <c r="J3047" s="5">
        <v>10.502621356207641</v>
      </c>
      <c r="K3047" s="6">
        <v>74.936464810623704</v>
      </c>
      <c r="L3047" s="5">
        <v>68.310772926702882</v>
      </c>
      <c r="M3047" s="5">
        <v>11.281394640128404</v>
      </c>
      <c r="N3047" s="7">
        <v>6.0551709346040017</v>
      </c>
      <c r="O3047" s="7" t="s">
        <v>880</v>
      </c>
      <c r="P3047" s="67">
        <v>54.562810866901799</v>
      </c>
      <c r="Q3047" s="18">
        <f t="shared" si="162"/>
        <v>3</v>
      </c>
      <c r="R3047" s="68">
        <v>1.56</v>
      </c>
      <c r="S3047" s="69">
        <v>49133.14</v>
      </c>
      <c r="T3047" s="59">
        <f t="shared" si="159"/>
        <v>49133.14</v>
      </c>
    </row>
    <row r="3048" spans="1:20">
      <c r="A3048">
        <f t="shared" si="160"/>
        <v>10</v>
      </c>
      <c r="B3048" s="60" t="s">
        <v>113</v>
      </c>
      <c r="C3048" s="60" t="s">
        <v>281</v>
      </c>
      <c r="D3048" s="60">
        <v>3</v>
      </c>
      <c r="E3048" s="65">
        <v>5379.2740000000003</v>
      </c>
      <c r="F3048" s="60">
        <v>2020</v>
      </c>
      <c r="G3048" s="65">
        <v>83.194999999999993</v>
      </c>
      <c r="H3048" s="65">
        <v>7.2900323867797852</v>
      </c>
      <c r="I3048" s="66">
        <v>4.6100001335144043</v>
      </c>
      <c r="J3048" s="5">
        <v>11.276127043921264</v>
      </c>
      <c r="K3048" s="6">
        <v>80.466086331214399</v>
      </c>
      <c r="L3048" s="5">
        <v>73.840394447293576</v>
      </c>
      <c r="M3048" s="5">
        <v>11.641394773642809</v>
      </c>
      <c r="N3048" s="7">
        <v>6.3429164531448619</v>
      </c>
      <c r="O3048" s="7" t="s">
        <v>648</v>
      </c>
      <c r="P3048" s="67">
        <v>56.956089894426029</v>
      </c>
      <c r="Q3048" s="18">
        <f t="shared" si="162"/>
        <v>3</v>
      </c>
      <c r="R3048" s="68">
        <v>1.53</v>
      </c>
      <c r="S3048" s="69">
        <v>86096.05</v>
      </c>
      <c r="T3048" s="59">
        <f t="shared" si="159"/>
        <v>86096.05</v>
      </c>
    </row>
    <row r="3049" spans="1:20">
      <c r="A3049">
        <f t="shared" si="160"/>
        <v>20</v>
      </c>
      <c r="B3049" s="60" t="s">
        <v>139</v>
      </c>
      <c r="C3049" s="60" t="s">
        <v>307</v>
      </c>
      <c r="D3049" s="60">
        <v>3</v>
      </c>
      <c r="E3049" s="65">
        <v>8792.1820000000007</v>
      </c>
      <c r="F3049" s="60">
        <v>2022</v>
      </c>
      <c r="G3049" s="65">
        <v>83.2</v>
      </c>
      <c r="H3049" s="65">
        <v>6.8838443756103516</v>
      </c>
      <c r="I3049" s="66">
        <v>4.380000114440918</v>
      </c>
      <c r="J3049" s="5">
        <v>10.86993903275183</v>
      </c>
      <c r="K3049" s="6">
        <v>77.572203307542424</v>
      </c>
      <c r="L3049" s="5">
        <v>70.946511423621601</v>
      </c>
      <c r="M3049" s="5">
        <v>11.411394754569322</v>
      </c>
      <c r="N3049" s="7">
        <v>6.2171638918383207</v>
      </c>
      <c r="O3049" s="7" t="s">
        <v>3505</v>
      </c>
      <c r="P3049" s="67">
        <v>55.696481887716921</v>
      </c>
      <c r="Q3049" s="18">
        <f t="shared" si="162"/>
        <v>3</v>
      </c>
      <c r="R3049" s="68">
        <v>1.51</v>
      </c>
      <c r="S3049" s="69">
        <v>82777.289999999994</v>
      </c>
      <c r="T3049" s="59">
        <f t="shared" si="159"/>
        <v>82777.289999999994</v>
      </c>
    </row>
    <row r="3050" spans="1:20">
      <c r="A3050" t="str">
        <f t="shared" si="160"/>
        <v/>
      </c>
      <c r="B3050" s="60" t="s">
        <v>148</v>
      </c>
      <c r="C3050" s="60" t="s">
        <v>316</v>
      </c>
      <c r="D3050" s="60">
        <v>7</v>
      </c>
      <c r="E3050" s="65">
        <v>7618.8469999999998</v>
      </c>
      <c r="F3050" s="60">
        <v>2025</v>
      </c>
      <c r="G3050" s="65">
        <v>70.334000000000003</v>
      </c>
      <c r="H3050" s="65" t="s">
        <v>367</v>
      </c>
      <c r="I3050" s="66">
        <v>4.2300000190734863</v>
      </c>
      <c r="J3050" s="5" t="s">
        <v>367</v>
      </c>
      <c r="K3050" s="6" t="s">
        <v>367</v>
      </c>
      <c r="L3050" s="5" t="s">
        <v>367</v>
      </c>
      <c r="M3050" s="5">
        <v>11.261394659201891</v>
      </c>
      <c r="N3050" s="7" t="s">
        <v>367</v>
      </c>
      <c r="O3050" s="7" t="s">
        <v>3506</v>
      </c>
      <c r="P3050" s="67" t="s">
        <v>367</v>
      </c>
      <c r="Q3050" s="18">
        <f t="shared" si="162"/>
        <v>3</v>
      </c>
      <c r="R3050" s="68">
        <v>1.48</v>
      </c>
      <c r="S3050" s="69" t="s">
        <v>367</v>
      </c>
      <c r="T3050" s="59">
        <f t="shared" si="159"/>
        <v>18662.3</v>
      </c>
    </row>
    <row r="3051" spans="1:20">
      <c r="A3051">
        <f t="shared" si="160"/>
        <v>97</v>
      </c>
      <c r="B3051" s="60" t="s">
        <v>15</v>
      </c>
      <c r="C3051" s="60" t="s">
        <v>183</v>
      </c>
      <c r="D3051" s="60">
        <v>2</v>
      </c>
      <c r="E3051" s="65">
        <v>25482.714</v>
      </c>
      <c r="F3051" s="60">
        <v>2019</v>
      </c>
      <c r="G3051" s="65">
        <v>83.241</v>
      </c>
      <c r="H3051" s="65">
        <v>7.2339949607849121</v>
      </c>
      <c r="I3051" s="66">
        <v>8.0678310394287109</v>
      </c>
      <c r="J3051" s="5">
        <v>11.220089617926391</v>
      </c>
      <c r="K3051" s="6">
        <v>80.110475063174718</v>
      </c>
      <c r="L3051" s="5">
        <v>73.484783179253895</v>
      </c>
      <c r="M3051" s="5">
        <v>15.099225679557115</v>
      </c>
      <c r="N3051" s="7">
        <v>4.8667914990333019</v>
      </c>
      <c r="O3051" s="7" t="s">
        <v>785</v>
      </c>
      <c r="P3051" s="67">
        <v>43.803344854303994</v>
      </c>
      <c r="Q3051" s="18">
        <f t="shared" si="162"/>
        <v>3</v>
      </c>
      <c r="R3051" s="68">
        <v>1.55</v>
      </c>
      <c r="S3051" s="69">
        <v>58048.62</v>
      </c>
      <c r="T3051" s="59">
        <f t="shared" si="159"/>
        <v>58048.62</v>
      </c>
    </row>
    <row r="3052" spans="1:20">
      <c r="A3052">
        <f t="shared" si="160"/>
        <v>99</v>
      </c>
      <c r="B3052" s="60" t="s">
        <v>15</v>
      </c>
      <c r="C3052" s="60" t="s">
        <v>183</v>
      </c>
      <c r="D3052" s="60">
        <v>2</v>
      </c>
      <c r="E3052" s="65">
        <v>25119.705999999998</v>
      </c>
      <c r="F3052" s="60">
        <v>2018</v>
      </c>
      <c r="G3052" s="65">
        <v>83.257999999999996</v>
      </c>
      <c r="H3052" s="65">
        <v>7.1769933700561523</v>
      </c>
      <c r="I3052" s="66">
        <v>8.198420524597168</v>
      </c>
      <c r="J3052" s="5">
        <v>11.163088027197631</v>
      </c>
      <c r="K3052" s="6">
        <v>79.719766154102288</v>
      </c>
      <c r="L3052" s="5">
        <v>73.094074270181466</v>
      </c>
      <c r="M3052" s="5">
        <v>15.229815164725572</v>
      </c>
      <c r="N3052" s="7">
        <v>4.7994065246095561</v>
      </c>
      <c r="O3052" s="7" t="s">
        <v>945</v>
      </c>
      <c r="P3052" s="67">
        <v>43.247187123838231</v>
      </c>
      <c r="Q3052" s="18">
        <f t="shared" si="162"/>
        <v>3</v>
      </c>
      <c r="R3052" s="68">
        <v>1.56</v>
      </c>
      <c r="S3052" s="69">
        <v>57647.85</v>
      </c>
      <c r="T3052" s="59">
        <f t="shared" si="159"/>
        <v>57647.85</v>
      </c>
    </row>
    <row r="3053" spans="1:20">
      <c r="A3053">
        <f t="shared" si="160"/>
        <v>33</v>
      </c>
      <c r="B3053" s="60" t="s">
        <v>138</v>
      </c>
      <c r="C3053" s="60" t="s">
        <v>306</v>
      </c>
      <c r="D3053" s="60">
        <v>3</v>
      </c>
      <c r="E3053" s="65">
        <v>10551.494000000001</v>
      </c>
      <c r="F3053" s="60">
        <v>2023</v>
      </c>
      <c r="G3053" s="65">
        <v>83.262</v>
      </c>
      <c r="H3053" s="65">
        <v>7.1615056343078614</v>
      </c>
      <c r="I3053" s="66">
        <v>5.1599998474121094</v>
      </c>
      <c r="J3053" s="5">
        <v>11.14760029144934</v>
      </c>
      <c r="K3053" s="6">
        <v>79.61298716639827</v>
      </c>
      <c r="L3053" s="5">
        <v>72.987295282477447</v>
      </c>
      <c r="M3053" s="5">
        <v>12.191394487540514</v>
      </c>
      <c r="N3053" s="7">
        <v>5.986788087045313</v>
      </c>
      <c r="O3053" s="7" t="s">
        <v>3507</v>
      </c>
      <c r="P3053" s="67">
        <v>53.569868075629188</v>
      </c>
      <c r="Q3053" s="18">
        <f t="shared" si="162"/>
        <v>3</v>
      </c>
      <c r="R3053" s="68">
        <v>1.5</v>
      </c>
      <c r="S3053" s="69">
        <v>62662.77</v>
      </c>
      <c r="T3053" s="59">
        <f t="shared" si="159"/>
        <v>62662.77</v>
      </c>
    </row>
    <row r="3054" spans="1:20">
      <c r="A3054">
        <f t="shared" si="160"/>
        <v>75</v>
      </c>
      <c r="B3054" s="8" t="s">
        <v>134</v>
      </c>
      <c r="C3054" s="60" t="s">
        <v>302</v>
      </c>
      <c r="D3054" s="60">
        <v>8</v>
      </c>
      <c r="E3054" s="65">
        <v>51486.27</v>
      </c>
      <c r="F3054" s="60">
        <v>2017</v>
      </c>
      <c r="G3054" s="65">
        <v>83.278000000000006</v>
      </c>
      <c r="H3054" s="65">
        <v>5.8738870620727539</v>
      </c>
      <c r="I3054" s="66">
        <v>5.6599998474121094</v>
      </c>
      <c r="J3054" s="5">
        <v>9.8599817192142325</v>
      </c>
      <c r="K3054" s="6">
        <v>70.430713635989747</v>
      </c>
      <c r="L3054" s="5">
        <v>63.805021752068924</v>
      </c>
      <c r="M3054" s="5">
        <v>12.691394487540514</v>
      </c>
      <c r="N3054" s="7">
        <v>5.0274240403375723</v>
      </c>
      <c r="O3054" s="7" t="s">
        <v>1094</v>
      </c>
      <c r="P3054" s="67">
        <v>45.407299006236642</v>
      </c>
      <c r="Q3054" s="18">
        <f t="shared" si="162"/>
        <v>3</v>
      </c>
      <c r="R3054" s="68">
        <v>1.58</v>
      </c>
      <c r="S3054" s="69">
        <v>47536.79</v>
      </c>
      <c r="T3054" s="59">
        <f t="shared" si="159"/>
        <v>47536.79</v>
      </c>
    </row>
    <row r="3055" spans="1:20">
      <c r="A3055">
        <f t="shared" si="160"/>
        <v>54</v>
      </c>
      <c r="B3055" s="60" t="s">
        <v>95</v>
      </c>
      <c r="C3055" s="60" t="s">
        <v>263</v>
      </c>
      <c r="D3055" s="60">
        <v>3</v>
      </c>
      <c r="E3055" s="65">
        <v>532.95600000000002</v>
      </c>
      <c r="F3055" s="60">
        <v>2023</v>
      </c>
      <c r="G3055" s="65">
        <v>83.299000000000007</v>
      </c>
      <c r="H3055" s="65">
        <v>6.295046699523926</v>
      </c>
      <c r="I3055" s="66">
        <v>4.8899998664855957</v>
      </c>
      <c r="J3055" s="5">
        <v>10.281141356665405</v>
      </c>
      <c r="K3055" s="6">
        <v>73.457612788673003</v>
      </c>
      <c r="L3055" s="5">
        <v>66.831920904752181</v>
      </c>
      <c r="M3055" s="5">
        <v>11.921394506614</v>
      </c>
      <c r="N3055" s="7">
        <v>5.6060489288961772</v>
      </c>
      <c r="O3055" s="7" t="s">
        <v>3508</v>
      </c>
      <c r="P3055" s="67">
        <v>50.16300847466718</v>
      </c>
      <c r="Q3055" s="18">
        <f t="shared" si="162"/>
        <v>3</v>
      </c>
      <c r="R3055" s="68">
        <v>1.5</v>
      </c>
      <c r="S3055" s="69">
        <v>60418.39</v>
      </c>
      <c r="T3055" s="59">
        <f t="shared" si="159"/>
        <v>60418.39</v>
      </c>
    </row>
    <row r="3056" spans="1:20">
      <c r="A3056">
        <f t="shared" si="160"/>
        <v>10</v>
      </c>
      <c r="B3056" s="60" t="s">
        <v>113</v>
      </c>
      <c r="C3056" s="60" t="s">
        <v>281</v>
      </c>
      <c r="D3056" s="60">
        <v>3</v>
      </c>
      <c r="E3056" s="65">
        <v>5519.1670000000004</v>
      </c>
      <c r="F3056" s="60">
        <v>2023</v>
      </c>
      <c r="G3056" s="65">
        <v>83.308000000000007</v>
      </c>
      <c r="H3056" s="65">
        <v>7.2498220024108875</v>
      </c>
      <c r="I3056" s="66">
        <v>4.380000114440918</v>
      </c>
      <c r="J3056" s="5">
        <v>11.235916659552366</v>
      </c>
      <c r="K3056" s="6">
        <v>80.288050001278776</v>
      </c>
      <c r="L3056" s="5">
        <v>73.662358117357954</v>
      </c>
      <c r="M3056" s="5">
        <v>11.411394754569322</v>
      </c>
      <c r="N3056" s="7">
        <v>6.455158173181438</v>
      </c>
      <c r="O3056" s="7" t="s">
        <v>3509</v>
      </c>
      <c r="P3056" s="67">
        <v>57.760850512301062</v>
      </c>
      <c r="Q3056" s="18">
        <f t="shared" ref="Q3056:Q3087" si="163">IF(I3056&lt;R3056,1,IF(I3056&lt;R3056*2,2,3))</f>
        <v>3</v>
      </c>
      <c r="R3056" s="68">
        <v>1.5</v>
      </c>
      <c r="S3056" s="69">
        <v>90085.440000000002</v>
      </c>
      <c r="T3056" s="59">
        <f t="shared" si="159"/>
        <v>90085.440000000002</v>
      </c>
    </row>
    <row r="3057" spans="1:20">
      <c r="A3057">
        <f t="shared" si="160"/>
        <v>36</v>
      </c>
      <c r="B3057" s="60" t="s">
        <v>56</v>
      </c>
      <c r="C3057" s="60" t="s">
        <v>224</v>
      </c>
      <c r="D3057" s="60">
        <v>3</v>
      </c>
      <c r="E3057" s="65">
        <v>66438.822</v>
      </c>
      <c r="F3057" s="60">
        <v>2023</v>
      </c>
      <c r="G3057" s="65">
        <v>83.325000000000003</v>
      </c>
      <c r="H3057" s="65">
        <v>6.5569866676330548</v>
      </c>
      <c r="I3057" s="66">
        <v>4.5399999618530273</v>
      </c>
      <c r="J3057" s="5">
        <v>10.543081324774533</v>
      </c>
      <c r="K3057" s="6">
        <v>75.352657140315031</v>
      </c>
      <c r="L3057" s="5">
        <v>68.726965256394209</v>
      </c>
      <c r="M3057" s="5">
        <v>11.571394601981432</v>
      </c>
      <c r="N3057" s="7">
        <v>5.9393848036800785</v>
      </c>
      <c r="O3057" s="7" t="s">
        <v>3510</v>
      </c>
      <c r="P3057" s="67">
        <v>53.145702797135002</v>
      </c>
      <c r="Q3057" s="18">
        <f t="shared" si="163"/>
        <v>3</v>
      </c>
      <c r="R3057" s="68">
        <v>1.5</v>
      </c>
      <c r="S3057" s="69">
        <v>54296.72</v>
      </c>
      <c r="T3057" s="59">
        <f t="shared" si="159"/>
        <v>54296.72</v>
      </c>
    </row>
    <row r="3058" spans="1:20">
      <c r="A3058">
        <f t="shared" si="160"/>
        <v>86</v>
      </c>
      <c r="B3058" s="8" t="s">
        <v>134</v>
      </c>
      <c r="C3058" s="60" t="s">
        <v>302</v>
      </c>
      <c r="D3058" s="60">
        <v>8</v>
      </c>
      <c r="E3058" s="65">
        <v>51640.894</v>
      </c>
      <c r="F3058" s="60">
        <v>2018</v>
      </c>
      <c r="G3058" s="65">
        <v>83.34</v>
      </c>
      <c r="H3058" s="65">
        <v>5.8402314186096191</v>
      </c>
      <c r="I3058" s="66">
        <v>5.7300000190734863</v>
      </c>
      <c r="J3058" s="5">
        <v>9.8263260757510977</v>
      </c>
      <c r="K3058" s="6">
        <v>70.242564712498634</v>
      </c>
      <c r="L3058" s="5">
        <v>63.616872828577812</v>
      </c>
      <c r="M3058" s="5">
        <v>12.761394659201891</v>
      </c>
      <c r="N3058" s="7">
        <v>4.9851034724253616</v>
      </c>
      <c r="O3058" s="7" t="s">
        <v>950</v>
      </c>
      <c r="P3058" s="67">
        <v>44.920492064633819</v>
      </c>
      <c r="Q3058" s="18">
        <f t="shared" si="163"/>
        <v>3</v>
      </c>
      <c r="R3058" s="68">
        <v>1.56</v>
      </c>
      <c r="S3058" s="69">
        <v>48834.45</v>
      </c>
      <c r="T3058" s="59">
        <f t="shared" si="159"/>
        <v>48834.45</v>
      </c>
    </row>
    <row r="3059" spans="1:20">
      <c r="A3059">
        <f t="shared" si="160"/>
        <v>28</v>
      </c>
      <c r="B3059" s="60" t="s">
        <v>75</v>
      </c>
      <c r="C3059" s="60" t="s">
        <v>243</v>
      </c>
      <c r="D3059" s="60">
        <v>3</v>
      </c>
      <c r="E3059" s="65">
        <v>60130.135999999999</v>
      </c>
      <c r="F3059" s="60">
        <v>2019</v>
      </c>
      <c r="G3059" s="65">
        <v>83.341999999999999</v>
      </c>
      <c r="H3059" s="65">
        <v>6.4454169273376465</v>
      </c>
      <c r="I3059" s="66">
        <v>4.2600002288818359</v>
      </c>
      <c r="J3059" s="5">
        <v>10.431511584479125</v>
      </c>
      <c r="K3059" s="6">
        <v>74.570465719688031</v>
      </c>
      <c r="L3059" s="5">
        <v>67.944773835767208</v>
      </c>
      <c r="M3059" s="5">
        <v>11.29139486901024</v>
      </c>
      <c r="N3059" s="7">
        <v>6.0173941859251432</v>
      </c>
      <c r="O3059" s="7" t="s">
        <v>732</v>
      </c>
      <c r="P3059" s="67">
        <v>54.159294209073593</v>
      </c>
      <c r="Q3059" s="18">
        <f t="shared" si="163"/>
        <v>3</v>
      </c>
      <c r="R3059" s="68">
        <v>1.55</v>
      </c>
      <c r="S3059" s="69">
        <v>49690.63</v>
      </c>
      <c r="T3059" s="59">
        <f t="shared" si="159"/>
        <v>49690.63</v>
      </c>
    </row>
    <row r="3060" spans="1:20">
      <c r="A3060">
        <f t="shared" si="160"/>
        <v>126</v>
      </c>
      <c r="B3060" s="60" t="s">
        <v>130</v>
      </c>
      <c r="C3060" s="60" t="s">
        <v>298</v>
      </c>
      <c r="D3060" s="60">
        <v>8</v>
      </c>
      <c r="E3060" s="65">
        <v>5634.3689999999997</v>
      </c>
      <c r="F3060" s="60">
        <v>2018</v>
      </c>
      <c r="G3060" s="65">
        <v>83.378</v>
      </c>
      <c r="H3060" s="65">
        <v>6.3745641708374023</v>
      </c>
      <c r="I3060" s="66">
        <v>8.4190378189086914</v>
      </c>
      <c r="J3060" s="5">
        <v>10.360658827978881</v>
      </c>
      <c r="K3060" s="6">
        <v>74.095961628610397</v>
      </c>
      <c r="L3060" s="5">
        <v>67.470269744689574</v>
      </c>
      <c r="M3060" s="5">
        <v>15.450432459037096</v>
      </c>
      <c r="N3060" s="7">
        <v>4.3668855175134995</v>
      </c>
      <c r="O3060" s="7" t="s">
        <v>974</v>
      </c>
      <c r="P3060" s="67">
        <v>39.349764216868323</v>
      </c>
      <c r="Q3060" s="18">
        <f t="shared" si="163"/>
        <v>3</v>
      </c>
      <c r="R3060" s="68">
        <v>1.56</v>
      </c>
      <c r="S3060" s="69">
        <v>119927.77</v>
      </c>
      <c r="T3060" s="59">
        <f t="shared" si="159"/>
        <v>119927.77</v>
      </c>
    </row>
    <row r="3061" spans="1:20">
      <c r="A3061">
        <f t="shared" si="160"/>
        <v>49</v>
      </c>
      <c r="B3061" s="60" t="s">
        <v>77</v>
      </c>
      <c r="C3061" s="60" t="s">
        <v>245</v>
      </c>
      <c r="D3061" s="60">
        <v>8</v>
      </c>
      <c r="E3061" s="65">
        <v>127723.645</v>
      </c>
      <c r="F3061" s="60">
        <v>2013</v>
      </c>
      <c r="G3061" s="65">
        <v>83.402000000000001</v>
      </c>
      <c r="H3061" s="65">
        <v>5.9593615531921387</v>
      </c>
      <c r="I3061" s="66">
        <v>4.9000000953674316</v>
      </c>
      <c r="J3061" s="5">
        <v>9.9454562103336173</v>
      </c>
      <c r="K3061" s="6">
        <v>71.147045058415799</v>
      </c>
      <c r="L3061" s="5">
        <v>64.521353174494976</v>
      </c>
      <c r="M3061" s="5">
        <v>11.931394735495836</v>
      </c>
      <c r="N3061" s="7">
        <v>5.4076957979224582</v>
      </c>
      <c r="O3061" s="7" t="s">
        <v>1686</v>
      </c>
      <c r="P3061" s="67">
        <v>49.068754606067372</v>
      </c>
      <c r="Q3061" s="18">
        <f t="shared" si="163"/>
        <v>3</v>
      </c>
      <c r="R3061" s="68">
        <v>1.62</v>
      </c>
      <c r="S3061" s="69">
        <v>42492.24</v>
      </c>
      <c r="T3061" s="59">
        <f t="shared" si="159"/>
        <v>42492.24</v>
      </c>
    </row>
    <row r="3062" spans="1:20">
      <c r="A3062">
        <f t="shared" si="160"/>
        <v>8</v>
      </c>
      <c r="B3062" s="60" t="s">
        <v>139</v>
      </c>
      <c r="C3062" s="60" t="s">
        <v>307</v>
      </c>
      <c r="D3062" s="60">
        <v>3</v>
      </c>
      <c r="E3062" s="65">
        <v>8453.6280000000006</v>
      </c>
      <c r="F3062" s="60">
        <v>2017</v>
      </c>
      <c r="G3062" s="65">
        <v>83.414000000000001</v>
      </c>
      <c r="H3062" s="65">
        <v>7.4735932350158691</v>
      </c>
      <c r="I3062" s="66">
        <v>4.6399998664855957</v>
      </c>
      <c r="J3062" s="5">
        <v>11.459687892157348</v>
      </c>
      <c r="K3062" s="6">
        <v>81.991235335204195</v>
      </c>
      <c r="L3062" s="5">
        <v>75.365543451283372</v>
      </c>
      <c r="M3062" s="5">
        <v>11.671394506614</v>
      </c>
      <c r="N3062" s="7">
        <v>6.4572869513214446</v>
      </c>
      <c r="O3062" s="7" t="s">
        <v>1060</v>
      </c>
      <c r="P3062" s="67">
        <v>58.321708496273025</v>
      </c>
      <c r="Q3062" s="18">
        <f t="shared" si="163"/>
        <v>3</v>
      </c>
      <c r="R3062" s="68">
        <v>1.58</v>
      </c>
      <c r="S3062" s="69">
        <v>77626.899999999994</v>
      </c>
      <c r="T3062" s="59">
        <f t="shared" si="159"/>
        <v>77626.899999999994</v>
      </c>
    </row>
    <row r="3063" spans="1:20">
      <c r="A3063">
        <f t="shared" si="160"/>
        <v>119</v>
      </c>
      <c r="B3063" s="60" t="s">
        <v>66</v>
      </c>
      <c r="C3063" s="60" t="s">
        <v>234</v>
      </c>
      <c r="D3063" s="60">
        <v>8</v>
      </c>
      <c r="E3063" s="65">
        <v>7201.0609999999997</v>
      </c>
      <c r="F3063" s="60">
        <v>2012</v>
      </c>
      <c r="G3063" s="65">
        <v>83.415999999999997</v>
      </c>
      <c r="H3063" s="65">
        <v>5.4837646484375</v>
      </c>
      <c r="I3063" s="66">
        <v>7.3895225524902344</v>
      </c>
      <c r="J3063" s="5">
        <v>9.4698593055789786</v>
      </c>
      <c r="K3063" s="6">
        <v>67.756127993377575</v>
      </c>
      <c r="L3063" s="5">
        <v>61.130436109456753</v>
      </c>
      <c r="M3063" s="5">
        <v>14.420917192618639</v>
      </c>
      <c r="N3063" s="7">
        <v>4.2390116587554107</v>
      </c>
      <c r="O3063" s="7" t="s">
        <v>1902</v>
      </c>
      <c r="P3063" s="67">
        <v>38.464261051007888</v>
      </c>
      <c r="Q3063" s="18">
        <f t="shared" si="163"/>
        <v>3</v>
      </c>
      <c r="R3063" s="68">
        <v>1.62</v>
      </c>
      <c r="S3063" s="69">
        <v>59015.33</v>
      </c>
      <c r="T3063" s="59">
        <f t="shared" si="159"/>
        <v>59015.33</v>
      </c>
    </row>
    <row r="3064" spans="1:20">
      <c r="A3064">
        <f t="shared" si="160"/>
        <v>28</v>
      </c>
      <c r="B3064" s="60" t="s">
        <v>138</v>
      </c>
      <c r="C3064" s="60" t="s">
        <v>306</v>
      </c>
      <c r="D3064" s="60">
        <v>3</v>
      </c>
      <c r="E3064" s="65">
        <v>10606.999</v>
      </c>
      <c r="F3064" s="60">
        <v>2024</v>
      </c>
      <c r="G3064" s="65">
        <v>83.424000000000007</v>
      </c>
      <c r="H3064" s="65">
        <v>7.4422800331115724</v>
      </c>
      <c r="I3064" s="66">
        <v>5.0999999046325684</v>
      </c>
      <c r="J3064" s="5">
        <v>11.428374690253051</v>
      </c>
      <c r="K3064" s="6">
        <v>81.776999687406857</v>
      </c>
      <c r="L3064" s="5">
        <v>75.151307803486034</v>
      </c>
      <c r="M3064" s="5">
        <v>12.131394544760973</v>
      </c>
      <c r="N3064" s="7">
        <v>6.1947789700682554</v>
      </c>
      <c r="O3064" s="7" t="s">
        <v>3511</v>
      </c>
      <c r="P3064" s="67">
        <v>55.366000630273909</v>
      </c>
      <c r="Q3064" s="18">
        <f t="shared" si="163"/>
        <v>3</v>
      </c>
      <c r="R3064" s="68">
        <v>1.49</v>
      </c>
      <c r="S3064" s="69">
        <v>62978.94</v>
      </c>
      <c r="T3064" s="59">
        <f t="shared" si="159"/>
        <v>62978.94</v>
      </c>
    </row>
    <row r="3065" spans="1:20">
      <c r="A3065">
        <f t="shared" si="160"/>
        <v>5</v>
      </c>
      <c r="B3065" s="60" t="s">
        <v>139</v>
      </c>
      <c r="C3065" s="60" t="s">
        <v>307</v>
      </c>
      <c r="D3065" s="60">
        <v>3</v>
      </c>
      <c r="E3065" s="65">
        <v>8374.9009999999998</v>
      </c>
      <c r="F3065" s="60">
        <v>2016</v>
      </c>
      <c r="G3065" s="65">
        <v>83.445999999999998</v>
      </c>
      <c r="H3065" s="65">
        <v>7.4585199356079102</v>
      </c>
      <c r="I3065" s="66">
        <v>4.570000171661377</v>
      </c>
      <c r="J3065" s="5">
        <v>11.444614592749389</v>
      </c>
      <c r="K3065" s="6">
        <v>81.91480241635108</v>
      </c>
      <c r="L3065" s="5">
        <v>75.289110532430257</v>
      </c>
      <c r="M3065" s="5">
        <v>11.601394811789781</v>
      </c>
      <c r="N3065" s="7">
        <v>6.489660230847293</v>
      </c>
      <c r="O3065" s="7" t="s">
        <v>1212</v>
      </c>
      <c r="P3065" s="67">
        <v>58.614101413888143</v>
      </c>
      <c r="Q3065" s="18">
        <f t="shared" si="163"/>
        <v>3</v>
      </c>
      <c r="R3065" s="68">
        <v>1.58</v>
      </c>
      <c r="S3065" s="69">
        <v>77301.210000000006</v>
      </c>
      <c r="T3065" s="59">
        <f t="shared" si="159"/>
        <v>77301.210000000006</v>
      </c>
    </row>
    <row r="3066" spans="1:20">
      <c r="A3066">
        <f t="shared" si="160"/>
        <v>35</v>
      </c>
      <c r="B3066" s="60" t="s">
        <v>56</v>
      </c>
      <c r="C3066" s="60" t="s">
        <v>224</v>
      </c>
      <c r="D3066" s="60">
        <v>3</v>
      </c>
      <c r="E3066" s="65">
        <v>66548.53</v>
      </c>
      <c r="F3066" s="60">
        <v>2024</v>
      </c>
      <c r="G3066" s="65">
        <v>83.457999999999998</v>
      </c>
      <c r="H3066" s="65">
        <v>6.6082066078186052</v>
      </c>
      <c r="I3066" s="66">
        <v>4.4800000190734863</v>
      </c>
      <c r="J3066" s="5">
        <v>10.594301264960084</v>
      </c>
      <c r="K3066" s="6">
        <v>75.839591331809572</v>
      </c>
      <c r="L3066" s="5">
        <v>69.21389944788875</v>
      </c>
      <c r="M3066" s="5">
        <v>11.511394659201891</v>
      </c>
      <c r="N3066" s="7">
        <v>6.0126423858260365</v>
      </c>
      <c r="O3066" s="7" t="s">
        <v>3512</v>
      </c>
      <c r="P3066" s="67">
        <v>53.738150098935336</v>
      </c>
      <c r="Q3066" s="18">
        <f t="shared" si="163"/>
        <v>3</v>
      </c>
      <c r="R3066" s="68">
        <v>1.49</v>
      </c>
      <c r="S3066" s="69">
        <v>54799.35</v>
      </c>
      <c r="T3066" s="59">
        <f t="shared" si="159"/>
        <v>54799.35</v>
      </c>
    </row>
    <row r="3067" spans="1:20">
      <c r="A3067">
        <f t="shared" si="160"/>
        <v>19</v>
      </c>
      <c r="B3067" s="60" t="s">
        <v>113</v>
      </c>
      <c r="C3067" s="60" t="s">
        <v>281</v>
      </c>
      <c r="D3067" s="60">
        <v>3</v>
      </c>
      <c r="E3067" s="65">
        <v>5576.66</v>
      </c>
      <c r="F3067" s="60">
        <v>2024</v>
      </c>
      <c r="G3067" s="65">
        <v>83.46</v>
      </c>
      <c r="H3067" s="65">
        <v>7.2415736961364736</v>
      </c>
      <c r="I3067" s="66">
        <v>4.4600000381469727</v>
      </c>
      <c r="J3067" s="5">
        <v>11.227668353277952</v>
      </c>
      <c r="K3067" s="6">
        <v>80.375492799520273</v>
      </c>
      <c r="L3067" s="5">
        <v>73.749800915599451</v>
      </c>
      <c r="M3067" s="5">
        <v>11.491394678275377</v>
      </c>
      <c r="N3067" s="7">
        <v>6.4178285560954889</v>
      </c>
      <c r="O3067" s="7" t="s">
        <v>3513</v>
      </c>
      <c r="P3067" s="67">
        <v>57.359512195454109</v>
      </c>
      <c r="Q3067" s="18">
        <f t="shared" si="163"/>
        <v>3</v>
      </c>
      <c r="R3067" s="68">
        <v>1.49</v>
      </c>
      <c r="S3067" s="69">
        <v>91105.25</v>
      </c>
      <c r="T3067" s="59">
        <f t="shared" si="159"/>
        <v>91105.25</v>
      </c>
    </row>
    <row r="3068" spans="1:20">
      <c r="A3068">
        <f t="shared" si="160"/>
        <v>73</v>
      </c>
      <c r="B3068" s="60" t="s">
        <v>95</v>
      </c>
      <c r="C3068" s="60" t="s">
        <v>263</v>
      </c>
      <c r="D3068" s="60">
        <v>3</v>
      </c>
      <c r="E3068" s="65">
        <v>539.60699999999997</v>
      </c>
      <c r="F3068" s="60">
        <v>2024</v>
      </c>
      <c r="G3068" s="65">
        <v>83.466999999999999</v>
      </c>
      <c r="H3068" s="65">
        <v>6.3537150955200197</v>
      </c>
      <c r="I3068" s="66">
        <v>5.7199997901916504</v>
      </c>
      <c r="J3068" s="5">
        <v>10.339809752661498</v>
      </c>
      <c r="K3068" s="6">
        <v>74.025788959533514</v>
      </c>
      <c r="L3068" s="5">
        <v>67.400097075612692</v>
      </c>
      <c r="M3068" s="5">
        <v>12.751394430320055</v>
      </c>
      <c r="N3068" s="7">
        <v>5.2857040415399474</v>
      </c>
      <c r="O3068" s="7" t="s">
        <v>3514</v>
      </c>
      <c r="P3068" s="67">
        <v>47.241119450645648</v>
      </c>
      <c r="Q3068" s="18">
        <f t="shared" si="163"/>
        <v>3</v>
      </c>
      <c r="R3068" s="68">
        <v>1.49</v>
      </c>
      <c r="S3068" s="69">
        <v>62700.49</v>
      </c>
      <c r="T3068" s="59">
        <f t="shared" si="159"/>
        <v>62700.49</v>
      </c>
    </row>
    <row r="3069" spans="1:20">
      <c r="A3069">
        <f t="shared" si="160"/>
        <v>10</v>
      </c>
      <c r="B3069" s="60" t="s">
        <v>135</v>
      </c>
      <c r="C3069" s="60" t="s">
        <v>303</v>
      </c>
      <c r="D3069" s="60">
        <v>3</v>
      </c>
      <c r="E3069" s="65">
        <v>47435.118999999999</v>
      </c>
      <c r="F3069" s="60">
        <v>2019</v>
      </c>
      <c r="G3069" s="65">
        <v>83.478999999999999</v>
      </c>
      <c r="H3069" s="65">
        <v>6.4574494361877441</v>
      </c>
      <c r="I3069" s="66">
        <v>3.5699999332427979</v>
      </c>
      <c r="J3069" s="5">
        <v>10.443544093329223</v>
      </c>
      <c r="K3069" s="6">
        <v>74.779203529621469</v>
      </c>
      <c r="L3069" s="5">
        <v>68.153511645700647</v>
      </c>
      <c r="M3069" s="5">
        <v>10.601394573371202</v>
      </c>
      <c r="N3069" s="7">
        <v>6.4287307838621555</v>
      </c>
      <c r="O3069" s="7" t="s">
        <v>719</v>
      </c>
      <c r="P3069" s="67">
        <v>57.861511337999303</v>
      </c>
      <c r="Q3069" s="18">
        <f t="shared" si="163"/>
        <v>3</v>
      </c>
      <c r="R3069" s="68">
        <v>1.55</v>
      </c>
      <c r="S3069" s="69">
        <v>46896.42</v>
      </c>
      <c r="T3069" s="59">
        <f t="shared" si="159"/>
        <v>46896.42</v>
      </c>
    </row>
    <row r="3070" spans="1:20">
      <c r="A3070">
        <f t="shared" si="160"/>
        <v>108</v>
      </c>
      <c r="B3070" s="60" t="s">
        <v>130</v>
      </c>
      <c r="C3070" s="60" t="s">
        <v>298</v>
      </c>
      <c r="D3070" s="60">
        <v>8</v>
      </c>
      <c r="E3070" s="65">
        <v>5546.29</v>
      </c>
      <c r="F3070" s="60">
        <v>2021</v>
      </c>
      <c r="G3070" s="65">
        <v>83.484999999999999</v>
      </c>
      <c r="H3070" s="65">
        <v>6.5867171287536621</v>
      </c>
      <c r="I3070" s="66">
        <v>8.968266487121582</v>
      </c>
      <c r="J3070" s="5">
        <v>10.572811785895141</v>
      </c>
      <c r="K3070" s="6">
        <v>75.710243871659159</v>
      </c>
      <c r="L3070" s="5">
        <v>69.084551987738337</v>
      </c>
      <c r="M3070" s="5">
        <v>15.999661127249986</v>
      </c>
      <c r="N3070" s="7">
        <v>4.3178759498897312</v>
      </c>
      <c r="O3070" s="7" t="s">
        <v>506</v>
      </c>
      <c r="P3070" s="67">
        <v>38.726992346551846</v>
      </c>
      <c r="Q3070" s="18">
        <f t="shared" si="163"/>
        <v>3</v>
      </c>
      <c r="R3070" s="68">
        <v>1.52</v>
      </c>
      <c r="S3070" s="69">
        <v>132617.35</v>
      </c>
      <c r="T3070" s="59">
        <f t="shared" si="159"/>
        <v>132617.35</v>
      </c>
    </row>
    <row r="3071" spans="1:20">
      <c r="A3071">
        <f t="shared" si="160"/>
        <v>126</v>
      </c>
      <c r="B3071" s="60" t="s">
        <v>66</v>
      </c>
      <c r="C3071" s="60" t="s">
        <v>234</v>
      </c>
      <c r="D3071" s="60">
        <v>8</v>
      </c>
      <c r="E3071" s="65">
        <v>7465.915</v>
      </c>
      <c r="F3071" s="60">
        <v>2022</v>
      </c>
      <c r="G3071" s="65">
        <v>83.484999999999999</v>
      </c>
      <c r="H3071" s="65">
        <v>5.3159999999999998</v>
      </c>
      <c r="I3071" s="66">
        <v>7.0896000862121582</v>
      </c>
      <c r="J3071" s="5">
        <v>9.3020946571414793</v>
      </c>
      <c r="K3071" s="6">
        <v>66.61083818298701</v>
      </c>
      <c r="L3071" s="5">
        <v>59.985146299066187</v>
      </c>
      <c r="M3071" s="5">
        <v>14.120994726340562</v>
      </c>
      <c r="N3071" s="7">
        <v>4.2479405637885446</v>
      </c>
      <c r="O3071" s="7" t="s">
        <v>3515</v>
      </c>
      <c r="P3071" s="67">
        <v>38.055188633798267</v>
      </c>
      <c r="Q3071" s="18">
        <f t="shared" si="163"/>
        <v>3</v>
      </c>
      <c r="R3071" s="68">
        <v>1.51</v>
      </c>
      <c r="S3071" s="69">
        <v>64036.65</v>
      </c>
      <c r="T3071" s="59">
        <f t="shared" si="159"/>
        <v>64036.65</v>
      </c>
    </row>
    <row r="3072" spans="1:20">
      <c r="A3072">
        <f t="shared" si="160"/>
        <v>5</v>
      </c>
      <c r="B3072" s="60" t="s">
        <v>139</v>
      </c>
      <c r="C3072" s="60" t="s">
        <v>307</v>
      </c>
      <c r="D3072" s="60">
        <v>3</v>
      </c>
      <c r="E3072" s="65">
        <v>8516.3439999999991</v>
      </c>
      <c r="F3072" s="60">
        <v>2018</v>
      </c>
      <c r="G3072" s="65">
        <v>83.563999999999993</v>
      </c>
      <c r="H3072" s="65">
        <v>7.5085868835449219</v>
      </c>
      <c r="I3072" s="66">
        <v>4.5199999809265137</v>
      </c>
      <c r="J3072" s="5">
        <v>11.4946815406864</v>
      </c>
      <c r="K3072" s="6">
        <v>82.389497976016969</v>
      </c>
      <c r="L3072" s="5">
        <v>75.763806092096146</v>
      </c>
      <c r="M3072" s="5">
        <v>11.551394621054918</v>
      </c>
      <c r="N3072" s="7">
        <v>6.5588449341000095</v>
      </c>
      <c r="O3072" s="7" t="s">
        <v>909</v>
      </c>
      <c r="P3072" s="67">
        <v>59.101389458634642</v>
      </c>
      <c r="Q3072" s="18">
        <f t="shared" si="163"/>
        <v>3</v>
      </c>
      <c r="R3072" s="68">
        <v>1.56</v>
      </c>
      <c r="S3072" s="69">
        <v>79261.36</v>
      </c>
      <c r="T3072" s="59">
        <f t="shared" si="159"/>
        <v>79261.36</v>
      </c>
    </row>
    <row r="3073" spans="1:20">
      <c r="A3073">
        <f t="shared" si="160"/>
        <v>80</v>
      </c>
      <c r="B3073" s="60" t="s">
        <v>15</v>
      </c>
      <c r="C3073" s="60" t="s">
        <v>183</v>
      </c>
      <c r="D3073" s="60">
        <v>2</v>
      </c>
      <c r="E3073" s="65">
        <v>25956.417000000001</v>
      </c>
      <c r="F3073" s="60">
        <v>2021</v>
      </c>
      <c r="G3073" s="65">
        <v>83.563999999999993</v>
      </c>
      <c r="H3073" s="65">
        <v>7.1115989685058594</v>
      </c>
      <c r="I3073" s="66">
        <v>7.6987662315368652</v>
      </c>
      <c r="J3073" s="5">
        <v>11.097693625647338</v>
      </c>
      <c r="K3073" s="6">
        <v>79.544039847678008</v>
      </c>
      <c r="L3073" s="5">
        <v>72.918347963757185</v>
      </c>
      <c r="M3073" s="5">
        <v>14.730160871665269</v>
      </c>
      <c r="N3073" s="7">
        <v>4.9502750580288568</v>
      </c>
      <c r="O3073" s="7" t="s">
        <v>464</v>
      </c>
      <c r="P3073" s="67">
        <v>44.398974521374534</v>
      </c>
      <c r="Q3073" s="18">
        <f t="shared" si="163"/>
        <v>3</v>
      </c>
      <c r="R3073" s="68">
        <v>1.52</v>
      </c>
      <c r="S3073" s="69">
        <v>58327.41</v>
      </c>
      <c r="T3073" s="59">
        <f t="shared" si="159"/>
        <v>58327.41</v>
      </c>
    </row>
    <row r="3074" spans="1:20">
      <c r="A3074" t="str">
        <f t="shared" si="160"/>
        <v/>
      </c>
      <c r="B3074" s="60" t="s">
        <v>156</v>
      </c>
      <c r="C3074" s="60" t="s">
        <v>324</v>
      </c>
      <c r="D3074" s="60">
        <v>8</v>
      </c>
      <c r="E3074" s="65">
        <v>335.16899999999998</v>
      </c>
      <c r="F3074" s="60">
        <v>2025</v>
      </c>
      <c r="G3074" s="65">
        <v>71.843000000000004</v>
      </c>
      <c r="H3074" s="65" t="s">
        <v>367</v>
      </c>
      <c r="I3074" s="66" t="s">
        <v>367</v>
      </c>
      <c r="J3074" s="5" t="s">
        <v>367</v>
      </c>
      <c r="K3074" s="6" t="s">
        <v>367</v>
      </c>
      <c r="L3074" s="5" t="s">
        <v>367</v>
      </c>
      <c r="M3074" s="5" t="s">
        <v>367</v>
      </c>
      <c r="N3074" s="7" t="s">
        <v>367</v>
      </c>
      <c r="O3074" s="7" t="s">
        <v>3516</v>
      </c>
      <c r="P3074" s="67" t="s">
        <v>367</v>
      </c>
      <c r="Q3074" s="18">
        <f t="shared" si="163"/>
        <v>3</v>
      </c>
      <c r="R3074" s="68">
        <v>1.48</v>
      </c>
      <c r="S3074" s="69" t="s">
        <v>367</v>
      </c>
      <c r="T3074" s="59">
        <f t="shared" ref="T3074:T3126" si="164">IF(S3074=0,"",IF(F3074=2025,_xlfn.XLOOKUP("2024"&amp;C3074,O:O,S:S,"",0),S3074))</f>
        <v>3172.05</v>
      </c>
    </row>
    <row r="3075" spans="1:20">
      <c r="A3075" t="str">
        <f t="shared" ref="A3075:A3126" si="165">IF(ISNUMBER(P3075),COUNTIFS($F$3:$F$3127,F3075,$P$3:$P$3127,"&gt;"&amp;P3075)+1,"")</f>
        <v/>
      </c>
      <c r="B3075" s="60" t="s">
        <v>23</v>
      </c>
      <c r="C3075" s="60" t="s">
        <v>191</v>
      </c>
      <c r="D3075" s="60">
        <v>6</v>
      </c>
      <c r="E3075" s="65">
        <v>796.68200000000002</v>
      </c>
      <c r="F3075" s="60">
        <v>2025</v>
      </c>
      <c r="G3075" s="65">
        <v>73.528000000000006</v>
      </c>
      <c r="H3075" s="65" t="s">
        <v>367</v>
      </c>
      <c r="I3075" s="66">
        <v>4.7699999809265137</v>
      </c>
      <c r="J3075" s="5" t="s">
        <v>367</v>
      </c>
      <c r="K3075" s="6" t="s">
        <v>367</v>
      </c>
      <c r="L3075" s="5" t="s">
        <v>367</v>
      </c>
      <c r="M3075" s="5">
        <v>11.801394621054918</v>
      </c>
      <c r="N3075" s="7" t="s">
        <v>367</v>
      </c>
      <c r="O3075" s="7" t="s">
        <v>3517</v>
      </c>
      <c r="P3075" s="67" t="s">
        <v>367</v>
      </c>
      <c r="Q3075" s="18">
        <f t="shared" si="163"/>
        <v>3</v>
      </c>
      <c r="R3075" s="68">
        <v>1.48</v>
      </c>
      <c r="S3075" s="69" t="s">
        <v>367</v>
      </c>
      <c r="T3075" s="59">
        <f t="shared" si="164"/>
        <v>0</v>
      </c>
    </row>
    <row r="3076" spans="1:20">
      <c r="A3076" t="str">
        <f t="shared" si="165"/>
        <v/>
      </c>
      <c r="B3076" s="60" t="s">
        <v>331</v>
      </c>
      <c r="C3076" s="60" t="s">
        <v>332</v>
      </c>
      <c r="D3076" s="60">
        <v>1</v>
      </c>
      <c r="E3076" s="65">
        <v>422.92399999999998</v>
      </c>
      <c r="F3076" s="60">
        <v>2025</v>
      </c>
      <c r="G3076" s="65">
        <v>73.903000000000006</v>
      </c>
      <c r="H3076" s="65" t="s">
        <v>367</v>
      </c>
      <c r="I3076" s="66">
        <v>1.9799066781997681</v>
      </c>
      <c r="J3076" s="5" t="s">
        <v>367</v>
      </c>
      <c r="K3076" s="6" t="s">
        <v>367</v>
      </c>
      <c r="L3076" s="5" t="s">
        <v>367</v>
      </c>
      <c r="M3076" s="5">
        <v>9.0113013183281723</v>
      </c>
      <c r="N3076" s="7" t="s">
        <v>367</v>
      </c>
      <c r="O3076" s="7" t="s">
        <v>3518</v>
      </c>
      <c r="P3076" s="67" t="s">
        <v>367</v>
      </c>
      <c r="Q3076" s="18">
        <f t="shared" si="163"/>
        <v>2</v>
      </c>
      <c r="R3076" s="68">
        <v>1.48</v>
      </c>
      <c r="S3076" s="69" t="s">
        <v>367</v>
      </c>
      <c r="T3076" s="59">
        <f t="shared" si="164"/>
        <v>12621.41</v>
      </c>
    </row>
    <row r="3077" spans="1:20">
      <c r="A3077" t="str">
        <f t="shared" si="165"/>
        <v/>
      </c>
      <c r="B3077" s="60" t="s">
        <v>20</v>
      </c>
      <c r="C3077" s="60" t="s">
        <v>188</v>
      </c>
      <c r="D3077" s="60">
        <v>7</v>
      </c>
      <c r="E3077" s="65">
        <v>8997.6029999999992</v>
      </c>
      <c r="F3077" s="60">
        <v>2025</v>
      </c>
      <c r="G3077" s="65">
        <v>74.793000000000006</v>
      </c>
      <c r="H3077" s="65" t="s">
        <v>367</v>
      </c>
      <c r="I3077" s="66">
        <v>4.119999885559082</v>
      </c>
      <c r="J3077" s="5" t="s">
        <v>367</v>
      </c>
      <c r="K3077" s="6" t="s">
        <v>367</v>
      </c>
      <c r="L3077" s="5" t="s">
        <v>367</v>
      </c>
      <c r="M3077" s="5">
        <v>11.151394525687486</v>
      </c>
      <c r="N3077" s="7" t="s">
        <v>367</v>
      </c>
      <c r="O3077" s="7" t="s">
        <v>3519</v>
      </c>
      <c r="P3077" s="67" t="s">
        <v>367</v>
      </c>
      <c r="Q3077" s="18">
        <f t="shared" si="163"/>
        <v>3</v>
      </c>
      <c r="R3077" s="68">
        <v>1.48</v>
      </c>
      <c r="S3077" s="69" t="s">
        <v>367</v>
      </c>
      <c r="T3077" s="59">
        <f t="shared" si="164"/>
        <v>29040.97</v>
      </c>
    </row>
    <row r="3078" spans="1:20">
      <c r="A3078">
        <f t="shared" si="165"/>
        <v>48</v>
      </c>
      <c r="B3078" s="60" t="s">
        <v>77</v>
      </c>
      <c r="C3078" s="60" t="s">
        <v>245</v>
      </c>
      <c r="D3078" s="60">
        <v>8</v>
      </c>
      <c r="E3078" s="65">
        <v>127486.605</v>
      </c>
      <c r="F3078" s="60">
        <v>2014</v>
      </c>
      <c r="G3078" s="65">
        <v>83.643000000000001</v>
      </c>
      <c r="H3078" s="65">
        <v>5.9226207733154297</v>
      </c>
      <c r="I3078" s="66">
        <v>4.7399997711181641</v>
      </c>
      <c r="J3078" s="5">
        <v>9.9087154304569083</v>
      </c>
      <c r="K3078" s="6">
        <v>71.089040034981338</v>
      </c>
      <c r="L3078" s="5">
        <v>64.463348151060515</v>
      </c>
      <c r="M3078" s="5">
        <v>11.771394411246568</v>
      </c>
      <c r="N3078" s="7">
        <v>5.4762711959996224</v>
      </c>
      <c r="O3078" s="7" t="s">
        <v>1532</v>
      </c>
      <c r="P3078" s="67">
        <v>49.633562201055753</v>
      </c>
      <c r="Q3078" s="18">
        <f t="shared" si="163"/>
        <v>3</v>
      </c>
      <c r="R3078" s="68">
        <v>1.61</v>
      </c>
      <c r="S3078" s="69">
        <v>42674.7</v>
      </c>
      <c r="T3078" s="59">
        <f t="shared" si="164"/>
        <v>42674.7</v>
      </c>
    </row>
    <row r="3079" spans="1:20">
      <c r="A3079">
        <f t="shared" si="165"/>
        <v>4</v>
      </c>
      <c r="B3079" s="60" t="s">
        <v>139</v>
      </c>
      <c r="C3079" s="60" t="s">
        <v>307</v>
      </c>
      <c r="D3079" s="60">
        <v>3</v>
      </c>
      <c r="E3079" s="65">
        <v>8707.0229999999992</v>
      </c>
      <c r="F3079" s="60">
        <v>2021</v>
      </c>
      <c r="G3079" s="65">
        <v>83.647999999999996</v>
      </c>
      <c r="H3079" s="65">
        <v>7.3276724815368652</v>
      </c>
      <c r="I3079" s="66">
        <v>4.3600001335144043</v>
      </c>
      <c r="J3079" s="5">
        <v>11.313767138678344</v>
      </c>
      <c r="K3079" s="6">
        <v>81.174288346892752</v>
      </c>
      <c r="L3079" s="5">
        <v>74.548596462971929</v>
      </c>
      <c r="M3079" s="5">
        <v>11.391394773642809</v>
      </c>
      <c r="N3079" s="7">
        <v>6.5442904880674533</v>
      </c>
      <c r="O3079" s="7" t="s">
        <v>446</v>
      </c>
      <c r="P3079" s="67">
        <v>58.695685236504445</v>
      </c>
      <c r="Q3079" s="18">
        <f t="shared" si="163"/>
        <v>3</v>
      </c>
      <c r="R3079" s="68">
        <v>1.52</v>
      </c>
      <c r="S3079" s="69">
        <v>81001.41</v>
      </c>
      <c r="T3079" s="59">
        <f t="shared" si="164"/>
        <v>81001.41</v>
      </c>
    </row>
    <row r="3080" spans="1:20">
      <c r="A3080" t="str">
        <f t="shared" si="165"/>
        <v/>
      </c>
      <c r="B3080" s="60" t="s">
        <v>130</v>
      </c>
      <c r="C3080" s="60" t="s">
        <v>298</v>
      </c>
      <c r="D3080" s="60">
        <v>8</v>
      </c>
      <c r="E3080" s="65">
        <v>5620.15</v>
      </c>
      <c r="F3080" s="60">
        <v>2020</v>
      </c>
      <c r="G3080" s="65">
        <v>83.661000000000001</v>
      </c>
      <c r="H3080" s="65" t="s">
        <v>367</v>
      </c>
      <c r="I3080" s="66">
        <v>8.0273580551147461</v>
      </c>
      <c r="J3080" s="5" t="s">
        <v>367</v>
      </c>
      <c r="K3080" s="6" t="s">
        <v>367</v>
      </c>
      <c r="L3080" s="5" t="s">
        <v>367</v>
      </c>
      <c r="M3080" s="5">
        <v>15.05875269524315</v>
      </c>
      <c r="N3080" s="7" t="s">
        <v>367</v>
      </c>
      <c r="O3080" s="7" t="s">
        <v>665</v>
      </c>
      <c r="P3080" s="67" t="s">
        <v>367</v>
      </c>
      <c r="Q3080" s="18">
        <f t="shared" si="163"/>
        <v>3</v>
      </c>
      <c r="R3080" s="68">
        <v>1.53</v>
      </c>
      <c r="S3080" s="69">
        <v>115893.04</v>
      </c>
      <c r="T3080" s="59">
        <f t="shared" si="164"/>
        <v>115893.04</v>
      </c>
    </row>
    <row r="3081" spans="1:20">
      <c r="A3081">
        <f t="shared" si="165"/>
        <v>125</v>
      </c>
      <c r="B3081" s="60" t="s">
        <v>130</v>
      </c>
      <c r="C3081" s="60" t="s">
        <v>298</v>
      </c>
      <c r="D3081" s="60">
        <v>8</v>
      </c>
      <c r="E3081" s="65">
        <v>5669.5630000000001</v>
      </c>
      <c r="F3081" s="60">
        <v>2019</v>
      </c>
      <c r="G3081" s="65">
        <v>83.662000000000006</v>
      </c>
      <c r="H3081" s="65">
        <v>6.3783597946166992</v>
      </c>
      <c r="I3081" s="66">
        <v>8.4449682235717773</v>
      </c>
      <c r="J3081" s="5">
        <v>10.364454451758178</v>
      </c>
      <c r="K3081" s="6">
        <v>74.375582878771624</v>
      </c>
      <c r="L3081" s="5">
        <v>67.749890994850801</v>
      </c>
      <c r="M3081" s="5">
        <v>15.476362863700182</v>
      </c>
      <c r="N3081" s="7">
        <v>4.3776365022920345</v>
      </c>
      <c r="O3081" s="7" t="s">
        <v>828</v>
      </c>
      <c r="P3081" s="67">
        <v>39.400726617274593</v>
      </c>
      <c r="Q3081" s="18">
        <f t="shared" si="163"/>
        <v>3</v>
      </c>
      <c r="R3081" s="68">
        <v>1.55</v>
      </c>
      <c r="S3081" s="69">
        <v>120114.13</v>
      </c>
      <c r="T3081" s="59">
        <f t="shared" si="164"/>
        <v>120114.13</v>
      </c>
    </row>
    <row r="3082" spans="1:20">
      <c r="A3082">
        <f t="shared" si="165"/>
        <v>86</v>
      </c>
      <c r="B3082" s="60" t="s">
        <v>15</v>
      </c>
      <c r="C3082" s="60" t="s">
        <v>183</v>
      </c>
      <c r="D3082" s="60">
        <v>2</v>
      </c>
      <c r="E3082" s="65">
        <v>25743.791000000001</v>
      </c>
      <c r="F3082" s="60">
        <v>2020</v>
      </c>
      <c r="G3082" s="65">
        <v>83.664000000000001</v>
      </c>
      <c r="H3082" s="65">
        <v>7.1373677253723145</v>
      </c>
      <c r="I3082" s="66">
        <v>7.7126970291137695</v>
      </c>
      <c r="J3082" s="5">
        <v>11.123462382513793</v>
      </c>
      <c r="K3082" s="6">
        <v>79.824150871981146</v>
      </c>
      <c r="L3082" s="5">
        <v>73.198458988060324</v>
      </c>
      <c r="M3082" s="5">
        <v>14.744091669242174</v>
      </c>
      <c r="N3082" s="7">
        <v>4.9645960314232518</v>
      </c>
      <c r="O3082" s="7" t="s">
        <v>550</v>
      </c>
      <c r="P3082" s="67">
        <v>44.579489568250125</v>
      </c>
      <c r="Q3082" s="18">
        <f t="shared" si="163"/>
        <v>3</v>
      </c>
      <c r="R3082" s="68">
        <v>1.53</v>
      </c>
      <c r="S3082" s="69">
        <v>57260.47</v>
      </c>
      <c r="T3082" s="59">
        <f t="shared" si="164"/>
        <v>57260.47</v>
      </c>
    </row>
    <row r="3083" spans="1:20">
      <c r="A3083">
        <f t="shared" si="165"/>
        <v>3</v>
      </c>
      <c r="B3083" s="60" t="s">
        <v>135</v>
      </c>
      <c r="C3083" s="60" t="s">
        <v>303</v>
      </c>
      <c r="D3083" s="60">
        <v>3</v>
      </c>
      <c r="E3083" s="65">
        <v>47911.578999999998</v>
      </c>
      <c r="F3083" s="60">
        <v>2023</v>
      </c>
      <c r="G3083" s="65">
        <v>83.67</v>
      </c>
      <c r="H3083" s="65">
        <v>6.4564866905212419</v>
      </c>
      <c r="I3083" s="66">
        <v>3.2100000381469727</v>
      </c>
      <c r="J3083" s="5">
        <v>10.442581347662721</v>
      </c>
      <c r="K3083" s="6">
        <v>74.943389042823057</v>
      </c>
      <c r="L3083" s="5">
        <v>68.317697158902234</v>
      </c>
      <c r="M3083" s="5">
        <v>10.241394678275377</v>
      </c>
      <c r="N3083" s="7">
        <v>6.6707415645079653</v>
      </c>
      <c r="O3083" s="7" t="s">
        <v>3520</v>
      </c>
      <c r="P3083" s="67">
        <v>59.689893876579973</v>
      </c>
      <c r="Q3083" s="18">
        <f t="shared" si="163"/>
        <v>3</v>
      </c>
      <c r="R3083" s="68">
        <v>1.5</v>
      </c>
      <c r="S3083" s="69">
        <v>47322.59</v>
      </c>
      <c r="T3083" s="59">
        <f t="shared" si="164"/>
        <v>47322.59</v>
      </c>
    </row>
    <row r="3084" spans="1:20">
      <c r="A3084">
        <f t="shared" si="165"/>
        <v>65</v>
      </c>
      <c r="B3084" s="8" t="s">
        <v>134</v>
      </c>
      <c r="C3084" s="60" t="s">
        <v>302</v>
      </c>
      <c r="D3084" s="60">
        <v>8</v>
      </c>
      <c r="E3084" s="65">
        <v>51858.482000000004</v>
      </c>
      <c r="F3084" s="60">
        <v>2020</v>
      </c>
      <c r="G3084" s="65">
        <v>83.674999999999997</v>
      </c>
      <c r="H3084" s="65">
        <v>5.7926955223083496</v>
      </c>
      <c r="I3084" s="66">
        <v>5.0799999237060547</v>
      </c>
      <c r="J3084" s="5">
        <v>9.7787901794498282</v>
      </c>
      <c r="K3084" s="6">
        <v>70.183745455032636</v>
      </c>
      <c r="L3084" s="5">
        <v>63.558053571111813</v>
      </c>
      <c r="M3084" s="5">
        <v>12.111394563834459</v>
      </c>
      <c r="N3084" s="7">
        <v>5.2477898590556178</v>
      </c>
      <c r="O3084" s="7" t="s">
        <v>669</v>
      </c>
      <c r="P3084" s="67">
        <v>47.122422810919346</v>
      </c>
      <c r="Q3084" s="18">
        <f t="shared" si="163"/>
        <v>3</v>
      </c>
      <c r="R3084" s="68">
        <v>1.53</v>
      </c>
      <c r="S3084" s="69">
        <v>49374.09</v>
      </c>
      <c r="T3084" s="59">
        <f t="shared" si="164"/>
        <v>49374.09</v>
      </c>
    </row>
    <row r="3085" spans="1:20">
      <c r="A3085">
        <f t="shared" si="165"/>
        <v>83</v>
      </c>
      <c r="B3085" s="8" t="s">
        <v>134</v>
      </c>
      <c r="C3085" s="60" t="s">
        <v>302</v>
      </c>
      <c r="D3085" s="60">
        <v>8</v>
      </c>
      <c r="E3085" s="65">
        <v>51767.845999999998</v>
      </c>
      <c r="F3085" s="60">
        <v>2019</v>
      </c>
      <c r="G3085" s="65">
        <v>83.685000000000002</v>
      </c>
      <c r="H3085" s="65">
        <v>5.9028167724609375</v>
      </c>
      <c r="I3085" s="66">
        <v>5.5500001907348633</v>
      </c>
      <c r="J3085" s="5">
        <v>9.8889114296024161</v>
      </c>
      <c r="K3085" s="6">
        <v>70.982583191998884</v>
      </c>
      <c r="L3085" s="5">
        <v>64.356891308078062</v>
      </c>
      <c r="M3085" s="5">
        <v>12.581394830863267</v>
      </c>
      <c r="N3085" s="7">
        <v>5.115242957816168</v>
      </c>
      <c r="O3085" s="7" t="s">
        <v>793</v>
      </c>
      <c r="P3085" s="67">
        <v>46.039521384731174</v>
      </c>
      <c r="Q3085" s="18">
        <f t="shared" si="163"/>
        <v>3</v>
      </c>
      <c r="R3085" s="68">
        <v>1.55</v>
      </c>
      <c r="S3085" s="69">
        <v>49790.87</v>
      </c>
      <c r="T3085" s="59">
        <f t="shared" si="164"/>
        <v>49790.87</v>
      </c>
    </row>
    <row r="3086" spans="1:20">
      <c r="A3086">
        <f t="shared" si="165"/>
        <v>124</v>
      </c>
      <c r="B3086" s="60" t="s">
        <v>66</v>
      </c>
      <c r="C3086" s="60" t="s">
        <v>234</v>
      </c>
      <c r="D3086" s="60">
        <v>8</v>
      </c>
      <c r="E3086" s="65">
        <v>7264.335</v>
      </c>
      <c r="F3086" s="60">
        <v>2013</v>
      </c>
      <c r="G3086" s="65">
        <v>83.694999999999993</v>
      </c>
      <c r="H3086" s="65">
        <v>5.4709076881408691</v>
      </c>
      <c r="I3086" s="66">
        <v>7.8611688613891602</v>
      </c>
      <c r="J3086" s="5">
        <v>9.4570023452823477</v>
      </c>
      <c r="K3086" s="6">
        <v>67.890452441202982</v>
      </c>
      <c r="L3086" s="5">
        <v>61.264760557282159</v>
      </c>
      <c r="M3086" s="5">
        <v>14.892563501517564</v>
      </c>
      <c r="N3086" s="7">
        <v>4.1137820598206094</v>
      </c>
      <c r="O3086" s="7" t="s">
        <v>1748</v>
      </c>
      <c r="P3086" s="67">
        <v>37.32794334950021</v>
      </c>
      <c r="Q3086" s="18">
        <f t="shared" si="163"/>
        <v>3</v>
      </c>
      <c r="R3086" s="68">
        <v>1.62</v>
      </c>
      <c r="S3086" s="69">
        <v>60601.61</v>
      </c>
      <c r="T3086" s="59">
        <f t="shared" si="164"/>
        <v>60601.61</v>
      </c>
    </row>
    <row r="3087" spans="1:20">
      <c r="A3087">
        <f t="shared" si="165"/>
        <v>32</v>
      </c>
      <c r="B3087" s="60" t="s">
        <v>75</v>
      </c>
      <c r="C3087" s="60" t="s">
        <v>243</v>
      </c>
      <c r="D3087" s="60">
        <v>3</v>
      </c>
      <c r="E3087" s="65">
        <v>59499.453000000001</v>
      </c>
      <c r="F3087" s="60">
        <v>2023</v>
      </c>
      <c r="G3087" s="65">
        <v>83.715999999999994</v>
      </c>
      <c r="H3087" s="65">
        <v>6.2467783660888685</v>
      </c>
      <c r="I3087" s="66">
        <v>4.0900001525878906</v>
      </c>
      <c r="J3087" s="5">
        <v>10.232873023230347</v>
      </c>
      <c r="K3087" s="6">
        <v>73.478747859120958</v>
      </c>
      <c r="L3087" s="5">
        <v>66.853055975200135</v>
      </c>
      <c r="M3087" s="5">
        <v>11.121394792716295</v>
      </c>
      <c r="N3087" s="7">
        <v>6.0112114731314126</v>
      </c>
      <c r="O3087" s="7" t="s">
        <v>3521</v>
      </c>
      <c r="P3087" s="67">
        <v>53.788408894440472</v>
      </c>
      <c r="Q3087" s="18">
        <f t="shared" si="163"/>
        <v>3</v>
      </c>
      <c r="R3087" s="68">
        <v>1.5</v>
      </c>
      <c r="S3087" s="69">
        <v>52870.33</v>
      </c>
      <c r="T3087" s="59">
        <f t="shared" si="164"/>
        <v>52870.33</v>
      </c>
    </row>
    <row r="3088" spans="1:20">
      <c r="A3088">
        <f t="shared" si="165"/>
        <v>126</v>
      </c>
      <c r="B3088" s="60" t="s">
        <v>130</v>
      </c>
      <c r="C3088" s="60" t="s">
        <v>298</v>
      </c>
      <c r="D3088" s="60">
        <v>8</v>
      </c>
      <c r="E3088" s="65">
        <v>5789.09</v>
      </c>
      <c r="F3088" s="60">
        <v>2023</v>
      </c>
      <c r="G3088" s="65">
        <v>83.736000000000004</v>
      </c>
      <c r="H3088" s="65">
        <v>6.4592828712463373</v>
      </c>
      <c r="I3088" s="66">
        <v>8.9071769714355469</v>
      </c>
      <c r="J3088" s="5">
        <v>10.445377528387816</v>
      </c>
      <c r="K3088" s="6">
        <v>75.022588587503009</v>
      </c>
      <c r="L3088" s="5">
        <v>68.396896703582186</v>
      </c>
      <c r="M3088" s="5">
        <v>15.938571611563951</v>
      </c>
      <c r="N3088" s="7">
        <v>4.2912814504631029</v>
      </c>
      <c r="O3088" s="7" t="s">
        <v>3522</v>
      </c>
      <c r="P3088" s="67">
        <v>38.398449691937984</v>
      </c>
      <c r="Q3088" s="18">
        <f t="shared" ref="Q3088:Q3119" si="166">IF(I3088&lt;R3088,1,IF(I3088&lt;R3088*2,2,3))</f>
        <v>3</v>
      </c>
      <c r="R3088" s="68">
        <v>1.5</v>
      </c>
      <c r="S3088" s="69">
        <v>129555.25</v>
      </c>
      <c r="T3088" s="59">
        <f t="shared" si="164"/>
        <v>129555.25</v>
      </c>
    </row>
    <row r="3089" spans="1:20">
      <c r="A3089">
        <f t="shared" si="165"/>
        <v>4</v>
      </c>
      <c r="B3089" s="60" t="s">
        <v>139</v>
      </c>
      <c r="C3089" s="60" t="s">
        <v>307</v>
      </c>
      <c r="D3089" s="60">
        <v>3</v>
      </c>
      <c r="E3089" s="65">
        <v>8577.5239999999994</v>
      </c>
      <c r="F3089" s="60">
        <v>2019</v>
      </c>
      <c r="G3089" s="65">
        <v>83.78</v>
      </c>
      <c r="H3089" s="65">
        <v>7.694221019744873</v>
      </c>
      <c r="I3089" s="66">
        <v>4.3899998664855957</v>
      </c>
      <c r="J3089" s="5">
        <v>11.680315676886352</v>
      </c>
      <c r="K3089" s="6">
        <v>83.936456112542771</v>
      </c>
      <c r="L3089" s="5">
        <v>77.310764228621949</v>
      </c>
      <c r="M3089" s="5">
        <v>11.421394506614</v>
      </c>
      <c r="N3089" s="7">
        <v>6.7689426351442608</v>
      </c>
      <c r="O3089" s="7" t="s">
        <v>756</v>
      </c>
      <c r="P3089" s="67">
        <v>60.923573283367489</v>
      </c>
      <c r="Q3089" s="18">
        <f t="shared" si="166"/>
        <v>3</v>
      </c>
      <c r="R3089" s="68">
        <v>1.55</v>
      </c>
      <c r="S3089" s="69">
        <v>79596.7</v>
      </c>
      <c r="T3089" s="59">
        <f t="shared" si="164"/>
        <v>79596.7</v>
      </c>
    </row>
    <row r="3090" spans="1:20">
      <c r="A3090">
        <f t="shared" si="165"/>
        <v>3</v>
      </c>
      <c r="B3090" s="60" t="s">
        <v>135</v>
      </c>
      <c r="C3090" s="60" t="s">
        <v>303</v>
      </c>
      <c r="D3090" s="60">
        <v>3</v>
      </c>
      <c r="E3090" s="65">
        <v>47910.525999999998</v>
      </c>
      <c r="F3090" s="60">
        <v>2024</v>
      </c>
      <c r="G3090" s="65">
        <v>83.799000000000007</v>
      </c>
      <c r="H3090" s="65">
        <v>6.6046111679077129</v>
      </c>
      <c r="I3090" s="66">
        <v>3.190000057220459</v>
      </c>
      <c r="J3090" s="5">
        <v>10.590705825049191</v>
      </c>
      <c r="K3090" s="6">
        <v>76.123620154606527</v>
      </c>
      <c r="L3090" s="5">
        <v>69.497928270685705</v>
      </c>
      <c r="M3090" s="5">
        <v>10.221394697348863</v>
      </c>
      <c r="N3090" s="7">
        <v>6.7992607984027345</v>
      </c>
      <c r="O3090" s="7" t="s">
        <v>3523</v>
      </c>
      <c r="P3090" s="67">
        <v>60.768572933541599</v>
      </c>
      <c r="Q3090" s="18">
        <f t="shared" si="166"/>
        <v>3</v>
      </c>
      <c r="R3090" s="68">
        <v>1.49</v>
      </c>
      <c r="S3090" s="69">
        <v>48460.29</v>
      </c>
      <c r="T3090" s="59">
        <f t="shared" si="164"/>
        <v>48460.29</v>
      </c>
    </row>
    <row r="3091" spans="1:20">
      <c r="A3091">
        <f t="shared" si="165"/>
        <v>64</v>
      </c>
      <c r="B3091" s="8" t="s">
        <v>134</v>
      </c>
      <c r="C3091" s="60" t="s">
        <v>302</v>
      </c>
      <c r="D3091" s="60">
        <v>8</v>
      </c>
      <c r="E3091" s="65">
        <v>51848.396999999997</v>
      </c>
      <c r="F3091" s="60">
        <v>2021</v>
      </c>
      <c r="G3091" s="65">
        <v>83.852000000000004</v>
      </c>
      <c r="H3091" s="65">
        <v>6.1127452850341797</v>
      </c>
      <c r="I3091" s="66">
        <v>5.4899997711181641</v>
      </c>
      <c r="J3091" s="5">
        <v>10.098839942175658</v>
      </c>
      <c r="K3091" s="6">
        <v>72.634107964423762</v>
      </c>
      <c r="L3091" s="5">
        <v>66.00841608050294</v>
      </c>
      <c r="M3091" s="5">
        <v>12.521394411246568</v>
      </c>
      <c r="N3091" s="7">
        <v>5.2716505776077911</v>
      </c>
      <c r="O3091" s="7" t="s">
        <v>474</v>
      </c>
      <c r="P3091" s="67">
        <v>47.281388799028882</v>
      </c>
      <c r="Q3091" s="18">
        <f t="shared" si="166"/>
        <v>3</v>
      </c>
      <c r="R3091" s="68">
        <v>1.52</v>
      </c>
      <c r="S3091" s="69">
        <v>51718.25</v>
      </c>
      <c r="T3091" s="59">
        <f t="shared" si="164"/>
        <v>51718.25</v>
      </c>
    </row>
    <row r="3092" spans="1:20">
      <c r="A3092">
        <f t="shared" si="165"/>
        <v>128</v>
      </c>
      <c r="B3092" s="60" t="s">
        <v>130</v>
      </c>
      <c r="C3092" s="60" t="s">
        <v>298</v>
      </c>
      <c r="D3092" s="60">
        <v>8</v>
      </c>
      <c r="E3092" s="65">
        <v>5832.3869999999997</v>
      </c>
      <c r="F3092" s="60">
        <v>2024</v>
      </c>
      <c r="G3092" s="65">
        <v>83.863</v>
      </c>
      <c r="H3092" s="65">
        <v>6.6707171287536635</v>
      </c>
      <c r="I3092" s="66">
        <v>9.3902883529663086</v>
      </c>
      <c r="J3092" s="5">
        <v>10.656811785895144</v>
      </c>
      <c r="K3092" s="6">
        <v>76.657275943053094</v>
      </c>
      <c r="L3092" s="5">
        <v>70.031584059132271</v>
      </c>
      <c r="M3092" s="5">
        <v>16.421682993094713</v>
      </c>
      <c r="N3092" s="7">
        <v>4.2645801948911339</v>
      </c>
      <c r="O3092" s="7" t="s">
        <v>3524</v>
      </c>
      <c r="P3092" s="67">
        <v>38.114798106443921</v>
      </c>
      <c r="Q3092" s="18">
        <f t="shared" si="166"/>
        <v>3</v>
      </c>
      <c r="R3092" s="68">
        <v>1.49</v>
      </c>
      <c r="S3092" s="69">
        <v>132569.53</v>
      </c>
      <c r="T3092" s="59">
        <f t="shared" si="164"/>
        <v>132569.53</v>
      </c>
    </row>
    <row r="3093" spans="1:20">
      <c r="A3093">
        <f t="shared" si="165"/>
        <v>20</v>
      </c>
      <c r="B3093" s="60" t="s">
        <v>75</v>
      </c>
      <c r="C3093" s="60" t="s">
        <v>243</v>
      </c>
      <c r="D3093" s="60">
        <v>3</v>
      </c>
      <c r="E3093" s="65">
        <v>59342.866999999998</v>
      </c>
      <c r="F3093" s="60">
        <v>2024</v>
      </c>
      <c r="G3093" s="65">
        <v>83.869</v>
      </c>
      <c r="H3093" s="65">
        <v>6.7397448997497555</v>
      </c>
      <c r="I3093" s="66">
        <v>3.9700000286102295</v>
      </c>
      <c r="J3093" s="5">
        <v>10.725839556891234</v>
      </c>
      <c r="K3093" s="6">
        <v>77.159331012049805</v>
      </c>
      <c r="L3093" s="5">
        <v>70.533639128128982</v>
      </c>
      <c r="M3093" s="5">
        <v>11.001394668738634</v>
      </c>
      <c r="N3093" s="7">
        <v>6.4113361307322343</v>
      </c>
      <c r="O3093" s="7" t="s">
        <v>3525</v>
      </c>
      <c r="P3093" s="67">
        <v>57.301485972324798</v>
      </c>
      <c r="Q3093" s="18">
        <f t="shared" si="166"/>
        <v>3</v>
      </c>
      <c r="R3093" s="68">
        <v>1.49</v>
      </c>
      <c r="S3093" s="69">
        <v>53265</v>
      </c>
      <c r="T3093" s="59">
        <f t="shared" si="164"/>
        <v>53265</v>
      </c>
    </row>
    <row r="3094" spans="1:20">
      <c r="A3094">
        <f t="shared" si="165"/>
        <v>39</v>
      </c>
      <c r="B3094" s="60" t="s">
        <v>77</v>
      </c>
      <c r="C3094" s="60" t="s">
        <v>245</v>
      </c>
      <c r="D3094" s="60">
        <v>8</v>
      </c>
      <c r="E3094" s="65">
        <v>127275.872</v>
      </c>
      <c r="F3094" s="60">
        <v>2015</v>
      </c>
      <c r="G3094" s="65">
        <v>83.882999999999996</v>
      </c>
      <c r="H3094" s="65">
        <v>5.8796844482421875</v>
      </c>
      <c r="I3094" s="66">
        <v>4.429999828338623</v>
      </c>
      <c r="J3094" s="5">
        <v>9.8657791053836661</v>
      </c>
      <c r="K3094" s="6">
        <v>70.984092446582338</v>
      </c>
      <c r="L3094" s="5">
        <v>64.358400562661515</v>
      </c>
      <c r="M3094" s="5">
        <v>11.461394468467027</v>
      </c>
      <c r="N3094" s="7">
        <v>5.6152330102350554</v>
      </c>
      <c r="O3094" s="7" t="s">
        <v>1377</v>
      </c>
      <c r="P3094" s="67">
        <v>50.775237907077667</v>
      </c>
      <c r="Q3094" s="18">
        <f t="shared" si="166"/>
        <v>3</v>
      </c>
      <c r="R3094" s="68">
        <v>1.59</v>
      </c>
      <c r="S3094" s="69">
        <v>43386.71</v>
      </c>
      <c r="T3094" s="59">
        <f t="shared" si="164"/>
        <v>43386.71</v>
      </c>
    </row>
    <row r="3095" spans="1:20">
      <c r="A3095">
        <f t="shared" si="165"/>
        <v>99</v>
      </c>
      <c r="B3095" s="60" t="s">
        <v>15</v>
      </c>
      <c r="C3095" s="60" t="s">
        <v>183</v>
      </c>
      <c r="D3095" s="60">
        <v>2</v>
      </c>
      <c r="E3095" s="65">
        <v>26451.124</v>
      </c>
      <c r="F3095" s="60">
        <v>2023</v>
      </c>
      <c r="G3095" s="65">
        <v>83.923000000000002</v>
      </c>
      <c r="H3095" s="65">
        <v>7.024704929351806</v>
      </c>
      <c r="I3095" s="66">
        <v>7.8113293647766113</v>
      </c>
      <c r="J3095" s="5">
        <v>11.010799586493285</v>
      </c>
      <c r="K3095" s="6">
        <v>79.26027057924739</v>
      </c>
      <c r="L3095" s="5">
        <v>72.634578695326567</v>
      </c>
      <c r="M3095" s="5">
        <v>14.842724004905016</v>
      </c>
      <c r="N3095" s="7">
        <v>4.8936151255876821</v>
      </c>
      <c r="O3095" s="7" t="s">
        <v>3526</v>
      </c>
      <c r="P3095" s="67">
        <v>43.788140298117007</v>
      </c>
      <c r="Q3095" s="18">
        <f t="shared" si="166"/>
        <v>3</v>
      </c>
      <c r="R3095" s="68">
        <v>1.5</v>
      </c>
      <c r="S3095" s="69">
        <v>60684.959999999999</v>
      </c>
      <c r="T3095" s="59">
        <f t="shared" si="164"/>
        <v>60684.959999999999</v>
      </c>
    </row>
    <row r="3096" spans="1:20">
      <c r="A3096">
        <f t="shared" si="165"/>
        <v>126</v>
      </c>
      <c r="B3096" s="60" t="s">
        <v>66</v>
      </c>
      <c r="C3096" s="60" t="s">
        <v>234</v>
      </c>
      <c r="D3096" s="60">
        <v>8</v>
      </c>
      <c r="E3096" s="65">
        <v>7319.5010000000002</v>
      </c>
      <c r="F3096" s="60">
        <v>2014</v>
      </c>
      <c r="G3096" s="65">
        <v>83.927000000000007</v>
      </c>
      <c r="H3096" s="65">
        <v>5.4580507278442383</v>
      </c>
      <c r="I3096" s="66">
        <v>7.9366664886474609</v>
      </c>
      <c r="J3096" s="5">
        <v>9.4441453849857169</v>
      </c>
      <c r="K3096" s="6">
        <v>67.986088608066922</v>
      </c>
      <c r="L3096" s="5">
        <v>61.360396724146099</v>
      </c>
      <c r="M3096" s="5">
        <v>14.968061128775865</v>
      </c>
      <c r="N3096" s="7">
        <v>4.0994218420301403</v>
      </c>
      <c r="O3096" s="7" t="s">
        <v>1593</v>
      </c>
      <c r="P3096" s="67">
        <v>37.154644410854253</v>
      </c>
      <c r="Q3096" s="18">
        <f t="shared" si="166"/>
        <v>3</v>
      </c>
      <c r="R3096" s="68">
        <v>1.61</v>
      </c>
      <c r="S3096" s="69">
        <v>61839.81</v>
      </c>
      <c r="T3096" s="59">
        <f t="shared" si="164"/>
        <v>61839.81</v>
      </c>
    </row>
    <row r="3097" spans="1:20">
      <c r="A3097">
        <f t="shared" si="165"/>
        <v>7</v>
      </c>
      <c r="B3097" s="60" t="s">
        <v>139</v>
      </c>
      <c r="C3097" s="60" t="s">
        <v>307</v>
      </c>
      <c r="D3097" s="60">
        <v>3</v>
      </c>
      <c r="E3097" s="65">
        <v>8870.5609999999997</v>
      </c>
      <c r="F3097" s="60">
        <v>2023</v>
      </c>
      <c r="G3097" s="65">
        <v>83.953999999999994</v>
      </c>
      <c r="H3097" s="65">
        <v>6.9684831428527829</v>
      </c>
      <c r="I3097" s="66">
        <v>4.0199999809265137</v>
      </c>
      <c r="J3097" s="5">
        <v>10.954577799994262</v>
      </c>
      <c r="K3097" s="6">
        <v>78.884691161844444</v>
      </c>
      <c r="L3097" s="5">
        <v>72.258999277923621</v>
      </c>
      <c r="M3097" s="5">
        <v>11.051394621054918</v>
      </c>
      <c r="N3097" s="7">
        <v>6.5384507345577072</v>
      </c>
      <c r="O3097" s="7" t="s">
        <v>3527</v>
      </c>
      <c r="P3097" s="67">
        <v>58.506153579610753</v>
      </c>
      <c r="Q3097" s="18">
        <f t="shared" si="166"/>
        <v>3</v>
      </c>
      <c r="R3097" s="68">
        <v>1.5</v>
      </c>
      <c r="S3097" s="69">
        <v>82295.3</v>
      </c>
      <c r="T3097" s="59">
        <f t="shared" si="164"/>
        <v>82295.3</v>
      </c>
    </row>
    <row r="3098" spans="1:20">
      <c r="A3098" t="str">
        <f t="shared" si="165"/>
        <v/>
      </c>
      <c r="B3098" s="60" t="s">
        <v>334</v>
      </c>
      <c r="C3098" s="60" t="s">
        <v>335</v>
      </c>
      <c r="D3098" s="60">
        <v>4</v>
      </c>
      <c r="E3098" s="65">
        <v>5494.6909999999998</v>
      </c>
      <c r="F3098" s="60">
        <v>2025</v>
      </c>
      <c r="G3098" s="65">
        <v>80.450999999999993</v>
      </c>
      <c r="H3098" s="65" t="s">
        <v>367</v>
      </c>
      <c r="I3098" s="66">
        <v>4.940000057220459</v>
      </c>
      <c r="J3098" s="5" t="s">
        <v>367</v>
      </c>
      <c r="K3098" s="6" t="s">
        <v>367</v>
      </c>
      <c r="L3098" s="5" t="s">
        <v>367</v>
      </c>
      <c r="M3098" s="5">
        <v>11.971394697348863</v>
      </c>
      <c r="N3098" s="7" t="s">
        <v>367</v>
      </c>
      <c r="O3098" s="7" t="s">
        <v>3528</v>
      </c>
      <c r="P3098" s="67" t="s">
        <v>367</v>
      </c>
      <c r="Q3098" s="18">
        <f t="shared" si="166"/>
        <v>3</v>
      </c>
      <c r="R3098" s="68">
        <v>1.48</v>
      </c>
      <c r="S3098" s="69" t="s">
        <v>367</v>
      </c>
      <c r="T3098" s="59">
        <f t="shared" si="164"/>
        <v>36721.08</v>
      </c>
    </row>
    <row r="3099" spans="1:20">
      <c r="A3099" t="str">
        <f t="shared" si="165"/>
        <v/>
      </c>
      <c r="B3099" s="60" t="s">
        <v>122</v>
      </c>
      <c r="C3099" s="60" t="s">
        <v>290</v>
      </c>
      <c r="D3099" s="60">
        <v>4</v>
      </c>
      <c r="E3099" s="65">
        <v>3115.8890000000001</v>
      </c>
      <c r="F3099" s="60">
        <v>2025</v>
      </c>
      <c r="G3099" s="65">
        <v>82.68</v>
      </c>
      <c r="H3099" s="65" t="s">
        <v>367</v>
      </c>
      <c r="I3099" s="66">
        <v>11.729999542236328</v>
      </c>
      <c r="J3099" s="5" t="s">
        <v>367</v>
      </c>
      <c r="K3099" s="6" t="s">
        <v>367</v>
      </c>
      <c r="L3099" s="5" t="s">
        <v>367</v>
      </c>
      <c r="M3099" s="5">
        <v>18.761394182364732</v>
      </c>
      <c r="N3099" s="7" t="s">
        <v>367</v>
      </c>
      <c r="O3099" s="7" t="s">
        <v>3529</v>
      </c>
      <c r="P3099" s="67" t="s">
        <v>367</v>
      </c>
      <c r="Q3099" s="18">
        <f t="shared" si="166"/>
        <v>3</v>
      </c>
      <c r="R3099" s="68">
        <v>1.48</v>
      </c>
      <c r="S3099" s="69" t="s">
        <v>367</v>
      </c>
      <c r="T3099" s="59">
        <f t="shared" si="164"/>
        <v>110889.79</v>
      </c>
    </row>
    <row r="3100" spans="1:20">
      <c r="A3100" t="str">
        <f t="shared" si="165"/>
        <v/>
      </c>
      <c r="B3100" s="60" t="s">
        <v>140</v>
      </c>
      <c r="C3100" s="60" t="s">
        <v>308</v>
      </c>
      <c r="D3100" s="60">
        <v>8</v>
      </c>
      <c r="E3100" s="65">
        <v>23112.793000000001</v>
      </c>
      <c r="F3100" s="60">
        <v>2025</v>
      </c>
      <c r="G3100" s="65">
        <v>80.941999999999993</v>
      </c>
      <c r="H3100" s="65">
        <v>6.7421472167968801</v>
      </c>
      <c r="I3100" s="66" t="s">
        <v>367</v>
      </c>
      <c r="J3100" s="5">
        <v>10.728241873938359</v>
      </c>
      <c r="K3100" s="6">
        <v>74.483174825259198</v>
      </c>
      <c r="L3100" s="5">
        <v>67.857482941338375</v>
      </c>
      <c r="M3100" s="5" t="s">
        <v>367</v>
      </c>
      <c r="N3100" s="7" t="s">
        <v>367</v>
      </c>
      <c r="O3100" s="7" t="s">
        <v>3530</v>
      </c>
      <c r="P3100" s="67" t="s">
        <v>367</v>
      </c>
      <c r="Q3100" s="18">
        <f t="shared" si="166"/>
        <v>3</v>
      </c>
      <c r="R3100" s="68">
        <v>1.48</v>
      </c>
      <c r="S3100" s="69" t="s">
        <v>367</v>
      </c>
      <c r="T3100" s="59">
        <f t="shared" si="164"/>
        <v>0</v>
      </c>
    </row>
    <row r="3101" spans="1:20">
      <c r="A3101">
        <f t="shared" si="165"/>
        <v>30</v>
      </c>
      <c r="B3101" s="60" t="s">
        <v>77</v>
      </c>
      <c r="C3101" s="60" t="s">
        <v>245</v>
      </c>
      <c r="D3101" s="60">
        <v>8</v>
      </c>
      <c r="E3101" s="65">
        <v>124997.57799999999</v>
      </c>
      <c r="F3101" s="60">
        <v>2022</v>
      </c>
      <c r="G3101" s="65">
        <v>84.054000000000002</v>
      </c>
      <c r="H3101" s="65">
        <v>6.1780099868774414</v>
      </c>
      <c r="I3101" s="66">
        <v>4.190000057220459</v>
      </c>
      <c r="J3101" s="5">
        <v>10.16410464401892</v>
      </c>
      <c r="K3101" s="6">
        <v>73.279619536547571</v>
      </c>
      <c r="L3101" s="5">
        <v>66.653927652626749</v>
      </c>
      <c r="M3101" s="5">
        <v>11.221394697348863</v>
      </c>
      <c r="N3101" s="7">
        <v>5.9398969067877303</v>
      </c>
      <c r="O3101" s="7" t="s">
        <v>3531</v>
      </c>
      <c r="P3101" s="67">
        <v>53.212584747542628</v>
      </c>
      <c r="Q3101" s="18">
        <f t="shared" si="166"/>
        <v>3</v>
      </c>
      <c r="R3101" s="68">
        <v>1.51</v>
      </c>
      <c r="S3101" s="69">
        <v>44972.34</v>
      </c>
      <c r="T3101" s="59">
        <f t="shared" si="164"/>
        <v>44972.34</v>
      </c>
    </row>
    <row r="3102" spans="1:20">
      <c r="A3102">
        <f t="shared" si="165"/>
        <v>37</v>
      </c>
      <c r="B3102" s="60" t="s">
        <v>77</v>
      </c>
      <c r="C3102" s="60" t="s">
        <v>245</v>
      </c>
      <c r="D3102" s="60">
        <v>8</v>
      </c>
      <c r="E3102" s="65">
        <v>127159.951</v>
      </c>
      <c r="F3102" s="60">
        <v>2016</v>
      </c>
      <c r="G3102" s="65">
        <v>84.057000000000002</v>
      </c>
      <c r="H3102" s="65">
        <v>5.95465087890625</v>
      </c>
      <c r="I3102" s="66">
        <v>4.369999885559082</v>
      </c>
      <c r="J3102" s="5">
        <v>9.9407455360477286</v>
      </c>
      <c r="K3102" s="6">
        <v>71.671836901248369</v>
      </c>
      <c r="L3102" s="5">
        <v>65.046145017327547</v>
      </c>
      <c r="M3102" s="5">
        <v>11.401394525687486</v>
      </c>
      <c r="N3102" s="7">
        <v>5.7051043072650245</v>
      </c>
      <c r="O3102" s="7" t="s">
        <v>1223</v>
      </c>
      <c r="P3102" s="67">
        <v>51.528053942383792</v>
      </c>
      <c r="Q3102" s="18">
        <f t="shared" si="166"/>
        <v>3</v>
      </c>
      <c r="R3102" s="68">
        <v>1.58</v>
      </c>
      <c r="S3102" s="69">
        <v>43736.13</v>
      </c>
      <c r="T3102" s="59">
        <f t="shared" si="164"/>
        <v>43736.13</v>
      </c>
    </row>
    <row r="3103" spans="1:20">
      <c r="A3103">
        <f t="shared" si="165"/>
        <v>101</v>
      </c>
      <c r="B3103" s="60" t="s">
        <v>15</v>
      </c>
      <c r="C3103" s="60" t="s">
        <v>183</v>
      </c>
      <c r="D3103" s="60">
        <v>2</v>
      </c>
      <c r="E3103" s="65">
        <v>26713.205000000002</v>
      </c>
      <c r="F3103" s="60">
        <v>2024</v>
      </c>
      <c r="G3103" s="65">
        <v>84.072999999999993</v>
      </c>
      <c r="H3103" s="65">
        <v>6.8625989685058606</v>
      </c>
      <c r="I3103" s="66">
        <v>7.8641047477722168</v>
      </c>
      <c r="J3103" s="5">
        <v>10.848693625647339</v>
      </c>
      <c r="K3103" s="6">
        <v>78.23294549084379</v>
      </c>
      <c r="L3103" s="5">
        <v>71.607253606922967</v>
      </c>
      <c r="M3103" s="5">
        <v>14.895499387900621</v>
      </c>
      <c r="N3103" s="7">
        <v>4.8073080158083457</v>
      </c>
      <c r="O3103" s="7" t="s">
        <v>3532</v>
      </c>
      <c r="P3103" s="67">
        <v>42.965442337684095</v>
      </c>
      <c r="Q3103" s="18">
        <f t="shared" si="166"/>
        <v>3</v>
      </c>
      <c r="R3103" s="68">
        <v>1.49</v>
      </c>
      <c r="S3103" s="69">
        <v>60303.98</v>
      </c>
      <c r="T3103" s="59">
        <f t="shared" si="164"/>
        <v>60303.98</v>
      </c>
    </row>
    <row r="3104" spans="1:20">
      <c r="A3104">
        <f t="shared" si="165"/>
        <v>9</v>
      </c>
      <c r="B3104" s="60" t="s">
        <v>139</v>
      </c>
      <c r="C3104" s="60" t="s">
        <v>307</v>
      </c>
      <c r="D3104" s="60">
        <v>3</v>
      </c>
      <c r="E3104" s="65">
        <v>8921.9809999999998</v>
      </c>
      <c r="F3104" s="60">
        <v>2024</v>
      </c>
      <c r="G3104" s="65">
        <v>84.087999999999994</v>
      </c>
      <c r="H3104" s="65">
        <v>6.9526724815368652</v>
      </c>
      <c r="I3104" s="66">
        <v>3.9100000858306885</v>
      </c>
      <c r="J3104" s="5">
        <v>10.938767138678344</v>
      </c>
      <c r="K3104" s="6">
        <v>78.896564560375865</v>
      </c>
      <c r="L3104" s="5">
        <v>72.270872676455042</v>
      </c>
      <c r="M3104" s="5">
        <v>10.941394725959093</v>
      </c>
      <c r="N3104" s="7">
        <v>6.6052705789864445</v>
      </c>
      <c r="O3104" s="7" t="s">
        <v>3533</v>
      </c>
      <c r="P3104" s="67">
        <v>59.034780224816281</v>
      </c>
      <c r="Q3104" s="18">
        <f t="shared" si="166"/>
        <v>3</v>
      </c>
      <c r="R3104" s="68">
        <v>1.49</v>
      </c>
      <c r="S3104" s="69">
        <v>82286.179999999993</v>
      </c>
      <c r="T3104" s="59">
        <f t="shared" si="164"/>
        <v>82286.179999999993</v>
      </c>
    </row>
    <row r="3105" spans="1:20">
      <c r="A3105">
        <f t="shared" si="165"/>
        <v>126</v>
      </c>
      <c r="B3105" s="60" t="s">
        <v>66</v>
      </c>
      <c r="C3105" s="60" t="s">
        <v>234</v>
      </c>
      <c r="D3105" s="60">
        <v>8</v>
      </c>
      <c r="E3105" s="65">
        <v>7366.4089999999997</v>
      </c>
      <c r="F3105" s="60">
        <v>2015</v>
      </c>
      <c r="G3105" s="65">
        <v>84.147000000000006</v>
      </c>
      <c r="H3105" s="65">
        <v>5.4782357215881348</v>
      </c>
      <c r="I3105" s="66">
        <v>7.648714542388916</v>
      </c>
      <c r="J3105" s="5">
        <v>9.4643303787296134</v>
      </c>
      <c r="K3105" s="6">
        <v>68.309990008452758</v>
      </c>
      <c r="L3105" s="5">
        <v>61.684298124531935</v>
      </c>
      <c r="M3105" s="5">
        <v>14.68010918251732</v>
      </c>
      <c r="N3105" s="7">
        <v>4.201896413549318</v>
      </c>
      <c r="O3105" s="7" t="s">
        <v>1443</v>
      </c>
      <c r="P3105" s="67">
        <v>37.995269238156162</v>
      </c>
      <c r="Q3105" s="18">
        <f t="shared" si="166"/>
        <v>3</v>
      </c>
      <c r="R3105" s="68">
        <v>1.59</v>
      </c>
      <c r="S3105" s="69">
        <v>62779.75</v>
      </c>
      <c r="T3105" s="59">
        <f t="shared" si="164"/>
        <v>62779.75</v>
      </c>
    </row>
    <row r="3106" spans="1:20">
      <c r="A3106">
        <f t="shared" si="165"/>
        <v>37</v>
      </c>
      <c r="B3106" s="60" t="s">
        <v>77</v>
      </c>
      <c r="C3106" s="60" t="s">
        <v>245</v>
      </c>
      <c r="D3106" s="60">
        <v>8</v>
      </c>
      <c r="E3106" s="65">
        <v>127064.69</v>
      </c>
      <c r="F3106" s="60">
        <v>2017</v>
      </c>
      <c r="G3106" s="65">
        <v>84.188999999999993</v>
      </c>
      <c r="H3106" s="65">
        <v>5.9106764793395996</v>
      </c>
      <c r="I3106" s="66">
        <v>4.5100002288818359</v>
      </c>
      <c r="J3106" s="5">
        <v>9.8967711364810782</v>
      </c>
      <c r="K3106" s="6">
        <v>71.466838544532749</v>
      </c>
      <c r="L3106" s="5">
        <v>64.841146660611926</v>
      </c>
      <c r="M3106" s="5">
        <v>11.54139486901024</v>
      </c>
      <c r="N3106" s="7">
        <v>5.6181377898018781</v>
      </c>
      <c r="O3106" s="7" t="s">
        <v>1072</v>
      </c>
      <c r="P3106" s="67">
        <v>50.742579188256023</v>
      </c>
      <c r="Q3106" s="18">
        <f t="shared" si="166"/>
        <v>3</v>
      </c>
      <c r="R3106" s="68">
        <v>1.58</v>
      </c>
      <c r="S3106" s="69">
        <v>44505.279999999999</v>
      </c>
      <c r="T3106" s="59">
        <f t="shared" si="164"/>
        <v>44505.279999999999</v>
      </c>
    </row>
    <row r="3107" spans="1:20">
      <c r="A3107" t="str">
        <f t="shared" si="165"/>
        <v/>
      </c>
      <c r="B3107" s="60" t="s">
        <v>338</v>
      </c>
      <c r="C3107" s="60" t="s">
        <v>339</v>
      </c>
      <c r="D3107" s="60">
        <v>7</v>
      </c>
      <c r="E3107" s="65">
        <v>1674.125</v>
      </c>
      <c r="F3107" s="60">
        <v>2025</v>
      </c>
      <c r="G3107" s="65">
        <v>78.421999999999997</v>
      </c>
      <c r="H3107" s="65">
        <v>6.9128534584045411</v>
      </c>
      <c r="I3107" s="66" t="s">
        <v>367</v>
      </c>
      <c r="J3107" s="5">
        <v>10.89894811554602</v>
      </c>
      <c r="K3107" s="6">
        <v>73.312527365911393</v>
      </c>
      <c r="L3107" s="5">
        <v>66.68683548199057</v>
      </c>
      <c r="M3107" s="5" t="s">
        <v>367</v>
      </c>
      <c r="N3107" s="7" t="s">
        <v>367</v>
      </c>
      <c r="O3107" s="7" t="s">
        <v>3534</v>
      </c>
      <c r="P3107" s="67" t="s">
        <v>367</v>
      </c>
      <c r="Q3107" s="18">
        <f t="shared" si="166"/>
        <v>3</v>
      </c>
      <c r="R3107" s="68">
        <v>1.48</v>
      </c>
      <c r="S3107" s="69" t="s">
        <v>367</v>
      </c>
      <c r="T3107" s="59">
        <f t="shared" si="164"/>
        <v>15716.29</v>
      </c>
    </row>
    <row r="3108" spans="1:20">
      <c r="A3108" t="str">
        <f t="shared" si="165"/>
        <v/>
      </c>
      <c r="B3108" s="60" t="s">
        <v>66</v>
      </c>
      <c r="C3108" s="60" t="s">
        <v>234</v>
      </c>
      <c r="D3108" s="60">
        <v>8</v>
      </c>
      <c r="E3108" s="65">
        <v>7396.076</v>
      </c>
      <c r="F3108" s="60">
        <v>2025</v>
      </c>
      <c r="G3108" s="65">
        <v>85.769000000000005</v>
      </c>
      <c r="H3108" s="65">
        <v>5.7250000000000014</v>
      </c>
      <c r="I3108" s="66" t="s">
        <v>367</v>
      </c>
      <c r="J3108" s="5">
        <v>9.71109465714148</v>
      </c>
      <c r="K3108" s="6">
        <v>71.442102388238283</v>
      </c>
      <c r="L3108" s="5">
        <v>64.81641050431746</v>
      </c>
      <c r="M3108" s="5" t="s">
        <v>367</v>
      </c>
      <c r="N3108" s="7" t="s">
        <v>367</v>
      </c>
      <c r="O3108" s="7" t="s">
        <v>3535</v>
      </c>
      <c r="P3108" s="67" t="s">
        <v>367</v>
      </c>
      <c r="Q3108" s="18">
        <f t="shared" si="166"/>
        <v>3</v>
      </c>
      <c r="R3108" s="68">
        <v>1.48</v>
      </c>
      <c r="S3108" s="69" t="s">
        <v>367</v>
      </c>
      <c r="T3108" s="59">
        <f t="shared" si="164"/>
        <v>66153.97</v>
      </c>
    </row>
    <row r="3109" spans="1:20">
      <c r="A3109">
        <f t="shared" si="165"/>
        <v>46</v>
      </c>
      <c r="B3109" s="60" t="s">
        <v>77</v>
      </c>
      <c r="C3109" s="60" t="s">
        <v>245</v>
      </c>
      <c r="D3109" s="60">
        <v>8</v>
      </c>
      <c r="E3109" s="65">
        <v>126913.432</v>
      </c>
      <c r="F3109" s="60">
        <v>2018</v>
      </c>
      <c r="G3109" s="65">
        <v>84.289000000000001</v>
      </c>
      <c r="H3109" s="65">
        <v>5.7935752868652344</v>
      </c>
      <c r="I3109" s="66">
        <v>4.440000057220459</v>
      </c>
      <c r="J3109" s="5">
        <v>9.779669944006713</v>
      </c>
      <c r="K3109" s="6">
        <v>70.705108308345245</v>
      </c>
      <c r="L3109" s="5">
        <v>64.079416424424423</v>
      </c>
      <c r="M3109" s="5">
        <v>11.471394697348863</v>
      </c>
      <c r="N3109" s="7">
        <v>5.5860179267682</v>
      </c>
      <c r="O3109" s="7" t="s">
        <v>925</v>
      </c>
      <c r="P3109" s="67">
        <v>50.335299024437681</v>
      </c>
      <c r="Q3109" s="18">
        <f t="shared" si="166"/>
        <v>3</v>
      </c>
      <c r="R3109" s="68">
        <v>1.56</v>
      </c>
      <c r="S3109" s="69">
        <v>44848.49</v>
      </c>
      <c r="T3109" s="59">
        <f t="shared" si="164"/>
        <v>44848.49</v>
      </c>
    </row>
    <row r="3110" spans="1:20">
      <c r="A3110">
        <f t="shared" si="165"/>
        <v>69</v>
      </c>
      <c r="B3110" s="8" t="s">
        <v>134</v>
      </c>
      <c r="C3110" s="60" t="s">
        <v>302</v>
      </c>
      <c r="D3110" s="60">
        <v>8</v>
      </c>
      <c r="E3110" s="65">
        <v>51748.739000000001</v>
      </c>
      <c r="F3110" s="60">
        <v>2023</v>
      </c>
      <c r="G3110" s="65">
        <v>84.328999999999994</v>
      </c>
      <c r="H3110" s="65">
        <v>6.1112410774230952</v>
      </c>
      <c r="I3110" s="66">
        <v>5.2600002288818359</v>
      </c>
      <c r="J3110" s="5">
        <v>10.097335734564574</v>
      </c>
      <c r="K3110" s="6">
        <v>73.03641364013103</v>
      </c>
      <c r="L3110" s="5">
        <v>66.410721756210208</v>
      </c>
      <c r="M3110" s="5">
        <v>12.29139486901024</v>
      </c>
      <c r="N3110" s="7">
        <v>5.4030256503798988</v>
      </c>
      <c r="O3110" s="7" t="s">
        <v>3536</v>
      </c>
      <c r="P3110" s="67">
        <v>48.346353185008113</v>
      </c>
      <c r="Q3110" s="18">
        <f t="shared" si="166"/>
        <v>3</v>
      </c>
      <c r="R3110" s="68">
        <v>1.5</v>
      </c>
      <c r="S3110" s="69">
        <v>54029.34</v>
      </c>
      <c r="T3110" s="59">
        <f t="shared" si="164"/>
        <v>54029.34</v>
      </c>
    </row>
    <row r="3111" spans="1:20">
      <c r="A3111">
        <f t="shared" si="165"/>
        <v>125</v>
      </c>
      <c r="B3111" s="60" t="s">
        <v>66</v>
      </c>
      <c r="C3111" s="60" t="s">
        <v>234</v>
      </c>
      <c r="D3111" s="60">
        <v>8</v>
      </c>
      <c r="E3111" s="65">
        <v>7408.01</v>
      </c>
      <c r="F3111" s="60">
        <v>2016</v>
      </c>
      <c r="G3111" s="65">
        <v>84.38</v>
      </c>
      <c r="H3111" s="65">
        <v>5.4984207153320313</v>
      </c>
      <c r="I3111" s="66">
        <v>7.7110385894775391</v>
      </c>
      <c r="J3111" s="5">
        <v>9.4845153724735098</v>
      </c>
      <c r="K3111" s="6">
        <v>68.645229025243125</v>
      </c>
      <c r="L3111" s="5">
        <v>62.019537141322303</v>
      </c>
      <c r="M3111" s="5">
        <v>14.742433229605943</v>
      </c>
      <c r="N3111" s="7">
        <v>4.2068725138787721</v>
      </c>
      <c r="O3111" s="7" t="s">
        <v>1286</v>
      </c>
      <c r="P3111" s="67">
        <v>37.996142077163107</v>
      </c>
      <c r="Q3111" s="18">
        <f t="shared" si="166"/>
        <v>3</v>
      </c>
      <c r="R3111" s="68">
        <v>1.58</v>
      </c>
      <c r="S3111" s="69">
        <v>63749.41</v>
      </c>
      <c r="T3111" s="59">
        <f t="shared" si="164"/>
        <v>63749.41</v>
      </c>
    </row>
    <row r="3112" spans="1:20">
      <c r="A3112">
        <f t="shared" si="165"/>
        <v>39</v>
      </c>
      <c r="B3112" s="60" t="s">
        <v>77</v>
      </c>
      <c r="C3112" s="60" t="s">
        <v>245</v>
      </c>
      <c r="D3112" s="60">
        <v>8</v>
      </c>
      <c r="E3112" s="65">
        <v>126699.424</v>
      </c>
      <c r="F3112" s="60">
        <v>2019</v>
      </c>
      <c r="G3112" s="65">
        <v>84.418000000000006</v>
      </c>
      <c r="H3112" s="65">
        <v>5.9080390930175781</v>
      </c>
      <c r="I3112" s="66">
        <v>4.3600001335144043</v>
      </c>
      <c r="J3112" s="5">
        <v>9.8941337501590567</v>
      </c>
      <c r="K3112" s="6">
        <v>71.642136399239277</v>
      </c>
      <c r="L3112" s="5">
        <v>65.016444515318454</v>
      </c>
      <c r="M3112" s="5">
        <v>11.391394773642809</v>
      </c>
      <c r="N3112" s="7">
        <v>5.7075051657196765</v>
      </c>
      <c r="O3112" s="7" t="s">
        <v>768</v>
      </c>
      <c r="P3112" s="67">
        <v>51.370151583728187</v>
      </c>
      <c r="Q3112" s="18">
        <f t="shared" si="166"/>
        <v>3</v>
      </c>
      <c r="R3112" s="68">
        <v>1.55</v>
      </c>
      <c r="S3112" s="69">
        <v>44730.91</v>
      </c>
      <c r="T3112" s="59">
        <f t="shared" si="164"/>
        <v>44730.91</v>
      </c>
    </row>
    <row r="3113" spans="1:20">
      <c r="A3113">
        <f t="shared" si="165"/>
        <v>66</v>
      </c>
      <c r="B3113" s="8" t="s">
        <v>134</v>
      </c>
      <c r="C3113" s="60" t="s">
        <v>302</v>
      </c>
      <c r="D3113" s="60">
        <v>8</v>
      </c>
      <c r="E3113" s="65">
        <v>51717.59</v>
      </c>
      <c r="F3113" s="60">
        <v>2024</v>
      </c>
      <c r="G3113" s="65">
        <v>84.433999999999997</v>
      </c>
      <c r="H3113" s="65">
        <v>6.052745285034181</v>
      </c>
      <c r="I3113" s="66">
        <v>5.1100001335144043</v>
      </c>
      <c r="J3113" s="5">
        <v>10.03883994217566</v>
      </c>
      <c r="K3113" s="6">
        <v>72.70371227028042</v>
      </c>
      <c r="L3113" s="5">
        <v>66.078020386359597</v>
      </c>
      <c r="M3113" s="5">
        <v>12.141394773642809</v>
      </c>
      <c r="N3113" s="7">
        <v>5.4423747533360265</v>
      </c>
      <c r="O3113" s="7" t="s">
        <v>3537</v>
      </c>
      <c r="P3113" s="67">
        <v>48.641368074520543</v>
      </c>
      <c r="Q3113" s="18">
        <f t="shared" si="166"/>
        <v>3</v>
      </c>
      <c r="R3113" s="68">
        <v>1.49</v>
      </c>
      <c r="S3113" s="69">
        <v>55070.94</v>
      </c>
      <c r="T3113" s="59">
        <f t="shared" si="164"/>
        <v>55070.94</v>
      </c>
    </row>
    <row r="3114" spans="1:20">
      <c r="A3114" t="str">
        <f t="shared" si="165"/>
        <v/>
      </c>
      <c r="B3114" s="60" t="s">
        <v>145</v>
      </c>
      <c r="C3114" s="60" t="s">
        <v>313</v>
      </c>
      <c r="D3114" s="60">
        <v>1</v>
      </c>
      <c r="E3114" s="65">
        <v>1511.155</v>
      </c>
      <c r="F3114" s="60">
        <v>2025</v>
      </c>
      <c r="G3114" s="65">
        <v>73.747</v>
      </c>
      <c r="H3114" s="65">
        <v>5.9050000000000002</v>
      </c>
      <c r="I3114" s="66" t="s">
        <v>367</v>
      </c>
      <c r="J3114" s="5">
        <v>9.8910946571414797</v>
      </c>
      <c r="K3114" s="6">
        <v>62.566867022859498</v>
      </c>
      <c r="L3114" s="5">
        <v>55.941175138938675</v>
      </c>
      <c r="M3114" s="5" t="s">
        <v>367</v>
      </c>
      <c r="N3114" s="7" t="s">
        <v>367</v>
      </c>
      <c r="O3114" s="7" t="s">
        <v>3538</v>
      </c>
      <c r="P3114" s="67" t="s">
        <v>367</v>
      </c>
      <c r="Q3114" s="18">
        <f t="shared" si="166"/>
        <v>3</v>
      </c>
      <c r="R3114" s="68">
        <v>1.48</v>
      </c>
      <c r="S3114" s="69" t="s">
        <v>367</v>
      </c>
      <c r="T3114" s="59">
        <f t="shared" si="164"/>
        <v>31960.16</v>
      </c>
    </row>
    <row r="3115" spans="1:20">
      <c r="A3115">
        <f t="shared" si="165"/>
        <v>21</v>
      </c>
      <c r="B3115" s="60" t="s">
        <v>77</v>
      </c>
      <c r="C3115" s="60" t="s">
        <v>245</v>
      </c>
      <c r="D3115" s="60">
        <v>8</v>
      </c>
      <c r="E3115" s="65">
        <v>125679.338</v>
      </c>
      <c r="F3115" s="60">
        <v>2021</v>
      </c>
      <c r="G3115" s="65">
        <v>84.55</v>
      </c>
      <c r="H3115" s="65">
        <v>6.0913248062133789</v>
      </c>
      <c r="I3115" s="66">
        <v>4.1700000762939453</v>
      </c>
      <c r="J3115" s="5">
        <v>10.077419463354857</v>
      </c>
      <c r="K3115" s="6">
        <v>73.083382667944747</v>
      </c>
      <c r="L3115" s="5">
        <v>66.457690784023924</v>
      </c>
      <c r="M3115" s="5">
        <v>11.20139471642235</v>
      </c>
      <c r="N3115" s="7">
        <v>5.9329835673579465</v>
      </c>
      <c r="O3115" s="7" t="s">
        <v>447</v>
      </c>
      <c r="P3115" s="67">
        <v>53.212878709763949</v>
      </c>
      <c r="Q3115" s="18">
        <f t="shared" si="166"/>
        <v>3</v>
      </c>
      <c r="R3115" s="68">
        <v>1.52</v>
      </c>
      <c r="S3115" s="69">
        <v>44355.35</v>
      </c>
      <c r="T3115" s="59">
        <f t="shared" si="164"/>
        <v>44355.35</v>
      </c>
    </row>
    <row r="3116" spans="1:20">
      <c r="A3116">
        <f t="shared" si="165"/>
        <v>135</v>
      </c>
      <c r="B3116" s="60" t="s">
        <v>66</v>
      </c>
      <c r="C3116" s="60" t="s">
        <v>234</v>
      </c>
      <c r="D3116" s="60">
        <v>8</v>
      </c>
      <c r="E3116" s="65">
        <v>7444.8909999999996</v>
      </c>
      <c r="F3116" s="60">
        <v>2017</v>
      </c>
      <c r="G3116" s="65">
        <v>84.662000000000006</v>
      </c>
      <c r="H3116" s="65">
        <v>5.3624749183654785</v>
      </c>
      <c r="I3116" s="66">
        <v>8.0468120574951172</v>
      </c>
      <c r="J3116" s="5">
        <v>9.3485695755069571</v>
      </c>
      <c r="K3116" s="6">
        <v>67.887432005071886</v>
      </c>
      <c r="L3116" s="5">
        <v>61.261740121151064</v>
      </c>
      <c r="M3116" s="5">
        <v>15.078206697623521</v>
      </c>
      <c r="N3116" s="7">
        <v>4.0629327710971452</v>
      </c>
      <c r="O3116" s="7" t="s">
        <v>1140</v>
      </c>
      <c r="P3116" s="67">
        <v>36.696089627454242</v>
      </c>
      <c r="Q3116" s="18">
        <f t="shared" si="166"/>
        <v>3</v>
      </c>
      <c r="R3116" s="68">
        <v>1.58</v>
      </c>
      <c r="S3116" s="69">
        <v>65662.84</v>
      </c>
      <c r="T3116" s="59">
        <f t="shared" si="164"/>
        <v>65662.84</v>
      </c>
    </row>
    <row r="3117" spans="1:20">
      <c r="A3117">
        <f t="shared" si="165"/>
        <v>19</v>
      </c>
      <c r="B3117" s="60" t="s">
        <v>77</v>
      </c>
      <c r="C3117" s="60" t="s">
        <v>245</v>
      </c>
      <c r="D3117" s="60">
        <v>8</v>
      </c>
      <c r="E3117" s="65">
        <v>126304.54300000001</v>
      </c>
      <c r="F3117" s="60">
        <v>2020</v>
      </c>
      <c r="G3117" s="65">
        <v>84.67</v>
      </c>
      <c r="H3117" s="65">
        <v>6.1179633140563965</v>
      </c>
      <c r="I3117" s="66">
        <v>3.940000057220459</v>
      </c>
      <c r="J3117" s="5">
        <v>10.104057971197875</v>
      </c>
      <c r="K3117" s="6">
        <v>73.380570109472387</v>
      </c>
      <c r="L3117" s="5">
        <v>66.754878225551565</v>
      </c>
      <c r="M3117" s="5">
        <v>10.971394697348863</v>
      </c>
      <c r="N3117" s="7">
        <v>6.0844477905513932</v>
      </c>
      <c r="O3117" s="7" t="s">
        <v>612</v>
      </c>
      <c r="P3117" s="67">
        <v>54.635175770724032</v>
      </c>
      <c r="Q3117" s="18">
        <f t="shared" si="166"/>
        <v>3</v>
      </c>
      <c r="R3117" s="68">
        <v>1.53</v>
      </c>
      <c r="S3117" s="69">
        <v>42992.480000000003</v>
      </c>
      <c r="T3117" s="59">
        <f t="shared" si="164"/>
        <v>42992.480000000003</v>
      </c>
    </row>
    <row r="3118" spans="1:20">
      <c r="A3118">
        <f t="shared" si="165"/>
        <v>108</v>
      </c>
      <c r="B3118" s="60" t="s">
        <v>66</v>
      </c>
      <c r="C3118" s="60" t="s">
        <v>234</v>
      </c>
      <c r="D3118" s="60">
        <v>8</v>
      </c>
      <c r="E3118" s="65">
        <v>7490.2349999999997</v>
      </c>
      <c r="F3118" s="60">
        <v>2020</v>
      </c>
      <c r="G3118" s="65">
        <v>84.706999999999994</v>
      </c>
      <c r="H3118" s="65">
        <v>5.2953414916992188</v>
      </c>
      <c r="I3118" s="66">
        <v>6.9994058609008789</v>
      </c>
      <c r="J3118" s="5">
        <v>9.2814361488406973</v>
      </c>
      <c r="K3118" s="6">
        <v>67.435747331065926</v>
      </c>
      <c r="L3118" s="5">
        <v>60.810055447145103</v>
      </c>
      <c r="M3118" s="5">
        <v>14.030800501029283</v>
      </c>
      <c r="N3118" s="7">
        <v>4.3340403452165219</v>
      </c>
      <c r="O3118" s="7" t="s">
        <v>601</v>
      </c>
      <c r="P3118" s="67">
        <v>38.917427547990407</v>
      </c>
      <c r="Q3118" s="18">
        <f t="shared" si="166"/>
        <v>3</v>
      </c>
      <c r="R3118" s="68">
        <v>1.53</v>
      </c>
      <c r="S3118" s="69">
        <v>61328.53</v>
      </c>
      <c r="T3118" s="59">
        <f t="shared" si="164"/>
        <v>61328.53</v>
      </c>
    </row>
    <row r="3119" spans="1:20">
      <c r="A3119">
        <f t="shared" si="165"/>
        <v>39</v>
      </c>
      <c r="B3119" s="60" t="s">
        <v>77</v>
      </c>
      <c r="C3119" s="60" t="s">
        <v>245</v>
      </c>
      <c r="D3119" s="60">
        <v>8</v>
      </c>
      <c r="E3119" s="65">
        <v>124370.947</v>
      </c>
      <c r="F3119" s="60">
        <v>2023</v>
      </c>
      <c r="G3119" s="65">
        <v>84.712000000000003</v>
      </c>
      <c r="H3119" s="65">
        <v>5.9106652069091794</v>
      </c>
      <c r="I3119" s="66">
        <v>4.0100002288818359</v>
      </c>
      <c r="J3119" s="5">
        <v>9.896759864050658</v>
      </c>
      <c r="K3119" s="6">
        <v>71.910723861323248</v>
      </c>
      <c r="L3119" s="5">
        <v>65.285031977402426</v>
      </c>
      <c r="M3119" s="5">
        <v>11.04139486901024</v>
      </c>
      <c r="N3119" s="7">
        <v>5.9127522158126231</v>
      </c>
      <c r="O3119" s="7" t="s">
        <v>3539</v>
      </c>
      <c r="P3119" s="67">
        <v>52.907394008210368</v>
      </c>
      <c r="Q3119" s="18">
        <f t="shared" si="166"/>
        <v>3</v>
      </c>
      <c r="R3119" s="68">
        <v>1.5</v>
      </c>
      <c r="S3119" s="69">
        <v>45858.66</v>
      </c>
      <c r="T3119" s="59">
        <f t="shared" si="164"/>
        <v>45858.66</v>
      </c>
    </row>
    <row r="3120" spans="1:20">
      <c r="A3120">
        <f t="shared" si="165"/>
        <v>26</v>
      </c>
      <c r="B3120" s="60" t="s">
        <v>77</v>
      </c>
      <c r="C3120" s="60" t="s">
        <v>245</v>
      </c>
      <c r="D3120" s="60">
        <v>8</v>
      </c>
      <c r="E3120" s="65">
        <v>123753.041</v>
      </c>
      <c r="F3120" s="60">
        <v>2024</v>
      </c>
      <c r="G3120" s="65">
        <v>84.852000000000004</v>
      </c>
      <c r="H3120" s="65">
        <v>6.3523248062133817</v>
      </c>
      <c r="I3120" s="66">
        <v>3.9600000381469727</v>
      </c>
      <c r="J3120" s="5">
        <v>10.33841946335486</v>
      </c>
      <c r="K3120" s="6">
        <v>75.244008658365615</v>
      </c>
      <c r="L3120" s="5">
        <v>68.618316774444793</v>
      </c>
      <c r="M3120" s="5">
        <v>10.991394678275377</v>
      </c>
      <c r="N3120" s="7">
        <v>6.2429126405650521</v>
      </c>
      <c r="O3120" s="7" t="s">
        <v>3540</v>
      </c>
      <c r="P3120" s="67">
        <v>55.796196581403009</v>
      </c>
      <c r="Q3120" s="18">
        <f t="shared" ref="Q3120:Q3126" si="167">IF(I3120&lt;R3120,1,IF(I3120&lt;R3120*2,2,3))</f>
        <v>3</v>
      </c>
      <c r="R3120" s="68">
        <v>1.49</v>
      </c>
      <c r="S3120" s="69">
        <v>46106.92</v>
      </c>
      <c r="T3120" s="59">
        <f t="shared" si="164"/>
        <v>46106.92</v>
      </c>
    </row>
    <row r="3121" spans="1:20">
      <c r="A3121">
        <f t="shared" si="165"/>
        <v>136</v>
      </c>
      <c r="B3121" s="60" t="s">
        <v>66</v>
      </c>
      <c r="C3121" s="60" t="s">
        <v>234</v>
      </c>
      <c r="D3121" s="60">
        <v>8</v>
      </c>
      <c r="E3121" s="65">
        <v>7471.1940000000004</v>
      </c>
      <c r="F3121" s="60">
        <v>2018</v>
      </c>
      <c r="G3121" s="65">
        <v>84.986999999999995</v>
      </c>
      <c r="H3121" s="65">
        <v>5.5108959674835205</v>
      </c>
      <c r="I3121" s="66">
        <v>8.3236589431762695</v>
      </c>
      <c r="J3121" s="5">
        <v>9.4969906246249991</v>
      </c>
      <c r="K3121" s="6">
        <v>69.229979163915715</v>
      </c>
      <c r="L3121" s="5">
        <v>62.604287279994892</v>
      </c>
      <c r="M3121" s="5">
        <v>15.355053583304674</v>
      </c>
      <c r="N3121" s="7">
        <v>4.0771129153247383</v>
      </c>
      <c r="O3121" s="7" t="s">
        <v>985</v>
      </c>
      <c r="P3121" s="67">
        <v>36.738639302577305</v>
      </c>
      <c r="Q3121" s="18">
        <f t="shared" si="167"/>
        <v>3</v>
      </c>
      <c r="R3121" s="68">
        <v>1.56</v>
      </c>
      <c r="S3121" s="69">
        <v>66993.97</v>
      </c>
      <c r="T3121" s="59">
        <f t="shared" si="164"/>
        <v>66993.97</v>
      </c>
    </row>
    <row r="3122" spans="1:20">
      <c r="A3122" t="str">
        <f t="shared" si="165"/>
        <v/>
      </c>
      <c r="B3122" s="60" t="s">
        <v>17</v>
      </c>
      <c r="C3122" s="60" t="s">
        <v>185</v>
      </c>
      <c r="D3122" s="60">
        <v>7</v>
      </c>
      <c r="E3122" s="65">
        <v>10397.713</v>
      </c>
      <c r="F3122" s="60">
        <v>2025</v>
      </c>
      <c r="G3122" s="65">
        <v>74.731999999999999</v>
      </c>
      <c r="H3122" s="65">
        <v>5.2290000000000001</v>
      </c>
      <c r="I3122" s="66" t="s">
        <v>367</v>
      </c>
      <c r="J3122" s="5">
        <v>9.2150946571414796</v>
      </c>
      <c r="K3122" s="6">
        <v>59.06933726525294</v>
      </c>
      <c r="L3122" s="5">
        <v>52.443645381332118</v>
      </c>
      <c r="M3122" s="5" t="s">
        <v>367</v>
      </c>
      <c r="N3122" s="7" t="s">
        <v>367</v>
      </c>
      <c r="O3122" s="7" t="s">
        <v>3541</v>
      </c>
      <c r="P3122" s="67" t="s">
        <v>367</v>
      </c>
      <c r="Q3122" s="18">
        <f t="shared" si="167"/>
        <v>3</v>
      </c>
      <c r="R3122" s="68">
        <v>1.48</v>
      </c>
      <c r="S3122" s="69" t="s">
        <v>367</v>
      </c>
      <c r="T3122" s="59">
        <f t="shared" si="164"/>
        <v>22072.15</v>
      </c>
    </row>
    <row r="3123" spans="1:20">
      <c r="A3123">
        <f t="shared" si="165"/>
        <v>111</v>
      </c>
      <c r="B3123" s="60" t="s">
        <v>66</v>
      </c>
      <c r="C3123" s="60" t="s">
        <v>234</v>
      </c>
      <c r="D3123" s="60">
        <v>8</v>
      </c>
      <c r="E3123" s="65">
        <v>7484.6009999999997</v>
      </c>
      <c r="F3123" s="60">
        <v>2021</v>
      </c>
      <c r="G3123" s="65">
        <v>85.081999999999994</v>
      </c>
      <c r="H3123" s="65">
        <v>5.3215508460998535</v>
      </c>
      <c r="I3123" s="66">
        <v>7.7596750259399414</v>
      </c>
      <c r="J3123" s="5">
        <v>9.3076455032413321</v>
      </c>
      <c r="K3123" s="6">
        <v>67.925558319473851</v>
      </c>
      <c r="L3123" s="5">
        <v>61.299866435553028</v>
      </c>
      <c r="M3123" s="5">
        <v>14.791069666068346</v>
      </c>
      <c r="N3123" s="7">
        <v>4.1443835922278707</v>
      </c>
      <c r="O3123" s="7" t="s">
        <v>525</v>
      </c>
      <c r="P3123" s="67">
        <v>37.1709408792725</v>
      </c>
      <c r="Q3123" s="18">
        <f t="shared" si="167"/>
        <v>3</v>
      </c>
      <c r="R3123" s="68">
        <v>1.52</v>
      </c>
      <c r="S3123" s="69">
        <v>65884.94</v>
      </c>
      <c r="T3123" s="59">
        <f t="shared" si="164"/>
        <v>65884.94</v>
      </c>
    </row>
    <row r="3124" spans="1:20">
      <c r="A3124">
        <f t="shared" si="165"/>
        <v>127</v>
      </c>
      <c r="B3124" s="60" t="s">
        <v>66</v>
      </c>
      <c r="C3124" s="60" t="s">
        <v>234</v>
      </c>
      <c r="D3124" s="60">
        <v>8</v>
      </c>
      <c r="E3124" s="65">
        <v>7485.8130000000001</v>
      </c>
      <c r="F3124" s="60">
        <v>2019</v>
      </c>
      <c r="G3124" s="65">
        <v>85.263000000000005</v>
      </c>
      <c r="H3124" s="65">
        <v>5.6593170166015625</v>
      </c>
      <c r="I3124" s="66">
        <v>7.7223048210144043</v>
      </c>
      <c r="J3124" s="5">
        <v>9.6454116737430411</v>
      </c>
      <c r="K3124" s="6">
        <v>70.540262302695211</v>
      </c>
      <c r="L3124" s="5">
        <v>63.914570418774389</v>
      </c>
      <c r="M3124" s="5">
        <v>14.753699461142809</v>
      </c>
      <c r="N3124" s="7">
        <v>4.3321046756515411</v>
      </c>
      <c r="O3124" s="7" t="s">
        <v>832</v>
      </c>
      <c r="P3124" s="67">
        <v>38.990919395293524</v>
      </c>
      <c r="Q3124" s="18">
        <f t="shared" si="167"/>
        <v>3</v>
      </c>
      <c r="R3124" s="68">
        <v>1.55</v>
      </c>
      <c r="S3124" s="69">
        <v>65388.33</v>
      </c>
      <c r="T3124" s="59">
        <f t="shared" si="164"/>
        <v>65388.33</v>
      </c>
    </row>
    <row r="3125" spans="1:20">
      <c r="A3125">
        <f t="shared" si="165"/>
        <v>124</v>
      </c>
      <c r="B3125" s="60" t="s">
        <v>66</v>
      </c>
      <c r="C3125" s="60" t="s">
        <v>234</v>
      </c>
      <c r="D3125" s="60">
        <v>8</v>
      </c>
      <c r="E3125" s="65">
        <v>7442.7340000000004</v>
      </c>
      <c r="F3125" s="60">
        <v>2023</v>
      </c>
      <c r="G3125" s="65">
        <v>85.510999999999996</v>
      </c>
      <c r="H3125" s="65">
        <v>5.3104491539001462</v>
      </c>
      <c r="I3125" s="66">
        <v>6.8964176177978516</v>
      </c>
      <c r="J3125" s="5">
        <v>9.2965438110416265</v>
      </c>
      <c r="K3125" s="6">
        <v>68.186625497286727</v>
      </c>
      <c r="L3125" s="5">
        <v>61.560933613365904</v>
      </c>
      <c r="M3125" s="5">
        <v>13.927812257926256</v>
      </c>
      <c r="N3125" s="7">
        <v>4.4200002465090558</v>
      </c>
      <c r="O3125" s="7" t="s">
        <v>3542</v>
      </c>
      <c r="P3125" s="67">
        <v>39.550227376863305</v>
      </c>
      <c r="Q3125" s="18">
        <f t="shared" si="167"/>
        <v>3</v>
      </c>
      <c r="R3125" s="68">
        <v>1.5</v>
      </c>
      <c r="S3125" s="69">
        <v>64434.559999999998</v>
      </c>
      <c r="T3125" s="59">
        <f t="shared" si="164"/>
        <v>64434.559999999998</v>
      </c>
    </row>
    <row r="3126" spans="1:20">
      <c r="A3126">
        <f t="shared" si="165"/>
        <v>118</v>
      </c>
      <c r="B3126" s="60" t="s">
        <v>66</v>
      </c>
      <c r="C3126" s="60" t="s">
        <v>234</v>
      </c>
      <c r="D3126" s="60">
        <v>8</v>
      </c>
      <c r="E3126" s="65">
        <v>7414.9089999999997</v>
      </c>
      <c r="F3126" s="60">
        <v>2024</v>
      </c>
      <c r="G3126" s="65">
        <v>85.634</v>
      </c>
      <c r="H3126" s="65">
        <v>5.6715508460998532</v>
      </c>
      <c r="I3126" s="66">
        <v>6.9961047172546387</v>
      </c>
      <c r="J3126" s="5">
        <v>9.6576455032413335</v>
      </c>
      <c r="K3126" s="6">
        <v>70.937059671032443</v>
      </c>
      <c r="L3126" s="5">
        <v>64.311367787111621</v>
      </c>
      <c r="M3126" s="5">
        <v>14.027499357383043</v>
      </c>
      <c r="N3126" s="7">
        <v>4.5846637485862978</v>
      </c>
      <c r="O3126" s="7" t="s">
        <v>3543</v>
      </c>
      <c r="P3126" s="67">
        <v>40.975553320028482</v>
      </c>
      <c r="Q3126" s="18">
        <f t="shared" si="167"/>
        <v>3</v>
      </c>
      <c r="R3126" s="68">
        <v>1.49</v>
      </c>
      <c r="S3126" s="69">
        <v>66153.97</v>
      </c>
      <c r="T3126" s="59">
        <f t="shared" si="164"/>
        <v>66153.97</v>
      </c>
    </row>
  </sheetData>
  <autoFilter ref="A2:T3126" xr:uid="{306DA80B-41B7-40D0-AB90-0D348B7CD9F1}">
    <sortState xmlns:xlrd2="http://schemas.microsoft.com/office/spreadsheetml/2017/richdata2" ref="A130:T3126">
      <sortCondition ref="A2:A3126"/>
    </sortState>
  </autoFilter>
  <conditionalFormatting sqref="G3:G3126">
    <cfRule type="cellIs" dxfId="1" priority="58" operator="lessThan">
      <formula>65</formula>
    </cfRule>
    <cfRule type="cellIs" dxfId="0" priority="59" operator="greaterThan">
      <formula>75</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B247B-4547-43B9-B42A-3566719B1C27}">
  <dimension ref="A1:F154"/>
  <sheetViews>
    <sheetView topLeftCell="A120" workbookViewId="0">
      <selection activeCell="K20" sqref="K20"/>
    </sheetView>
  </sheetViews>
  <sheetFormatPr defaultColWidth="8.77734375" defaultRowHeight="14.4"/>
  <cols>
    <col min="1" max="1" width="43.109375" customWidth="1"/>
  </cols>
  <sheetData>
    <row r="1" spans="1:6">
      <c r="A1" t="s">
        <v>175</v>
      </c>
    </row>
    <row r="2" spans="1:6">
      <c r="A2" t="s">
        <v>176</v>
      </c>
      <c r="B2" t="s">
        <v>177</v>
      </c>
    </row>
    <row r="3" spans="1:6">
      <c r="A3" s="1" t="s">
        <v>10</v>
      </c>
      <c r="B3" t="s">
        <v>178</v>
      </c>
      <c r="D3" s="1"/>
    </row>
    <row r="4" spans="1:6">
      <c r="A4" s="1" t="s">
        <v>11</v>
      </c>
      <c r="B4" t="s">
        <v>179</v>
      </c>
      <c r="D4" s="1"/>
    </row>
    <row r="5" spans="1:6">
      <c r="A5" s="1" t="s">
        <v>12</v>
      </c>
      <c r="B5" t="s">
        <v>180</v>
      </c>
      <c r="D5" s="1"/>
    </row>
    <row r="6" spans="1:6">
      <c r="A6" s="1" t="s">
        <v>13</v>
      </c>
      <c r="B6" t="s">
        <v>181</v>
      </c>
      <c r="D6" s="1"/>
      <c r="F6" t="str">
        <f>CHAR(160)</f>
        <v> </v>
      </c>
    </row>
    <row r="7" spans="1:6">
      <c r="A7" s="1" t="s">
        <v>14</v>
      </c>
      <c r="B7" t="s">
        <v>182</v>
      </c>
      <c r="D7" s="1"/>
    </row>
    <row r="8" spans="1:6">
      <c r="A8" s="1" t="s">
        <v>15</v>
      </c>
      <c r="B8" t="s">
        <v>183</v>
      </c>
      <c r="D8" s="1"/>
    </row>
    <row r="9" spans="1:6">
      <c r="A9" s="1" t="s">
        <v>16</v>
      </c>
      <c r="B9" t="s">
        <v>184</v>
      </c>
      <c r="D9" s="1"/>
    </row>
    <row r="10" spans="1:6">
      <c r="A10" s="1" t="s">
        <v>17</v>
      </c>
      <c r="B10" t="s">
        <v>185</v>
      </c>
      <c r="D10" s="1"/>
    </row>
    <row r="11" spans="1:6">
      <c r="A11" s="1" t="s">
        <v>18</v>
      </c>
      <c r="B11" t="s">
        <v>186</v>
      </c>
      <c r="D11" s="1"/>
    </row>
    <row r="12" spans="1:6">
      <c r="A12" s="1" t="s">
        <v>19</v>
      </c>
      <c r="B12" t="s">
        <v>187</v>
      </c>
      <c r="D12" s="1"/>
    </row>
    <row r="13" spans="1:6">
      <c r="A13" s="1" t="s">
        <v>20</v>
      </c>
      <c r="B13" t="s">
        <v>188</v>
      </c>
      <c r="D13" s="1"/>
    </row>
    <row r="14" spans="1:6">
      <c r="A14" s="1" t="s">
        <v>21</v>
      </c>
      <c r="B14" t="s">
        <v>189</v>
      </c>
      <c r="D14" s="1"/>
    </row>
    <row r="15" spans="1:6">
      <c r="A15" s="1" t="s">
        <v>22</v>
      </c>
      <c r="B15" t="s">
        <v>190</v>
      </c>
      <c r="D15" s="1"/>
    </row>
    <row r="16" spans="1:6">
      <c r="A16" s="1" t="s">
        <v>23</v>
      </c>
      <c r="B16" t="s">
        <v>191</v>
      </c>
      <c r="D16" s="1"/>
    </row>
    <row r="17" spans="1:4">
      <c r="A17" s="1" t="s">
        <v>24</v>
      </c>
      <c r="B17" t="s">
        <v>192</v>
      </c>
      <c r="D17" s="1"/>
    </row>
    <row r="18" spans="1:4">
      <c r="A18" s="1" t="s">
        <v>25</v>
      </c>
      <c r="B18" t="s">
        <v>193</v>
      </c>
      <c r="D18" s="1"/>
    </row>
    <row r="19" spans="1:4">
      <c r="A19" s="1" t="s">
        <v>26</v>
      </c>
      <c r="B19" t="s">
        <v>194</v>
      </c>
      <c r="D19" s="1"/>
    </row>
    <row r="20" spans="1:4">
      <c r="A20" s="1" t="s">
        <v>27</v>
      </c>
      <c r="B20" t="s">
        <v>195</v>
      </c>
      <c r="D20" s="1"/>
    </row>
    <row r="21" spans="1:4">
      <c r="A21" s="1" t="s">
        <v>28</v>
      </c>
      <c r="B21" t="s">
        <v>196</v>
      </c>
      <c r="D21" s="1"/>
    </row>
    <row r="22" spans="1:4">
      <c r="A22" s="1" t="s">
        <v>29</v>
      </c>
      <c r="B22" t="s">
        <v>197</v>
      </c>
      <c r="D22" s="1"/>
    </row>
    <row r="23" spans="1:4">
      <c r="A23" s="1" t="s">
        <v>30</v>
      </c>
      <c r="B23" t="s">
        <v>198</v>
      </c>
      <c r="D23" s="1"/>
    </row>
    <row r="24" spans="1:4">
      <c r="A24" s="1" t="s">
        <v>31</v>
      </c>
      <c r="B24" t="s">
        <v>199</v>
      </c>
      <c r="D24" s="1"/>
    </row>
    <row r="25" spans="1:4">
      <c r="A25" s="1" t="s">
        <v>32</v>
      </c>
      <c r="B25" t="s">
        <v>200</v>
      </c>
      <c r="D25" s="1"/>
    </row>
    <row r="26" spans="1:4">
      <c r="A26" s="1" t="s">
        <v>33</v>
      </c>
      <c r="B26" t="s">
        <v>201</v>
      </c>
      <c r="D26" s="1"/>
    </row>
    <row r="27" spans="1:4">
      <c r="A27" s="1" t="s">
        <v>34</v>
      </c>
      <c r="B27" t="s">
        <v>202</v>
      </c>
      <c r="D27" s="1"/>
    </row>
    <row r="28" spans="1:4">
      <c r="A28" s="1" t="s">
        <v>35</v>
      </c>
      <c r="B28" t="s">
        <v>203</v>
      </c>
      <c r="D28" s="1"/>
    </row>
    <row r="29" spans="1:4">
      <c r="A29" s="1" t="s">
        <v>36</v>
      </c>
      <c r="B29" t="s">
        <v>204</v>
      </c>
      <c r="D29" s="1"/>
    </row>
    <row r="30" spans="1:4">
      <c r="A30" s="1" t="s">
        <v>37</v>
      </c>
      <c r="B30" t="s">
        <v>205</v>
      </c>
      <c r="D30" s="1"/>
    </row>
    <row r="31" spans="1:4">
      <c r="A31" s="1" t="s">
        <v>38</v>
      </c>
      <c r="B31" t="s">
        <v>206</v>
      </c>
      <c r="D31" s="1"/>
    </row>
    <row r="32" spans="1:4">
      <c r="A32" s="1" t="s">
        <v>39</v>
      </c>
      <c r="B32" t="s">
        <v>207</v>
      </c>
      <c r="D32" s="1"/>
    </row>
    <row r="33" spans="1:4">
      <c r="A33" s="1" t="s">
        <v>40</v>
      </c>
      <c r="B33" t="s">
        <v>208</v>
      </c>
      <c r="D33" s="1"/>
    </row>
    <row r="34" spans="1:4">
      <c r="A34" s="1" t="s">
        <v>41</v>
      </c>
      <c r="B34" t="s">
        <v>209</v>
      </c>
      <c r="D34" s="1"/>
    </row>
    <row r="35" spans="1:4">
      <c r="A35" s="1" t="s">
        <v>42</v>
      </c>
      <c r="B35" t="s">
        <v>210</v>
      </c>
      <c r="D35" s="1"/>
    </row>
    <row r="36" spans="1:4">
      <c r="A36" s="1" t="s">
        <v>43</v>
      </c>
      <c r="B36" t="s">
        <v>211</v>
      </c>
      <c r="D36" s="1"/>
    </row>
    <row r="37" spans="1:4">
      <c r="A37" s="1" t="s">
        <v>44</v>
      </c>
      <c r="B37" t="s">
        <v>212</v>
      </c>
      <c r="D37" s="1"/>
    </row>
    <row r="38" spans="1:4">
      <c r="A38" s="1" t="s">
        <v>45</v>
      </c>
      <c r="B38" t="s">
        <v>213</v>
      </c>
      <c r="D38" s="1"/>
    </row>
    <row r="39" spans="1:4">
      <c r="A39" s="1" t="s">
        <v>46</v>
      </c>
      <c r="B39" t="s">
        <v>214</v>
      </c>
      <c r="D39" s="1"/>
    </row>
    <row r="40" spans="1:4">
      <c r="A40" s="1" t="s">
        <v>47</v>
      </c>
      <c r="B40" t="s">
        <v>215</v>
      </c>
      <c r="D40" s="1"/>
    </row>
    <row r="41" spans="1:4">
      <c r="A41" s="1" t="s">
        <v>48</v>
      </c>
      <c r="B41" t="s">
        <v>216</v>
      </c>
      <c r="D41" s="1"/>
    </row>
    <row r="42" spans="1:4">
      <c r="A42" s="1" t="s">
        <v>49</v>
      </c>
      <c r="B42" t="s">
        <v>217</v>
      </c>
      <c r="D42" s="1"/>
    </row>
    <row r="43" spans="1:4">
      <c r="A43" s="1" t="s">
        <v>50</v>
      </c>
      <c r="B43" t="s">
        <v>218</v>
      </c>
      <c r="D43" s="1"/>
    </row>
    <row r="44" spans="1:4">
      <c r="A44" s="1" t="s">
        <v>51</v>
      </c>
      <c r="B44" t="s">
        <v>219</v>
      </c>
      <c r="D44" s="1"/>
    </row>
    <row r="45" spans="1:4">
      <c r="A45" s="1" t="s">
        <v>52</v>
      </c>
      <c r="B45" t="s">
        <v>220</v>
      </c>
      <c r="D45" s="1"/>
    </row>
    <row r="46" spans="1:4">
      <c r="A46" s="1" t="s">
        <v>53</v>
      </c>
      <c r="B46" t="s">
        <v>221</v>
      </c>
      <c r="D46" s="1"/>
    </row>
    <row r="47" spans="1:4">
      <c r="A47" s="1" t="s">
        <v>54</v>
      </c>
      <c r="B47" t="s">
        <v>222</v>
      </c>
      <c r="D47" s="1"/>
    </row>
    <row r="48" spans="1:4">
      <c r="A48" s="1" t="s">
        <v>55</v>
      </c>
      <c r="B48" t="s">
        <v>223</v>
      </c>
      <c r="D48" s="1"/>
    </row>
    <row r="49" spans="1:4">
      <c r="A49" s="1" t="s">
        <v>56</v>
      </c>
      <c r="B49" t="s">
        <v>224</v>
      </c>
      <c r="D49" s="1"/>
    </row>
    <row r="50" spans="1:4">
      <c r="A50" s="1" t="s">
        <v>57</v>
      </c>
      <c r="B50" t="s">
        <v>225</v>
      </c>
      <c r="D50" s="1"/>
    </row>
    <row r="51" spans="1:4">
      <c r="A51" s="1" t="s">
        <v>58</v>
      </c>
      <c r="B51" t="s">
        <v>226</v>
      </c>
      <c r="D51" s="1"/>
    </row>
    <row r="52" spans="1:4">
      <c r="A52" s="1" t="s">
        <v>59</v>
      </c>
      <c r="B52" t="s">
        <v>227</v>
      </c>
      <c r="D52" s="1"/>
    </row>
    <row r="53" spans="1:4">
      <c r="A53" s="1" t="s">
        <v>60</v>
      </c>
      <c r="B53" t="s">
        <v>228</v>
      </c>
      <c r="D53" s="1"/>
    </row>
    <row r="54" spans="1:4">
      <c r="A54" s="1" t="s">
        <v>61</v>
      </c>
      <c r="B54" t="s">
        <v>229</v>
      </c>
      <c r="D54" s="1"/>
    </row>
    <row r="55" spans="1:4">
      <c r="A55" s="1" t="s">
        <v>62</v>
      </c>
      <c r="B55" t="s">
        <v>230</v>
      </c>
      <c r="D55" s="1"/>
    </row>
    <row r="56" spans="1:4">
      <c r="A56" s="1" t="s">
        <v>63</v>
      </c>
      <c r="B56" t="s">
        <v>231</v>
      </c>
      <c r="D56" s="1"/>
    </row>
    <row r="57" spans="1:4">
      <c r="A57" s="1" t="s">
        <v>64</v>
      </c>
      <c r="B57" t="s">
        <v>232</v>
      </c>
      <c r="D57" s="1"/>
    </row>
    <row r="58" spans="1:4">
      <c r="A58" s="1" t="s">
        <v>65</v>
      </c>
      <c r="B58" t="s">
        <v>233</v>
      </c>
      <c r="D58" s="1"/>
    </row>
    <row r="59" spans="1:4">
      <c r="A59" s="1" t="s">
        <v>66</v>
      </c>
      <c r="B59" t="s">
        <v>234</v>
      </c>
      <c r="D59" s="1"/>
    </row>
    <row r="60" spans="1:4">
      <c r="A60" s="1" t="s">
        <v>67</v>
      </c>
      <c r="B60" t="s">
        <v>235</v>
      </c>
      <c r="D60" s="1"/>
    </row>
    <row r="61" spans="1:4">
      <c r="A61" s="1" t="s">
        <v>68</v>
      </c>
      <c r="B61" t="s">
        <v>236</v>
      </c>
      <c r="D61" s="1"/>
    </row>
    <row r="62" spans="1:4">
      <c r="A62" s="1" t="s">
        <v>69</v>
      </c>
      <c r="B62" t="s">
        <v>237</v>
      </c>
      <c r="D62" s="1"/>
    </row>
    <row r="63" spans="1:4">
      <c r="A63" s="1" t="s">
        <v>70</v>
      </c>
      <c r="B63" t="s">
        <v>238</v>
      </c>
      <c r="D63" s="1"/>
    </row>
    <row r="64" spans="1:4">
      <c r="A64" s="1" t="s">
        <v>71</v>
      </c>
      <c r="B64" t="s">
        <v>239</v>
      </c>
      <c r="D64" s="1"/>
    </row>
    <row r="65" spans="1:4">
      <c r="A65" s="1" t="s">
        <v>72</v>
      </c>
      <c r="B65" t="s">
        <v>240</v>
      </c>
      <c r="D65" s="1"/>
    </row>
    <row r="66" spans="1:4">
      <c r="A66" s="1" t="s">
        <v>73</v>
      </c>
      <c r="B66" t="s">
        <v>241</v>
      </c>
      <c r="D66" s="1"/>
    </row>
    <row r="67" spans="1:4">
      <c r="A67" s="1" t="s">
        <v>74</v>
      </c>
      <c r="B67" t="s">
        <v>242</v>
      </c>
      <c r="D67" s="1"/>
    </row>
    <row r="68" spans="1:4">
      <c r="A68" s="1" t="s">
        <v>75</v>
      </c>
      <c r="B68" t="s">
        <v>243</v>
      </c>
      <c r="D68" s="1"/>
    </row>
    <row r="69" spans="1:4">
      <c r="A69" s="1" t="s">
        <v>76</v>
      </c>
      <c r="B69" t="s">
        <v>244</v>
      </c>
      <c r="D69" s="1"/>
    </row>
    <row r="70" spans="1:4">
      <c r="A70" s="1" t="s">
        <v>77</v>
      </c>
      <c r="B70" t="s">
        <v>245</v>
      </c>
      <c r="D70" s="1"/>
    </row>
    <row r="71" spans="1:4">
      <c r="A71" s="1" t="s">
        <v>78</v>
      </c>
      <c r="B71" t="s">
        <v>246</v>
      </c>
      <c r="D71" s="1"/>
    </row>
    <row r="72" spans="1:4">
      <c r="A72" s="1" t="s">
        <v>79</v>
      </c>
      <c r="B72" t="s">
        <v>247</v>
      </c>
      <c r="D72" s="1"/>
    </row>
    <row r="73" spans="1:4">
      <c r="A73" s="1" t="s">
        <v>80</v>
      </c>
      <c r="B73" t="s">
        <v>248</v>
      </c>
      <c r="D73" s="1"/>
    </row>
    <row r="74" spans="1:4">
      <c r="A74" s="1" t="s">
        <v>81</v>
      </c>
      <c r="B74" t="s">
        <v>249</v>
      </c>
      <c r="D74" s="1"/>
    </row>
    <row r="75" spans="1:4">
      <c r="A75" s="1" t="s">
        <v>82</v>
      </c>
      <c r="B75" t="s">
        <v>250</v>
      </c>
      <c r="D75" s="1"/>
    </row>
    <row r="76" spans="1:4">
      <c r="A76" s="1" t="s">
        <v>83</v>
      </c>
      <c r="B76" t="s">
        <v>251</v>
      </c>
      <c r="D76" s="1"/>
    </row>
    <row r="77" spans="1:4">
      <c r="A77" s="1" t="s">
        <v>84</v>
      </c>
      <c r="B77" t="s">
        <v>252</v>
      </c>
      <c r="D77" s="1"/>
    </row>
    <row r="78" spans="1:4">
      <c r="A78" s="1" t="s">
        <v>85</v>
      </c>
      <c r="B78" t="s">
        <v>253</v>
      </c>
      <c r="D78" s="1"/>
    </row>
    <row r="79" spans="1:4">
      <c r="A79" s="1" t="s">
        <v>86</v>
      </c>
      <c r="B79" t="s">
        <v>254</v>
      </c>
      <c r="D79" s="1"/>
    </row>
    <row r="80" spans="1:4">
      <c r="A80" s="1" t="s">
        <v>87</v>
      </c>
      <c r="B80" t="s">
        <v>255</v>
      </c>
      <c r="D80" s="1"/>
    </row>
    <row r="81" spans="1:4">
      <c r="A81" s="1" t="s">
        <v>88</v>
      </c>
      <c r="B81" t="s">
        <v>256</v>
      </c>
      <c r="D81" s="1"/>
    </row>
    <row r="82" spans="1:4">
      <c r="A82" s="1" t="s">
        <v>89</v>
      </c>
      <c r="B82" t="s">
        <v>257</v>
      </c>
      <c r="D82" s="1"/>
    </row>
    <row r="83" spans="1:4">
      <c r="A83" s="1" t="s">
        <v>90</v>
      </c>
      <c r="B83" t="s">
        <v>258</v>
      </c>
      <c r="D83" s="1"/>
    </row>
    <row r="84" spans="1:4">
      <c r="A84" s="1" t="s">
        <v>91</v>
      </c>
      <c r="B84" t="s">
        <v>259</v>
      </c>
      <c r="D84" s="1"/>
    </row>
    <row r="85" spans="1:4">
      <c r="A85" s="1" t="s">
        <v>92</v>
      </c>
      <c r="B85" t="s">
        <v>260</v>
      </c>
      <c r="D85" s="1"/>
    </row>
    <row r="86" spans="1:4">
      <c r="A86" s="1" t="s">
        <v>93</v>
      </c>
      <c r="B86" t="s">
        <v>261</v>
      </c>
      <c r="D86" s="1"/>
    </row>
    <row r="87" spans="1:4">
      <c r="A87" s="1" t="s">
        <v>94</v>
      </c>
      <c r="B87" t="s">
        <v>262</v>
      </c>
      <c r="D87" s="1"/>
    </row>
    <row r="88" spans="1:4">
      <c r="A88" s="1" t="s">
        <v>95</v>
      </c>
      <c r="B88" t="s">
        <v>263</v>
      </c>
      <c r="D88" s="1"/>
    </row>
    <row r="89" spans="1:4">
      <c r="A89" s="1" t="s">
        <v>96</v>
      </c>
      <c r="B89" t="s">
        <v>264</v>
      </c>
      <c r="D89" s="1"/>
    </row>
    <row r="90" spans="1:4">
      <c r="A90" s="1" t="s">
        <v>97</v>
      </c>
      <c r="B90" t="s">
        <v>265</v>
      </c>
      <c r="D90" s="1"/>
    </row>
    <row r="91" spans="1:4">
      <c r="A91" s="1" t="s">
        <v>98</v>
      </c>
      <c r="B91" t="s">
        <v>266</v>
      </c>
      <c r="D91" s="1"/>
    </row>
    <row r="92" spans="1:4">
      <c r="A92" s="1" t="s">
        <v>99</v>
      </c>
      <c r="B92" t="s">
        <v>267</v>
      </c>
      <c r="D92" s="1"/>
    </row>
    <row r="93" spans="1:4">
      <c r="A93" s="1" t="s">
        <v>100</v>
      </c>
      <c r="B93" t="s">
        <v>268</v>
      </c>
      <c r="D93" s="1"/>
    </row>
    <row r="94" spans="1:4">
      <c r="A94" s="1" t="s">
        <v>101</v>
      </c>
      <c r="B94" t="s">
        <v>269</v>
      </c>
      <c r="D94" s="1"/>
    </row>
    <row r="95" spans="1:4">
      <c r="A95" s="1" t="s">
        <v>102</v>
      </c>
      <c r="B95" t="s">
        <v>270</v>
      </c>
      <c r="D95" s="1"/>
    </row>
    <row r="96" spans="1:4">
      <c r="A96" s="1" t="s">
        <v>103</v>
      </c>
      <c r="B96" t="s">
        <v>271</v>
      </c>
      <c r="D96" s="1"/>
    </row>
    <row r="97" spans="1:4">
      <c r="A97" s="1" t="s">
        <v>104</v>
      </c>
      <c r="B97" t="s">
        <v>272</v>
      </c>
      <c r="D97" s="1"/>
    </row>
    <row r="98" spans="1:4">
      <c r="A98" s="1" t="s">
        <v>105</v>
      </c>
      <c r="B98" t="s">
        <v>273</v>
      </c>
      <c r="D98" s="1"/>
    </row>
    <row r="99" spans="1:4">
      <c r="A99" s="1" t="s">
        <v>106</v>
      </c>
      <c r="B99" t="s">
        <v>274</v>
      </c>
      <c r="D99" s="1"/>
    </row>
    <row r="100" spans="1:4">
      <c r="A100" s="1" t="s">
        <v>107</v>
      </c>
      <c r="B100" t="s">
        <v>275</v>
      </c>
      <c r="D100" s="1"/>
    </row>
    <row r="101" spans="1:4">
      <c r="A101" s="1" t="s">
        <v>108</v>
      </c>
      <c r="B101" t="s">
        <v>276</v>
      </c>
      <c r="D101" s="1"/>
    </row>
    <row r="102" spans="1:4">
      <c r="A102" s="1" t="s">
        <v>109</v>
      </c>
      <c r="B102" t="s">
        <v>277</v>
      </c>
      <c r="D102" s="1"/>
    </row>
    <row r="103" spans="1:4">
      <c r="A103" s="1" t="s">
        <v>110</v>
      </c>
      <c r="B103" t="s">
        <v>278</v>
      </c>
      <c r="D103" s="1"/>
    </row>
    <row r="104" spans="1:4">
      <c r="A104" s="1" t="s">
        <v>111</v>
      </c>
      <c r="B104" t="s">
        <v>279</v>
      </c>
      <c r="D104" s="1"/>
    </row>
    <row r="105" spans="1:4">
      <c r="A105" s="1" t="s">
        <v>112</v>
      </c>
      <c r="B105" t="s">
        <v>280</v>
      </c>
      <c r="D105" s="1"/>
    </row>
    <row r="106" spans="1:4">
      <c r="A106" s="1" t="s">
        <v>113</v>
      </c>
      <c r="B106" t="s">
        <v>281</v>
      </c>
      <c r="D106" s="1"/>
    </row>
    <row r="107" spans="1:4">
      <c r="A107" s="1" t="s">
        <v>114</v>
      </c>
      <c r="B107" t="s">
        <v>282</v>
      </c>
      <c r="D107" s="1"/>
    </row>
    <row r="108" spans="1:4">
      <c r="A108" s="1" t="s">
        <v>115</v>
      </c>
      <c r="B108" t="s">
        <v>283</v>
      </c>
      <c r="D108" s="1"/>
    </row>
    <row r="109" spans="1:4">
      <c r="A109" s="1" t="s">
        <v>116</v>
      </c>
      <c r="B109" t="s">
        <v>284</v>
      </c>
      <c r="D109" s="1"/>
    </row>
    <row r="110" spans="1:4">
      <c r="A110" s="1" t="s">
        <v>117</v>
      </c>
      <c r="B110" t="s">
        <v>285</v>
      </c>
      <c r="D110" s="1"/>
    </row>
    <row r="111" spans="1:4">
      <c r="A111" s="1" t="s">
        <v>118</v>
      </c>
      <c r="B111" t="s">
        <v>286</v>
      </c>
      <c r="D111" s="1"/>
    </row>
    <row r="112" spans="1:4">
      <c r="A112" s="1" t="s">
        <v>119</v>
      </c>
      <c r="B112" t="s">
        <v>287</v>
      </c>
      <c r="D112" s="1"/>
    </row>
    <row r="113" spans="1:4">
      <c r="A113" s="1" t="s">
        <v>120</v>
      </c>
      <c r="B113" t="s">
        <v>288</v>
      </c>
      <c r="D113" s="1"/>
    </row>
    <row r="114" spans="1:4">
      <c r="A114" s="1" t="s">
        <v>121</v>
      </c>
      <c r="B114" t="s">
        <v>289</v>
      </c>
      <c r="D114" s="1"/>
    </row>
    <row r="115" spans="1:4">
      <c r="A115" s="1" t="s">
        <v>122</v>
      </c>
      <c r="B115" t="s">
        <v>290</v>
      </c>
      <c r="D115" s="1"/>
    </row>
    <row r="116" spans="1:4">
      <c r="A116" s="1" t="s">
        <v>123</v>
      </c>
      <c r="B116" t="s">
        <v>291</v>
      </c>
      <c r="D116" s="1"/>
    </row>
    <row r="117" spans="1:4">
      <c r="A117" s="1" t="s">
        <v>124</v>
      </c>
      <c r="B117" t="s">
        <v>292</v>
      </c>
      <c r="D117" s="1"/>
    </row>
    <row r="118" spans="1:4">
      <c r="A118" s="1" t="s">
        <v>125</v>
      </c>
      <c r="B118" t="s">
        <v>293</v>
      </c>
      <c r="D118" s="1"/>
    </row>
    <row r="119" spans="1:4">
      <c r="A119" s="1" t="s">
        <v>126</v>
      </c>
      <c r="B119" t="s">
        <v>294</v>
      </c>
      <c r="D119" s="1"/>
    </row>
    <row r="120" spans="1:4">
      <c r="A120" s="1" t="s">
        <v>127</v>
      </c>
      <c r="B120" t="s">
        <v>295</v>
      </c>
      <c r="D120" s="1"/>
    </row>
    <row r="121" spans="1:4">
      <c r="A121" s="1" t="s">
        <v>128</v>
      </c>
      <c r="B121" t="s">
        <v>296</v>
      </c>
      <c r="D121" s="1"/>
    </row>
    <row r="122" spans="1:4">
      <c r="A122" s="1" t="s">
        <v>129</v>
      </c>
      <c r="B122" t="s">
        <v>297</v>
      </c>
      <c r="D122" s="1"/>
    </row>
    <row r="123" spans="1:4">
      <c r="A123" s="1" t="s">
        <v>130</v>
      </c>
      <c r="B123" t="s">
        <v>298</v>
      </c>
      <c r="D123" s="1"/>
    </row>
    <row r="124" spans="1:4">
      <c r="A124" s="1" t="s">
        <v>131</v>
      </c>
      <c r="B124" t="s">
        <v>299</v>
      </c>
      <c r="D124" s="1"/>
    </row>
    <row r="125" spans="1:4">
      <c r="A125" s="1" t="s">
        <v>132</v>
      </c>
      <c r="B125" t="s">
        <v>300</v>
      </c>
      <c r="D125" s="1"/>
    </row>
    <row r="126" spans="1:4">
      <c r="A126" s="1" t="s">
        <v>133</v>
      </c>
      <c r="B126" t="s">
        <v>301</v>
      </c>
      <c r="D126" s="1"/>
    </row>
    <row r="127" spans="1:4">
      <c r="A127" s="9" t="s">
        <v>134</v>
      </c>
      <c r="B127" t="s">
        <v>302</v>
      </c>
      <c r="D127" s="9"/>
    </row>
    <row r="128" spans="1:4">
      <c r="A128" s="1" t="s">
        <v>135</v>
      </c>
      <c r="B128" t="s">
        <v>303</v>
      </c>
      <c r="D128" s="1"/>
    </row>
    <row r="129" spans="1:4">
      <c r="A129" s="1" t="s">
        <v>136</v>
      </c>
      <c r="B129" t="s">
        <v>304</v>
      </c>
      <c r="D129" s="1"/>
    </row>
    <row r="130" spans="1:4">
      <c r="A130" s="1" t="s">
        <v>137</v>
      </c>
      <c r="B130" t="s">
        <v>305</v>
      </c>
      <c r="D130" s="1"/>
    </row>
    <row r="131" spans="1:4">
      <c r="A131" s="1" t="s">
        <v>138</v>
      </c>
      <c r="B131" t="s">
        <v>306</v>
      </c>
      <c r="D131" s="1"/>
    </row>
    <row r="132" spans="1:4">
      <c r="A132" s="1" t="s">
        <v>139</v>
      </c>
      <c r="B132" t="s">
        <v>307</v>
      </c>
      <c r="D132" s="1"/>
    </row>
    <row r="133" spans="1:4">
      <c r="A133" s="1" t="s">
        <v>140</v>
      </c>
      <c r="B133" t="s">
        <v>308</v>
      </c>
      <c r="D133" s="1"/>
    </row>
    <row r="134" spans="1:4">
      <c r="A134" s="1" t="s">
        <v>141</v>
      </c>
      <c r="B134" t="s">
        <v>309</v>
      </c>
      <c r="D134" s="1"/>
    </row>
    <row r="135" spans="1:4">
      <c r="A135" s="1" t="s">
        <v>142</v>
      </c>
      <c r="B135" t="s">
        <v>310</v>
      </c>
      <c r="D135" s="1"/>
    </row>
    <row r="136" spans="1:4">
      <c r="A136" s="1" t="s">
        <v>143</v>
      </c>
      <c r="B136" t="s">
        <v>311</v>
      </c>
      <c r="D136" s="1"/>
    </row>
    <row r="137" spans="1:4">
      <c r="A137" s="1" t="s">
        <v>144</v>
      </c>
      <c r="B137" t="s">
        <v>312</v>
      </c>
      <c r="D137" s="1"/>
    </row>
    <row r="138" spans="1:4">
      <c r="A138" s="1" t="s">
        <v>145</v>
      </c>
      <c r="B138" t="s">
        <v>313</v>
      </c>
      <c r="D138" s="1"/>
    </row>
    <row r="139" spans="1:4">
      <c r="A139" s="1" t="s">
        <v>146</v>
      </c>
      <c r="B139" t="s">
        <v>314</v>
      </c>
      <c r="D139" s="1"/>
    </row>
    <row r="140" spans="1:4">
      <c r="A140" s="1" t="s">
        <v>147</v>
      </c>
      <c r="B140" t="s">
        <v>315</v>
      </c>
      <c r="D140" s="1"/>
    </row>
    <row r="141" spans="1:4">
      <c r="A141" s="1" t="s">
        <v>148</v>
      </c>
      <c r="B141" t="s">
        <v>316</v>
      </c>
      <c r="D141" s="1"/>
    </row>
    <row r="142" spans="1:4">
      <c r="A142" s="1" t="s">
        <v>149</v>
      </c>
      <c r="B142" t="s">
        <v>317</v>
      </c>
      <c r="D142" s="1"/>
    </row>
    <row r="143" spans="1:4">
      <c r="A143" s="1" t="s">
        <v>150</v>
      </c>
      <c r="B143" t="s">
        <v>318</v>
      </c>
      <c r="D143" s="1"/>
    </row>
    <row r="144" spans="1:4">
      <c r="A144" s="1" t="s">
        <v>151</v>
      </c>
      <c r="B144" t="s">
        <v>319</v>
      </c>
      <c r="D144" s="1"/>
    </row>
    <row r="145" spans="1:4">
      <c r="A145" s="1" t="s">
        <v>152</v>
      </c>
      <c r="B145" t="s">
        <v>320</v>
      </c>
      <c r="D145" s="1"/>
    </row>
    <row r="146" spans="1:4">
      <c r="A146" s="1" t="s">
        <v>153</v>
      </c>
      <c r="B146" t="s">
        <v>321</v>
      </c>
      <c r="D146" s="1"/>
    </row>
    <row r="147" spans="1:4">
      <c r="A147" s="1" t="s">
        <v>154</v>
      </c>
      <c r="B147" t="s">
        <v>322</v>
      </c>
      <c r="D147" s="1"/>
    </row>
    <row r="148" spans="1:4">
      <c r="A148" s="1" t="s">
        <v>155</v>
      </c>
      <c r="B148" t="s">
        <v>323</v>
      </c>
      <c r="D148" s="1"/>
    </row>
    <row r="149" spans="1:4">
      <c r="A149" s="1" t="s">
        <v>156</v>
      </c>
      <c r="B149" t="s">
        <v>324</v>
      </c>
      <c r="D149" s="1"/>
    </row>
    <row r="150" spans="1:4">
      <c r="A150" s="1" t="s">
        <v>157</v>
      </c>
      <c r="B150" t="s">
        <v>325</v>
      </c>
      <c r="D150" s="1"/>
    </row>
    <row r="151" spans="1:4">
      <c r="A151" s="1" t="s">
        <v>158</v>
      </c>
      <c r="B151" t="s">
        <v>326</v>
      </c>
      <c r="D151" s="1"/>
    </row>
    <row r="152" spans="1:4">
      <c r="A152" s="1" t="s">
        <v>159</v>
      </c>
      <c r="B152" t="s">
        <v>327</v>
      </c>
      <c r="D152" s="1"/>
    </row>
    <row r="153" spans="1:4">
      <c r="A153" s="1" t="s">
        <v>160</v>
      </c>
      <c r="B153" t="s">
        <v>328</v>
      </c>
      <c r="D153" s="1"/>
    </row>
    <row r="154" spans="1:4">
      <c r="A154" s="1" t="s">
        <v>161</v>
      </c>
      <c r="B154" t="s">
        <v>329</v>
      </c>
      <c r="D154" s="1"/>
    </row>
  </sheetData>
  <sortState xmlns:xlrd2="http://schemas.microsoft.com/office/spreadsheetml/2017/richdata2" ref="D3:D154">
    <sortCondition ref="D3:D15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BCD9-AD21-4BC7-A8BC-ABA0A645478F}">
  <dimension ref="A1:E23"/>
  <sheetViews>
    <sheetView zoomScale="85" zoomScaleNormal="85" workbookViewId="0">
      <selection activeCell="K20" sqref="K20"/>
    </sheetView>
  </sheetViews>
  <sheetFormatPr defaultColWidth="8.77734375" defaultRowHeight="14.4"/>
  <sheetData>
    <row r="1" spans="1:5" ht="15" thickBot="1"/>
    <row r="2" spans="1:5" ht="15" thickBot="1">
      <c r="A2">
        <v>2006</v>
      </c>
      <c r="B2">
        <v>1.71</v>
      </c>
      <c r="D2" s="71" t="s">
        <v>364</v>
      </c>
      <c r="E2" s="72"/>
    </row>
    <row r="3" spans="1:5">
      <c r="A3">
        <v>2007</v>
      </c>
      <c r="B3">
        <v>1.69</v>
      </c>
      <c r="D3" s="73" t="s">
        <v>162</v>
      </c>
      <c r="E3" s="74">
        <v>8.9962673198165144E-2</v>
      </c>
    </row>
    <row r="4" spans="1:5">
      <c r="A4">
        <v>2008</v>
      </c>
      <c r="B4">
        <v>1.69</v>
      </c>
      <c r="D4" s="75" t="s">
        <v>163</v>
      </c>
      <c r="E4" s="76">
        <v>3.9860946571414742</v>
      </c>
    </row>
    <row r="5" spans="1:5">
      <c r="A5">
        <v>2009</v>
      </c>
      <c r="B5">
        <v>1.67</v>
      </c>
      <c r="D5" s="75" t="s">
        <v>164</v>
      </c>
      <c r="E5" s="76">
        <v>77.245918829128641</v>
      </c>
    </row>
    <row r="6" spans="1:5" ht="15" thickBot="1">
      <c r="A6">
        <v>2010</v>
      </c>
      <c r="B6">
        <v>1.65</v>
      </c>
      <c r="D6" s="77" t="s">
        <v>165</v>
      </c>
      <c r="E6" s="78">
        <v>7.0313946401284007</v>
      </c>
    </row>
    <row r="7" spans="1:5">
      <c r="A7">
        <v>2011</v>
      </c>
      <c r="B7">
        <v>1.65</v>
      </c>
    </row>
    <row r="8" spans="1:5">
      <c r="A8">
        <v>2012</v>
      </c>
      <c r="B8">
        <v>1.62</v>
      </c>
    </row>
    <row r="9" spans="1:5">
      <c r="A9">
        <v>2013</v>
      </c>
      <c r="B9">
        <v>1.62</v>
      </c>
    </row>
    <row r="10" spans="1:5">
      <c r="A10">
        <v>2014</v>
      </c>
      <c r="B10">
        <v>1.61</v>
      </c>
    </row>
    <row r="11" spans="1:5">
      <c r="A11">
        <v>2015</v>
      </c>
      <c r="B11">
        <v>1.59</v>
      </c>
    </row>
    <row r="12" spans="1:5">
      <c r="A12">
        <v>2016</v>
      </c>
      <c r="B12">
        <v>1.58</v>
      </c>
    </row>
    <row r="13" spans="1:5">
      <c r="A13">
        <v>2017</v>
      </c>
      <c r="B13">
        <v>1.58</v>
      </c>
    </row>
    <row r="14" spans="1:5">
      <c r="A14">
        <v>2018</v>
      </c>
      <c r="B14">
        <v>1.56</v>
      </c>
    </row>
    <row r="15" spans="1:5">
      <c r="A15">
        <v>2019</v>
      </c>
      <c r="B15">
        <v>1.55</v>
      </c>
    </row>
    <row r="16" spans="1:5">
      <c r="A16">
        <v>2020</v>
      </c>
      <c r="B16">
        <v>1.53</v>
      </c>
    </row>
    <row r="17" spans="1:2">
      <c r="A17">
        <v>2021</v>
      </c>
      <c r="B17">
        <v>1.52</v>
      </c>
    </row>
    <row r="18" spans="1:2">
      <c r="A18">
        <v>2022</v>
      </c>
      <c r="B18">
        <v>1.51</v>
      </c>
    </row>
    <row r="19" spans="1:2">
      <c r="A19">
        <v>2023</v>
      </c>
      <c r="B19">
        <v>1.5</v>
      </c>
    </row>
    <row r="20" spans="1:2">
      <c r="A20">
        <v>2024</v>
      </c>
      <c r="B20">
        <v>1.49</v>
      </c>
    </row>
    <row r="21" spans="1:2">
      <c r="A21">
        <v>2025</v>
      </c>
      <c r="B21">
        <v>1.48</v>
      </c>
    </row>
    <row r="23" spans="1:2">
      <c r="A23">
        <v>2030</v>
      </c>
      <c r="B23" s="4">
        <v>1.421707261826616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3917F30FCE5644A46251E9B7D17BEA" ma:contentTypeVersion="12" ma:contentTypeDescription="Ein neues Dokument erstellen." ma:contentTypeScope="" ma:versionID="343d4a6279e433913e80136541974349">
  <xsd:schema xmlns:xsd="http://www.w3.org/2001/XMLSchema" xmlns:xs="http://www.w3.org/2001/XMLSchema" xmlns:p="http://schemas.microsoft.com/office/2006/metadata/properties" xmlns:ns2="f333ee5c-e6ad-4442-a361-6d34776e25c6" xmlns:ns3="b5841c22-e09b-4658-ba44-0b1860fd6f31" targetNamespace="http://schemas.microsoft.com/office/2006/metadata/properties" ma:root="true" ma:fieldsID="0d2f072ade51580c3a32b80024cdcef6" ns2:_="" ns3:_="">
    <xsd:import namespace="f333ee5c-e6ad-4442-a361-6d34776e25c6"/>
    <xsd:import namespace="b5841c22-e09b-4658-ba44-0b1860fd6f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33ee5c-e6ad-4442-a361-6d34776e25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099a45a9-6ab7-4757-b5ac-6ee48a04e25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841c22-e09b-4658-ba44-0b1860fd6f3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1161092-4fb6-4614-8891-620521223379}" ma:internalName="TaxCatchAll" ma:showField="CatchAllData" ma:web="b5841c22-e09b-4658-ba44-0b1860fd6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5841c22-e09b-4658-ba44-0b1860fd6f31" xsi:nil="true"/>
    <lcf76f155ced4ddcb4097134ff3c332f xmlns="f333ee5c-e6ad-4442-a361-6d34776e25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EFA2CB-9B78-4014-B8C8-143194BBB3B4}">
  <ds:schemaRefs>
    <ds:schemaRef ds:uri="http://schemas.microsoft.com/sharepoint/v3/contenttype/forms"/>
  </ds:schemaRefs>
</ds:datastoreItem>
</file>

<file path=customXml/itemProps2.xml><?xml version="1.0" encoding="utf-8"?>
<ds:datastoreItem xmlns:ds="http://schemas.openxmlformats.org/officeDocument/2006/customXml" ds:itemID="{493895BC-80A7-42E5-9938-F2D79BBDD7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33ee5c-e6ad-4442-a361-6d34776e25c6"/>
    <ds:schemaRef ds:uri="b5841c22-e09b-4658-ba44-0b1860fd6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B8E821-B166-4282-BAE3-44A337D657E8}">
  <ds:schemaRefs>
    <ds:schemaRef ds:uri="19102fbe-5a6d-4528-a444-4b30edee384c"/>
    <ds:schemaRef ds:uri="http://purl.org/dc/elements/1.1/"/>
    <ds:schemaRef ds:uri="http://schemas.microsoft.com/office/2006/metadata/properties"/>
    <ds:schemaRef ds:uri="http://purl.org/dc/terms/"/>
    <ds:schemaRef ds:uri="a169278e-57cb-4944-a49a-3b3d56d241ec"/>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b5841c22-e09b-4658-ba44-0b1860fd6f31"/>
    <ds:schemaRef ds:uri="f333ee5c-e6ad-4442-a361-6d34776e25c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9</vt:i4>
      </vt:variant>
      <vt:variant>
        <vt:lpstr>Charts</vt:lpstr>
      </vt:variant>
      <vt:variant>
        <vt:i4>1</vt:i4>
      </vt:variant>
      <vt:variant>
        <vt:lpstr>Named Ranges</vt:lpstr>
      </vt:variant>
      <vt:variant>
        <vt:i4>5</vt:i4>
      </vt:variant>
    </vt:vector>
  </HeadingPairs>
  <TitlesOfParts>
    <vt:vector size="15" baseType="lpstr">
      <vt:lpstr>Intro</vt:lpstr>
      <vt:lpstr>1. All countries</vt:lpstr>
      <vt:lpstr>2. Country Grapher</vt:lpstr>
      <vt:lpstr>4. Gender differences</vt:lpstr>
      <vt:lpstr>5. Data Sources</vt:lpstr>
      <vt:lpstr>Cont data</vt:lpstr>
      <vt:lpstr>All Data</vt:lpstr>
      <vt:lpstr>country codes</vt:lpstr>
      <vt:lpstr>Lookups</vt:lpstr>
      <vt:lpstr>3. Regions Graph</vt:lpstr>
      <vt:lpstr>'2. Country Grapher'!Alpha</vt:lpstr>
      <vt:lpstr>'2. Country Grapher'!Beta</vt:lpstr>
      <vt:lpstr>Epsilon</vt:lpstr>
      <vt:lpstr>Gamma</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Saamah</dc:creator>
  <cp:keywords/>
  <dc:description/>
  <cp:lastModifiedBy>Saamah Abdallah</cp:lastModifiedBy>
  <cp:revision/>
  <dcterms:created xsi:type="dcterms:W3CDTF">2021-05-27T08:31:35Z</dcterms:created>
  <dcterms:modified xsi:type="dcterms:W3CDTF">2026-07-08T14:49:42Z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0x010100773917F30FCE5644A46251E9B7D17BEA</vt:lpwstr>
  </property>
</Properties>
</file>